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125" windowWidth="15225" windowHeight="8070" tabRatio="865" firstSheet="3" activeTab="13"/>
  </bookViews>
  <sheets>
    <sheet name="ปร.1" sheetId="6" state="hidden" r:id="rId1"/>
    <sheet name="ปร.2" sheetId="5" state="hidden" r:id="rId2"/>
    <sheet name="ปร.3" sheetId="11" state="hidden" r:id="rId3"/>
    <sheet name="แบบปร.6 A" sheetId="24" r:id="rId4"/>
    <sheet name="แบบปร.5.1 A" sheetId="25" r:id="rId5"/>
    <sheet name="แบบปร.5.2 ครุภัณฑ์ A" sheetId="27" r:id="rId6"/>
    <sheet name="แบบปร.4.1A" sheetId="1" r:id="rId7"/>
    <sheet name="แบ่งงวด" sheetId="20" state="hidden" r:id="rId8"/>
    <sheet name="ปร.6" sheetId="12" state="hidden" r:id="rId9"/>
    <sheet name="BOQ ผู้ออกแบบ" sheetId="17" state="hidden" r:id="rId10"/>
    <sheet name="แผนงาน" sheetId="19" state="hidden" r:id="rId11"/>
    <sheet name="หาค่า F" sheetId="9" state="hidden" r:id="rId12"/>
    <sheet name="ข้อกำหนดการใช้งาน" sheetId="13" state="hidden" r:id="rId13"/>
    <sheet name="แบบปร.4.2 ครุภัณฑ์ A" sheetId="26" r:id="rId14"/>
    <sheet name="ค่าวัสดุมวลรวม" sheetId="14" r:id="rId15"/>
    <sheet name="ปรับลด Truus" sheetId="22" state="hidden" r:id="rId16"/>
    <sheet name="factor f" sheetId="39" r:id="rId17"/>
  </sheets>
  <externalReferences>
    <externalReference r:id="rId18"/>
    <externalReference r:id="rId19"/>
  </externalReferences>
  <definedNames>
    <definedName name="_day1" localSheetId="13">#REF!</definedName>
    <definedName name="_day1" localSheetId="5">#REF!</definedName>
    <definedName name="_day1" localSheetId="15">#REF!</definedName>
    <definedName name="_day1">#REF!</definedName>
    <definedName name="_day10" localSheetId="13">#REF!</definedName>
    <definedName name="_day10" localSheetId="5">#REF!</definedName>
    <definedName name="_day10" localSheetId="15">#REF!</definedName>
    <definedName name="_day10">#REF!</definedName>
    <definedName name="_day11" localSheetId="13">#REF!</definedName>
    <definedName name="_day11" localSheetId="5">#REF!</definedName>
    <definedName name="_day11" localSheetId="15">#REF!</definedName>
    <definedName name="_day11">#REF!</definedName>
    <definedName name="_day12" localSheetId="13">#REF!</definedName>
    <definedName name="_day12" localSheetId="5">#REF!</definedName>
    <definedName name="_day12" localSheetId="15">#REF!</definedName>
    <definedName name="_day12">#REF!</definedName>
    <definedName name="_day13" localSheetId="13">#REF!</definedName>
    <definedName name="_day13" localSheetId="5">#REF!</definedName>
    <definedName name="_day13" localSheetId="15">#REF!</definedName>
    <definedName name="_day13">#REF!</definedName>
    <definedName name="_day19" localSheetId="13">#REF!</definedName>
    <definedName name="_day19" localSheetId="5">#REF!</definedName>
    <definedName name="_day19" localSheetId="15">#REF!</definedName>
    <definedName name="_day19">#REF!</definedName>
    <definedName name="_day2" localSheetId="13">#REF!</definedName>
    <definedName name="_day2" localSheetId="5">#REF!</definedName>
    <definedName name="_day2" localSheetId="15">#REF!</definedName>
    <definedName name="_day2">#REF!</definedName>
    <definedName name="_day3" localSheetId="13">#REF!</definedName>
    <definedName name="_day3" localSheetId="5">#REF!</definedName>
    <definedName name="_day3" localSheetId="15">#REF!</definedName>
    <definedName name="_day3">#REF!</definedName>
    <definedName name="_day4" localSheetId="13">#REF!</definedName>
    <definedName name="_day4" localSheetId="5">#REF!</definedName>
    <definedName name="_day4" localSheetId="15">#REF!</definedName>
    <definedName name="_day4">#REF!</definedName>
    <definedName name="_day5" localSheetId="13">#REF!</definedName>
    <definedName name="_day5" localSheetId="5">#REF!</definedName>
    <definedName name="_day5" localSheetId="15">#REF!</definedName>
    <definedName name="_day5">#REF!</definedName>
    <definedName name="_day6" localSheetId="13">#REF!</definedName>
    <definedName name="_day6" localSheetId="5">#REF!</definedName>
    <definedName name="_day6" localSheetId="15">#REF!</definedName>
    <definedName name="_day6">#REF!</definedName>
    <definedName name="_day7" localSheetId="13">#REF!</definedName>
    <definedName name="_day7" localSheetId="5">#REF!</definedName>
    <definedName name="_day7" localSheetId="15">#REF!</definedName>
    <definedName name="_day7">#REF!</definedName>
    <definedName name="_day8" localSheetId="13">#REF!</definedName>
    <definedName name="_day8" localSheetId="5">#REF!</definedName>
    <definedName name="_day8" localSheetId="15">#REF!</definedName>
    <definedName name="_day8">#REF!</definedName>
    <definedName name="_day9" localSheetId="13">#REF!</definedName>
    <definedName name="_day9" localSheetId="5">#REF!</definedName>
    <definedName name="_day9" localSheetId="15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3">#REF!</definedName>
    <definedName name="cost1" localSheetId="5">#REF!</definedName>
    <definedName name="cost1" localSheetId="15">#REF!</definedName>
    <definedName name="cost1">#REF!</definedName>
    <definedName name="cost10" localSheetId="13">#REF!</definedName>
    <definedName name="cost10" localSheetId="5">#REF!</definedName>
    <definedName name="cost10" localSheetId="15">#REF!</definedName>
    <definedName name="cost10">#REF!</definedName>
    <definedName name="cost11" localSheetId="13">#REF!</definedName>
    <definedName name="cost11" localSheetId="5">#REF!</definedName>
    <definedName name="cost11" localSheetId="15">#REF!</definedName>
    <definedName name="cost11">#REF!</definedName>
    <definedName name="cost12" localSheetId="13">#REF!</definedName>
    <definedName name="cost12" localSheetId="5">#REF!</definedName>
    <definedName name="cost12" localSheetId="15">#REF!</definedName>
    <definedName name="cost12">#REF!</definedName>
    <definedName name="cost13" localSheetId="13">#REF!</definedName>
    <definedName name="cost13" localSheetId="5">#REF!</definedName>
    <definedName name="cost13" localSheetId="15">#REF!</definedName>
    <definedName name="cost13">#REF!</definedName>
    <definedName name="cost2" localSheetId="13">#REF!</definedName>
    <definedName name="cost2" localSheetId="5">#REF!</definedName>
    <definedName name="cost2" localSheetId="15">#REF!</definedName>
    <definedName name="cost2">#REF!</definedName>
    <definedName name="cost3" localSheetId="13">#REF!</definedName>
    <definedName name="cost3" localSheetId="5">#REF!</definedName>
    <definedName name="cost3" localSheetId="15">#REF!</definedName>
    <definedName name="cost3">#REF!</definedName>
    <definedName name="cost4" localSheetId="13">#REF!</definedName>
    <definedName name="cost4" localSheetId="5">#REF!</definedName>
    <definedName name="cost4" localSheetId="15">#REF!</definedName>
    <definedName name="cost4">#REF!</definedName>
    <definedName name="cost5" localSheetId="13">#REF!</definedName>
    <definedName name="cost5" localSheetId="5">#REF!</definedName>
    <definedName name="cost5" localSheetId="15">#REF!</definedName>
    <definedName name="cost5">#REF!</definedName>
    <definedName name="cost6" localSheetId="13">#REF!</definedName>
    <definedName name="cost6" localSheetId="5">#REF!</definedName>
    <definedName name="cost6" localSheetId="15">#REF!</definedName>
    <definedName name="cost6">#REF!</definedName>
    <definedName name="cost7" localSheetId="13">#REF!</definedName>
    <definedName name="cost7" localSheetId="5">#REF!</definedName>
    <definedName name="cost7" localSheetId="15">#REF!</definedName>
    <definedName name="cost7">#REF!</definedName>
    <definedName name="cost8" localSheetId="13">#REF!</definedName>
    <definedName name="cost8" localSheetId="5">#REF!</definedName>
    <definedName name="cost8" localSheetId="15">#REF!</definedName>
    <definedName name="cost8">#REF!</definedName>
    <definedName name="cost9" localSheetId="13">#REF!</definedName>
    <definedName name="cost9" localSheetId="5">#REF!</definedName>
    <definedName name="cost9" localSheetId="15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ftable" localSheetId="16">'factor f'!$F$10:$G$33</definedName>
    <definedName name="ie">#REF!</definedName>
    <definedName name="l">#REF!</definedName>
    <definedName name="LLOOO" localSheetId="13">#REF!</definedName>
    <definedName name="LLOOO" localSheetId="5">#REF!</definedName>
    <definedName name="LLOOO" localSheetId="15">#REF!</definedName>
    <definedName name="LLOOO">#REF!</definedName>
    <definedName name="nuy">#REF!</definedName>
    <definedName name="PercentA">#REF!</definedName>
    <definedName name="_xlnm.Print_Area" localSheetId="6">แบบปร.4.1A!$A$1:$K$208</definedName>
    <definedName name="_xlnm.Print_Area" localSheetId="13">'แบบปร.4.2 ครุภัณฑ์ A'!$A$1:$K$74</definedName>
    <definedName name="_xlnm.Print_Area" localSheetId="4">'แบบปร.5.1 A'!$A$1:$H$46</definedName>
    <definedName name="_xlnm.Print_Area" localSheetId="5">'แบบปร.5.2 ครุภัณฑ์ A'!$A$1:$F$42</definedName>
    <definedName name="_xlnm.Print_Area" localSheetId="3">'แบบปร.6 A'!$A$1:$F$40</definedName>
    <definedName name="_xlnm.Print_Area" localSheetId="8">ปร.6!$A$1:$D$35</definedName>
    <definedName name="_xlnm.Print_Area" localSheetId="15">'ปรับลด Truus'!$A$1:$Q$50</definedName>
    <definedName name="_xlnm.Print_Area" localSheetId="11">#REF!</definedName>
    <definedName name="_xlnm.Print_Area">#REF!</definedName>
    <definedName name="PRINT_AREA_MI" localSheetId="13">#REF!</definedName>
    <definedName name="PRINT_AREA_MI" localSheetId="5">#REF!</definedName>
    <definedName name="PRINT_AREA_MI" localSheetId="15">#REF!</definedName>
    <definedName name="PRINT_AREA_MI">#REF!</definedName>
    <definedName name="_xlnm.Print_Titles" localSheetId="6">แบบปร.4.1A!$1:$8</definedName>
    <definedName name="_xlnm.Print_Titles" localSheetId="13">'แบบปร.4.2 ครุภัณฑ์ A'!$1:$8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5">'ปรับลด Truus'!$1:$6</definedName>
    <definedName name="s">#REF!</definedName>
    <definedName name="tablef">'factor f'!$F$10:$G$33</definedName>
    <definedName name="กกกกก" localSheetId="13">#REF!</definedName>
    <definedName name="กกกกก" localSheetId="5">#REF!</definedName>
    <definedName name="กกกกก" localSheetId="15">#REF!</definedName>
    <definedName name="กกกกก">#REF!</definedName>
    <definedName name="งานทั่วไป" localSheetId="13">[1]ภูมิทัศน์!#REF!</definedName>
    <definedName name="งานทั่วไป" localSheetId="5">[1]ภูมิทัศน์!#REF!</definedName>
    <definedName name="งานทั่วไป" localSheetId="15">[1]ภูมิทัศน์!#REF!</definedName>
    <definedName name="งานทั่วไป">[1]ภูมิทัศน์!#REF!</definedName>
    <definedName name="งานบัวเชิงผนัง" localSheetId="13">[1]ภูมิทัศน์!#REF!</definedName>
    <definedName name="งานบัวเชิงผนัง" localSheetId="5">[1]ภูมิทัศน์!#REF!</definedName>
    <definedName name="งานบัวเชิงผนัง" localSheetId="15">[1]ภูมิทัศน์!#REF!</definedName>
    <definedName name="งานบัวเชิงผนัง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15">[1]ภูมิทัศน์!#REF!</definedName>
    <definedName name="งานประตูหน้าต่าง">[1]ภูมิทัศน์!#REF!</definedName>
    <definedName name="งานผนัง" localSheetId="13">[1]ภูมิทัศน์!#REF!</definedName>
    <definedName name="งานผนัง" localSheetId="5">[1]ภูมิทัศน์!#REF!</definedName>
    <definedName name="งานผนัง" localSheetId="15">[1]ภูมิทัศน์!#REF!</definedName>
    <definedName name="งานผนัง">[1]ภูมิทัศน์!#REF!</definedName>
    <definedName name="งานฝ้าเพดาน" localSheetId="13">[1]ภูมิทัศน์!#REF!</definedName>
    <definedName name="งานฝ้าเพดาน" localSheetId="5">[1]ภูมิทัศน์!#REF!</definedName>
    <definedName name="งานฝ้าเพดาน" localSheetId="15">[1]ภูมิทัศน์!#REF!</definedName>
    <definedName name="งานฝ้าเพดาน">[1]ภูมิทัศน์!#REF!</definedName>
    <definedName name="งานพื้น" localSheetId="13">[1]ภูมิทัศน์!#REF!</definedName>
    <definedName name="งานพื้น" localSheetId="5">[1]ภูมิทัศน์!#REF!</definedName>
    <definedName name="งานพื้น" localSheetId="15">[1]ภูมิทัศน์!#REF!</definedName>
    <definedName name="งานพื้น">[1]ภูมิทัศน์!#REF!</definedName>
    <definedName name="งานสุขภัณฑ์" localSheetId="13">[1]ภูมิทัศน์!#REF!</definedName>
    <definedName name="งานสุขภัณฑ์" localSheetId="5">[1]ภูมิทัศน์!#REF!</definedName>
    <definedName name="งานสุขภัณฑ์" localSheetId="15">[1]ภูมิทัศน์!#REF!</definedName>
    <definedName name="งานสุขภัณฑ์">[1]ภูมิทัศน์!#REF!</definedName>
    <definedName name="งานหลังคา" localSheetId="13">[1]ภูมิทัศน์!#REF!</definedName>
    <definedName name="งานหลังคา" localSheetId="5">[1]ภูมิทัศน์!#REF!</definedName>
    <definedName name="งานหลังคา" localSheetId="15">[1]ภูมิทัศน์!#REF!</definedName>
    <definedName name="งานหลังคา">[1]ภูมิทัศน์!#REF!</definedName>
    <definedName name="จัดสร้าง" localSheetId="13">#REF!</definedName>
    <definedName name="จัดสร้าง" localSheetId="5">#REF!</definedName>
    <definedName name="จัดสร้าง" localSheetId="15">#REF!</definedName>
    <definedName name="จัดสร้าง">#REF!</definedName>
    <definedName name="ใช่" localSheetId="13">#REF!</definedName>
    <definedName name="ใช่" localSheetId="5">#REF!</definedName>
    <definedName name="ใช่" localSheetId="15">#REF!</definedName>
    <definedName name="ใช่">#REF!</definedName>
    <definedName name="ด27" localSheetId="13">[2]LpC!#REF!</definedName>
    <definedName name="ด27" localSheetId="5">[2]LpC!#REF!</definedName>
    <definedName name="ด27" localSheetId="15">[2]LpC!#REF!</definedName>
    <definedName name="ด27">[2]LpC!#REF!</definedName>
    <definedName name="ดด" localSheetId="13">#REF!</definedName>
    <definedName name="ดด" localSheetId="5">#REF!</definedName>
    <definedName name="ดด" localSheetId="15">#REF!</definedName>
    <definedName name="ดด">#REF!</definedName>
    <definedName name="วววววววว" localSheetId="13">#REF!</definedName>
    <definedName name="วววววววว" localSheetId="5">#REF!</definedName>
    <definedName name="วววววววว" localSheetId="15">#REF!</definedName>
    <definedName name="วววววววว">#REF!</definedName>
    <definedName name="ววววววววว" localSheetId="13">#REF!</definedName>
    <definedName name="ววววววววว" localSheetId="5">#REF!</definedName>
    <definedName name="ววววววววว" localSheetId="15">#REF!</definedName>
    <definedName name="ววววววววว">#REF!</definedName>
    <definedName name="ศาลปกครอง" localSheetId="13">#REF!</definedName>
    <definedName name="ศาลปกครอง" localSheetId="5">#REF!</definedName>
    <definedName name="ศาลปกครอง" localSheetId="15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C74" i="26" l="1"/>
  <c r="C52" i="26"/>
  <c r="C16" i="1"/>
  <c r="C15" i="1"/>
  <c r="M65" i="1"/>
  <c r="G1558" i="14"/>
  <c r="G949" i="14"/>
  <c r="G948" i="14"/>
  <c r="G947" i="14"/>
  <c r="G946" i="14"/>
  <c r="G945" i="14"/>
  <c r="G944" i="14"/>
  <c r="C133" i="1"/>
  <c r="C158" i="1"/>
  <c r="C183" i="1"/>
  <c r="C208" i="1"/>
  <c r="G950" i="14" l="1"/>
  <c r="M42" i="1" l="1"/>
  <c r="A3" i="26" l="1"/>
  <c r="B3" i="25" l="1"/>
  <c r="B11" i="26" l="1"/>
  <c r="B10" i="26"/>
  <c r="C12" i="1" l="1"/>
  <c r="C14" i="1"/>
  <c r="C108" i="1"/>
  <c r="C13" i="1" l="1"/>
  <c r="B3" i="27"/>
  <c r="N32" i="26"/>
  <c r="C30" i="26"/>
  <c r="G8" i="22"/>
  <c r="H8" i="22" s="1"/>
  <c r="I8" i="22"/>
  <c r="M8" i="22"/>
  <c r="P8" i="22" s="1"/>
  <c r="O8" i="22"/>
  <c r="D11" i="22"/>
  <c r="H11" i="22" s="1"/>
  <c r="I9" i="22"/>
  <c r="I10" i="22" s="1"/>
  <c r="G13" i="22"/>
  <c r="H13" i="22"/>
  <c r="I13" i="22"/>
  <c r="M13" i="22"/>
  <c r="P13" i="22" s="1"/>
  <c r="O13" i="22"/>
  <c r="D17" i="22"/>
  <c r="H17" i="22" s="1"/>
  <c r="I14" i="22" s="1"/>
  <c r="I15" i="22" s="1"/>
  <c r="M19" i="22"/>
  <c r="O19" i="22"/>
  <c r="P19" i="22" s="1"/>
  <c r="D20" i="22"/>
  <c r="E20" i="22"/>
  <c r="H20" i="22" s="1"/>
  <c r="D21" i="22"/>
  <c r="E21" i="22"/>
  <c r="G26" i="22"/>
  <c r="H26" i="22" s="1"/>
  <c r="I26" i="22"/>
  <c r="M26" i="22"/>
  <c r="O26" i="22"/>
  <c r="D29" i="22"/>
  <c r="H29" i="22" s="1"/>
  <c r="I27" i="22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O39" i="22" s="1"/>
  <c r="O41" i="22" s="1"/>
  <c r="O44" i="22" s="1"/>
  <c r="D37" i="22"/>
  <c r="E37" i="22"/>
  <c r="H37" i="22" s="1"/>
  <c r="D38" i="22"/>
  <c r="E38" i="22"/>
  <c r="H38" i="22" s="1"/>
  <c r="C43" i="22"/>
  <c r="C44" i="22"/>
  <c r="G7" i="14"/>
  <c r="G8" i="14"/>
  <c r="G9" i="14"/>
  <c r="F10" i="14"/>
  <c r="F47" i="14" s="1"/>
  <c r="G47" i="14" s="1"/>
  <c r="G13" i="14"/>
  <c r="G14" i="14"/>
  <c r="G15" i="14"/>
  <c r="G19" i="14"/>
  <c r="G20" i="14"/>
  <c r="G21" i="14"/>
  <c r="G25" i="14"/>
  <c r="G26" i="14"/>
  <c r="G27" i="14"/>
  <c r="G31" i="14"/>
  <c r="G32" i="14"/>
  <c r="G33" i="14"/>
  <c r="G44" i="14"/>
  <c r="G45" i="14"/>
  <c r="G46" i="14"/>
  <c r="G50" i="14"/>
  <c r="G51" i="14"/>
  <c r="G52" i="14"/>
  <c r="G56" i="14"/>
  <c r="G57" i="14"/>
  <c r="G58" i="14"/>
  <c r="G62" i="14"/>
  <c r="G63" i="14"/>
  <c r="G64" i="14"/>
  <c r="G68" i="14"/>
  <c r="G69" i="14"/>
  <c r="G70" i="14"/>
  <c r="G74" i="14"/>
  <c r="G91" i="14"/>
  <c r="G92" i="14"/>
  <c r="G93" i="14"/>
  <c r="G97" i="14"/>
  <c r="G98" i="14"/>
  <c r="G99" i="14"/>
  <c r="G100" i="14"/>
  <c r="G101" i="14"/>
  <c r="G105" i="14"/>
  <c r="G106" i="14"/>
  <c r="G107" i="14"/>
  <c r="G108" i="14"/>
  <c r="G109" i="14"/>
  <c r="G112" i="14"/>
  <c r="G119" i="14"/>
  <c r="G120" i="14"/>
  <c r="G121" i="14"/>
  <c r="G122" i="14"/>
  <c r="G123" i="14"/>
  <c r="G124" i="14"/>
  <c r="G125" i="14"/>
  <c r="G126" i="14"/>
  <c r="G130" i="14"/>
  <c r="G131" i="14" s="1"/>
  <c r="D134" i="14"/>
  <c r="D139" i="14"/>
  <c r="D144" i="14"/>
  <c r="D146" i="14" s="1"/>
  <c r="G146" i="14" s="1"/>
  <c r="G149" i="14"/>
  <c r="G156" i="14"/>
  <c r="G157" i="14"/>
  <c r="G158" i="14"/>
  <c r="G159" i="14"/>
  <c r="G160" i="14"/>
  <c r="G163" i="14"/>
  <c r="G164" i="14"/>
  <c r="G165" i="14"/>
  <c r="G166" i="14"/>
  <c r="G167" i="14"/>
  <c r="G170" i="14"/>
  <c r="G171" i="14"/>
  <c r="G172" i="14"/>
  <c r="G173" i="14"/>
  <c r="G174" i="14"/>
  <c r="G177" i="14"/>
  <c r="G178" i="14"/>
  <c r="G179" i="14"/>
  <c r="G180" i="14"/>
  <c r="G181" i="14"/>
  <c r="G186" i="14"/>
  <c r="G192" i="14"/>
  <c r="G193" i="14"/>
  <c r="G194" i="14"/>
  <c r="G195" i="14"/>
  <c r="G196" i="14"/>
  <c r="G199" i="14"/>
  <c r="G200" i="14"/>
  <c r="G201" i="14"/>
  <c r="G202" i="14"/>
  <c r="G203" i="14"/>
  <c r="G206" i="14"/>
  <c r="G207" i="14"/>
  <c r="G208" i="14"/>
  <c r="G209" i="14"/>
  <c r="G210" i="14"/>
  <c r="G213" i="14"/>
  <c r="G214" i="14"/>
  <c r="G215" i="14"/>
  <c r="G216" i="14"/>
  <c r="G217" i="14"/>
  <c r="G231" i="14"/>
  <c r="G238" i="14"/>
  <c r="G239" i="14"/>
  <c r="G240" i="14"/>
  <c r="G243" i="14"/>
  <c r="G244" i="14"/>
  <c r="G245" i="14"/>
  <c r="G246" i="14"/>
  <c r="G249" i="14"/>
  <c r="G250" i="14"/>
  <c r="G251" i="14"/>
  <c r="G252" i="14"/>
  <c r="G255" i="14"/>
  <c r="G256" i="14"/>
  <c r="G257" i="14"/>
  <c r="G258" i="14"/>
  <c r="G259" i="14"/>
  <c r="G262" i="14"/>
  <c r="G263" i="14"/>
  <c r="G264" i="14"/>
  <c r="G265" i="14"/>
  <c r="G268" i="14"/>
  <c r="G274" i="14"/>
  <c r="G275" i="14"/>
  <c r="G276" i="14"/>
  <c r="G277" i="14"/>
  <c r="G278" i="14"/>
  <c r="G279" i="14"/>
  <c r="G282" i="14"/>
  <c r="G283" i="14"/>
  <c r="G284" i="14"/>
  <c r="G285" i="14"/>
  <c r="G286" i="14"/>
  <c r="G287" i="14"/>
  <c r="G290" i="14"/>
  <c r="G291" i="14"/>
  <c r="G292" i="14"/>
  <c r="G293" i="14"/>
  <c r="G294" i="14"/>
  <c r="G295" i="14"/>
  <c r="G298" i="14"/>
  <c r="G299" i="14"/>
  <c r="G300" i="14"/>
  <c r="G301" i="14"/>
  <c r="G302" i="14"/>
  <c r="G303" i="14"/>
  <c r="G305" i="14"/>
  <c r="G311" i="14"/>
  <c r="G312" i="14"/>
  <c r="G313" i="14"/>
  <c r="G314" i="14"/>
  <c r="G315" i="14"/>
  <c r="G316" i="14"/>
  <c r="G319" i="14"/>
  <c r="G320" i="14"/>
  <c r="G321" i="14"/>
  <c r="G322" i="14"/>
  <c r="G323" i="14"/>
  <c r="G324" i="14"/>
  <c r="G327" i="14"/>
  <c r="G328" i="14"/>
  <c r="G329" i="14"/>
  <c r="G330" i="14"/>
  <c r="G331" i="14"/>
  <c r="G332" i="14"/>
  <c r="G335" i="14"/>
  <c r="G336" i="14"/>
  <c r="G337" i="14"/>
  <c r="G338" i="14"/>
  <c r="G339" i="14"/>
  <c r="G340" i="14"/>
  <c r="G342" i="14"/>
  <c r="G348" i="14"/>
  <c r="G349" i="14"/>
  <c r="G350" i="14"/>
  <c r="G351" i="14"/>
  <c r="G352" i="14"/>
  <c r="G353" i="14"/>
  <c r="G356" i="14"/>
  <c r="G357" i="14"/>
  <c r="G358" i="14"/>
  <c r="G359" i="14"/>
  <c r="G360" i="14"/>
  <c r="G361" i="14"/>
  <c r="G364" i="14"/>
  <c r="G365" i="14"/>
  <c r="G366" i="14"/>
  <c r="G367" i="14"/>
  <c r="G368" i="14"/>
  <c r="G369" i="14"/>
  <c r="G372" i="14"/>
  <c r="G373" i="14"/>
  <c r="G374" i="14"/>
  <c r="G375" i="14"/>
  <c r="G376" i="14"/>
  <c r="G379" i="14"/>
  <c r="G385" i="14"/>
  <c r="G386" i="14"/>
  <c r="G387" i="14"/>
  <c r="G388" i="14"/>
  <c r="G389" i="14"/>
  <c r="G390" i="14"/>
  <c r="G391" i="14"/>
  <c r="G394" i="14"/>
  <c r="G395" i="14"/>
  <c r="G396" i="14"/>
  <c r="G397" i="14"/>
  <c r="G398" i="14"/>
  <c r="G399" i="14"/>
  <c r="G400" i="14"/>
  <c r="G403" i="14"/>
  <c r="G404" i="14"/>
  <c r="G405" i="14"/>
  <c r="G406" i="14"/>
  <c r="G407" i="14"/>
  <c r="G408" i="14"/>
  <c r="G411" i="14"/>
  <c r="G412" i="14"/>
  <c r="G413" i="14"/>
  <c r="G414" i="14"/>
  <c r="G415" i="14"/>
  <c r="G418" i="14"/>
  <c r="G426" i="14"/>
  <c r="G427" i="14"/>
  <c r="G428" i="14"/>
  <c r="G432" i="14"/>
  <c r="G433" i="14"/>
  <c r="G434" i="14"/>
  <c r="G438" i="14"/>
  <c r="G439" i="14"/>
  <c r="G440" i="14"/>
  <c r="G444" i="14"/>
  <c r="G447" i="14" s="1"/>
  <c r="G445" i="14"/>
  <c r="G446" i="14"/>
  <c r="G450" i="14"/>
  <c r="G451" i="14"/>
  <c r="G452" i="14"/>
  <c r="G455" i="14"/>
  <c r="G462" i="14"/>
  <c r="G463" i="14"/>
  <c r="G464" i="14"/>
  <c r="G468" i="14"/>
  <c r="G469" i="14"/>
  <c r="G470" i="14"/>
  <c r="G474" i="14"/>
  <c r="G475" i="14"/>
  <c r="G476" i="14"/>
  <c r="G480" i="14"/>
  <c r="G481" i="14"/>
  <c r="G482" i="14"/>
  <c r="G486" i="14"/>
  <c r="G487" i="14"/>
  <c r="G488" i="14"/>
  <c r="G492" i="14"/>
  <c r="G499" i="14"/>
  <c r="G500" i="14"/>
  <c r="G501" i="14"/>
  <c r="G505" i="14"/>
  <c r="G506" i="14"/>
  <c r="G507" i="14"/>
  <c r="G511" i="14"/>
  <c r="G512" i="14"/>
  <c r="G513" i="14"/>
  <c r="G517" i="14"/>
  <c r="G518" i="14"/>
  <c r="G519" i="14"/>
  <c r="G523" i="14"/>
  <c r="G524" i="14"/>
  <c r="G525" i="14"/>
  <c r="G529" i="14"/>
  <c r="G536" i="14"/>
  <c r="G537" i="14"/>
  <c r="G538" i="14"/>
  <c r="G542" i="14"/>
  <c r="G543" i="14"/>
  <c r="G544" i="14"/>
  <c r="G548" i="14"/>
  <c r="G549" i="14"/>
  <c r="G550" i="14"/>
  <c r="G554" i="14"/>
  <c r="G555" i="14"/>
  <c r="G556" i="14"/>
  <c r="G560" i="14"/>
  <c r="G561" i="14"/>
  <c r="G562" i="14"/>
  <c r="G566" i="14"/>
  <c r="G573" i="14"/>
  <c r="G574" i="14"/>
  <c r="G575" i="14"/>
  <c r="G579" i="14"/>
  <c r="G580" i="14"/>
  <c r="G581" i="14"/>
  <c r="G585" i="14"/>
  <c r="G586" i="14"/>
  <c r="G587" i="14"/>
  <c r="G591" i="14"/>
  <c r="G592" i="14"/>
  <c r="G593" i="14"/>
  <c r="G597" i="14"/>
  <c r="G598" i="14"/>
  <c r="G599" i="14"/>
  <c r="G603" i="14"/>
  <c r="G610" i="14"/>
  <c r="G611" i="14"/>
  <c r="G612" i="14"/>
  <c r="G616" i="14"/>
  <c r="G617" i="14"/>
  <c r="G618" i="14"/>
  <c r="G622" i="14"/>
  <c r="G623" i="14"/>
  <c r="G624" i="14"/>
  <c r="G628" i="14"/>
  <c r="G629" i="14"/>
  <c r="G630" i="14"/>
  <c r="G634" i="14"/>
  <c r="G635" i="14"/>
  <c r="G636" i="14"/>
  <c r="G640" i="14"/>
  <c r="G647" i="14"/>
  <c r="G648" i="14"/>
  <c r="G649" i="14"/>
  <c r="G653" i="14"/>
  <c r="G654" i="14"/>
  <c r="G655" i="14"/>
  <c r="G659" i="14"/>
  <c r="G660" i="14"/>
  <c r="G661" i="14"/>
  <c r="G665" i="14"/>
  <c r="G666" i="14"/>
  <c r="G667" i="14"/>
  <c r="G671" i="14"/>
  <c r="G672" i="14"/>
  <c r="G673" i="14"/>
  <c r="G677" i="14"/>
  <c r="G684" i="14"/>
  <c r="G685" i="14"/>
  <c r="G686" i="14"/>
  <c r="G690" i="14"/>
  <c r="G691" i="14"/>
  <c r="G692" i="14"/>
  <c r="G696" i="14"/>
  <c r="G697" i="14"/>
  <c r="G698" i="14"/>
  <c r="G702" i="14"/>
  <c r="G703" i="14"/>
  <c r="G704" i="14"/>
  <c r="G708" i="14"/>
  <c r="G709" i="14"/>
  <c r="G710" i="14"/>
  <c r="G711" i="14"/>
  <c r="G714" i="14"/>
  <c r="G721" i="14"/>
  <c r="G722" i="14"/>
  <c r="G723" i="14"/>
  <c r="G724" i="14"/>
  <c r="G728" i="14"/>
  <c r="G729" i="14"/>
  <c r="G730" i="14"/>
  <c r="G731" i="14"/>
  <c r="G735" i="14"/>
  <c r="G736" i="14"/>
  <c r="G737" i="14"/>
  <c r="G738" i="14"/>
  <c r="G742" i="14"/>
  <c r="G743" i="14"/>
  <c r="G744" i="14"/>
  <c r="G745" i="14"/>
  <c r="G749" i="14"/>
  <c r="G750" i="14"/>
  <c r="G751" i="14"/>
  <c r="G752" i="14"/>
  <c r="G754" i="14"/>
  <c r="G761" i="14"/>
  <c r="G762" i="14"/>
  <c r="G763" i="14"/>
  <c r="G764" i="14"/>
  <c r="G768" i="14"/>
  <c r="G769" i="14"/>
  <c r="G770" i="14"/>
  <c r="G771" i="14"/>
  <c r="K775" i="14"/>
  <c r="F775" i="14" s="1"/>
  <c r="G775" i="14" s="1"/>
  <c r="G776" i="14"/>
  <c r="L776" i="14"/>
  <c r="G777" i="14"/>
  <c r="G778" i="14"/>
  <c r="G779" i="14"/>
  <c r="G783" i="14"/>
  <c r="G784" i="14"/>
  <c r="G785" i="14"/>
  <c r="G786" i="14"/>
  <c r="G787" i="14"/>
  <c r="G791" i="14"/>
  <c r="G798" i="14"/>
  <c r="G799" i="14"/>
  <c r="G800" i="14"/>
  <c r="G803" i="14"/>
  <c r="G804" i="14"/>
  <c r="G805" i="14"/>
  <c r="G808" i="14"/>
  <c r="G809" i="14"/>
  <c r="G810" i="14"/>
  <c r="G811" i="14"/>
  <c r="G814" i="14"/>
  <c r="G815" i="14"/>
  <c r="G816" i="14"/>
  <c r="G817" i="14"/>
  <c r="G818" i="14"/>
  <c r="G819" i="14"/>
  <c r="G822" i="14"/>
  <c r="G823" i="14"/>
  <c r="G824" i="14"/>
  <c r="G825" i="14"/>
  <c r="G826" i="14"/>
  <c r="G827" i="14"/>
  <c r="G829" i="14"/>
  <c r="G835" i="14"/>
  <c r="G836" i="14"/>
  <c r="G837" i="14"/>
  <c r="G838" i="14"/>
  <c r="G839" i="14"/>
  <c r="G840" i="14"/>
  <c r="G841" i="14"/>
  <c r="G844" i="14"/>
  <c r="G845" i="14"/>
  <c r="G846" i="14"/>
  <c r="G847" i="14"/>
  <c r="G848" i="14"/>
  <c r="G849" i="14"/>
  <c r="G850" i="14"/>
  <c r="G851" i="14"/>
  <c r="G854" i="14"/>
  <c r="G855" i="14"/>
  <c r="G856" i="14"/>
  <c r="G857" i="14"/>
  <c r="G858" i="14"/>
  <c r="G859" i="14"/>
  <c r="G862" i="14"/>
  <c r="G863" i="14"/>
  <c r="G864" i="14"/>
  <c r="G865" i="14"/>
  <c r="G866" i="14"/>
  <c r="G867" i="14"/>
  <c r="G869" i="14"/>
  <c r="G875" i="14"/>
  <c r="G876" i="14"/>
  <c r="G877" i="14"/>
  <c r="G878" i="14"/>
  <c r="G879" i="14"/>
  <c r="G880" i="14"/>
  <c r="G883" i="14"/>
  <c r="G884" i="14"/>
  <c r="G885" i="14"/>
  <c r="G886" i="14"/>
  <c r="G887" i="14"/>
  <c r="G888" i="14"/>
  <c r="G891" i="14"/>
  <c r="G892" i="14"/>
  <c r="G893" i="14"/>
  <c r="G894" i="14"/>
  <c r="G895" i="14"/>
  <c r="G896" i="14"/>
  <c r="G899" i="14"/>
  <c r="G900" i="14"/>
  <c r="G901" i="14"/>
  <c r="G902" i="14"/>
  <c r="G903" i="14"/>
  <c r="G904" i="14"/>
  <c r="G906" i="14"/>
  <c r="G912" i="14"/>
  <c r="G913" i="14"/>
  <c r="G914" i="14"/>
  <c r="G915" i="14"/>
  <c r="G916" i="14"/>
  <c r="G917" i="14"/>
  <c r="G920" i="14"/>
  <c r="G921" i="14"/>
  <c r="G922" i="14"/>
  <c r="G923" i="14"/>
  <c r="G924" i="14"/>
  <c r="G925" i="14"/>
  <c r="G928" i="14"/>
  <c r="G929" i="14"/>
  <c r="G930" i="14"/>
  <c r="G931" i="14"/>
  <c r="G932" i="14"/>
  <c r="G933" i="14"/>
  <c r="G936" i="14"/>
  <c r="G937" i="14"/>
  <c r="G938" i="14"/>
  <c r="G939" i="14"/>
  <c r="G940" i="14"/>
  <c r="G941" i="14"/>
  <c r="G952" i="14"/>
  <c r="G959" i="14"/>
  <c r="G960" i="14"/>
  <c r="G961" i="14"/>
  <c r="G964" i="14" s="1"/>
  <c r="G962" i="14"/>
  <c r="G963" i="14"/>
  <c r="G966" i="14"/>
  <c r="G967" i="14"/>
  <c r="G968" i="14"/>
  <c r="G969" i="14"/>
  <c r="G970" i="14"/>
  <c r="G971" i="14"/>
  <c r="G974" i="14"/>
  <c r="G975" i="14"/>
  <c r="G976" i="14"/>
  <c r="G977" i="14"/>
  <c r="G978" i="14"/>
  <c r="G979" i="14"/>
  <c r="G982" i="14"/>
  <c r="G983" i="14"/>
  <c r="G984" i="14"/>
  <c r="G985" i="14"/>
  <c r="G986" i="14"/>
  <c r="G987" i="14"/>
  <c r="G989" i="14"/>
  <c r="G995" i="14"/>
  <c r="G996" i="14"/>
  <c r="G997" i="14"/>
  <c r="G998" i="14"/>
  <c r="G999" i="14"/>
  <c r="G1000" i="14"/>
  <c r="G1003" i="14"/>
  <c r="G1004" i="14"/>
  <c r="G1005" i="14"/>
  <c r="G1006" i="14"/>
  <c r="G1007" i="14"/>
  <c r="G1008" i="14"/>
  <c r="G1011" i="14"/>
  <c r="G1012" i="14"/>
  <c r="G1013" i="14"/>
  <c r="G1014" i="14"/>
  <c r="G1015" i="14"/>
  <c r="G1016" i="14"/>
  <c r="G1019" i="14"/>
  <c r="G1020" i="14"/>
  <c r="G1021" i="14"/>
  <c r="G1022" i="14"/>
  <c r="G1023" i="14"/>
  <c r="G1024" i="14"/>
  <c r="G1027" i="14"/>
  <c r="G1033" i="14"/>
  <c r="G1034" i="14"/>
  <c r="G1035" i="14"/>
  <c r="G1036" i="14"/>
  <c r="G1037" i="14"/>
  <c r="G1040" i="14"/>
  <c r="G1041" i="14"/>
  <c r="G1042" i="14"/>
  <c r="G1043" i="14"/>
  <c r="G1044" i="14"/>
  <c r="G1047" i="14"/>
  <c r="G1048" i="14"/>
  <c r="G1049" i="14"/>
  <c r="G1050" i="14"/>
  <c r="G1051" i="14"/>
  <c r="G1054" i="14"/>
  <c r="G1055" i="14"/>
  <c r="G1056" i="14"/>
  <c r="G1057" i="14"/>
  <c r="G1058" i="14"/>
  <c r="G1064" i="14"/>
  <c r="G1070" i="14"/>
  <c r="G1071" i="14"/>
  <c r="G1072" i="14"/>
  <c r="G1073" i="14"/>
  <c r="G1074" i="14"/>
  <c r="G1077" i="14"/>
  <c r="G1078" i="14"/>
  <c r="G1079" i="14"/>
  <c r="G1080" i="14"/>
  <c r="G1081" i="14"/>
  <c r="G1084" i="14"/>
  <c r="G1085" i="14"/>
  <c r="G1086" i="14"/>
  <c r="G1087" i="14"/>
  <c r="G1088" i="14"/>
  <c r="G1091" i="14"/>
  <c r="G1092" i="14"/>
  <c r="G1093" i="14"/>
  <c r="G1094" i="14"/>
  <c r="G1095" i="14"/>
  <c r="G1101" i="14"/>
  <c r="G1108" i="14"/>
  <c r="G1109" i="14"/>
  <c r="G1110" i="14"/>
  <c r="G1114" i="14"/>
  <c r="G1115" i="14"/>
  <c r="G1116" i="14"/>
  <c r="G1120" i="14"/>
  <c r="G1121" i="14"/>
  <c r="G1122" i="14"/>
  <c r="G1126" i="14"/>
  <c r="G1127" i="14"/>
  <c r="G1128" i="14"/>
  <c r="G1132" i="14"/>
  <c r="G1133" i="14"/>
  <c r="G1134" i="14"/>
  <c r="G1138" i="14"/>
  <c r="G1145" i="14"/>
  <c r="G1146" i="14"/>
  <c r="G1147" i="14"/>
  <c r="G1151" i="14"/>
  <c r="G1152" i="14"/>
  <c r="G1153" i="14"/>
  <c r="G1157" i="14"/>
  <c r="G1158" i="14"/>
  <c r="G1159" i="14"/>
  <c r="G1163" i="14"/>
  <c r="G1164" i="14"/>
  <c r="G1165" i="14"/>
  <c r="G1169" i="14"/>
  <c r="G1170" i="14"/>
  <c r="G1171" i="14"/>
  <c r="G1175" i="14"/>
  <c r="G1182" i="14"/>
  <c r="G1183" i="14"/>
  <c r="G1184" i="14"/>
  <c r="G1188" i="14"/>
  <c r="G1189" i="14"/>
  <c r="G1190" i="14"/>
  <c r="G1212" i="14"/>
  <c r="G1220" i="14"/>
  <c r="G1221" i="14"/>
  <c r="G1222" i="14"/>
  <c r="G1226" i="14"/>
  <c r="G1227" i="14"/>
  <c r="G1228" i="14"/>
  <c r="G1232" i="14"/>
  <c r="G1233" i="14"/>
  <c r="G1234" i="14"/>
  <c r="G1238" i="14"/>
  <c r="G1239" i="14"/>
  <c r="G1240" i="14"/>
  <c r="G1244" i="14"/>
  <c r="G1245" i="14"/>
  <c r="G1246" i="14"/>
  <c r="G1249" i="14"/>
  <c r="G1256" i="14"/>
  <c r="G1257" i="14"/>
  <c r="G1258" i="14"/>
  <c r="G1262" i="14"/>
  <c r="G1263" i="14"/>
  <c r="G1264" i="14"/>
  <c r="G1268" i="14"/>
  <c r="G1269" i="14"/>
  <c r="G1270" i="14"/>
  <c r="G1274" i="14"/>
  <c r="G1275" i="14"/>
  <c r="G1276" i="14"/>
  <c r="G1280" i="14"/>
  <c r="G1281" i="14"/>
  <c r="G1282" i="14"/>
  <c r="G1286" i="14"/>
  <c r="G1293" i="14"/>
  <c r="G1294" i="14"/>
  <c r="G1295" i="14"/>
  <c r="G1299" i="14"/>
  <c r="G1300" i="14"/>
  <c r="G1301" i="14"/>
  <c r="G1305" i="14"/>
  <c r="G1306" i="14"/>
  <c r="G1307" i="14"/>
  <c r="G1311" i="14"/>
  <c r="G1312" i="14"/>
  <c r="G1313" i="14"/>
  <c r="G1317" i="14"/>
  <c r="G1318" i="14"/>
  <c r="G1319" i="14"/>
  <c r="G1323" i="14"/>
  <c r="G1330" i="14"/>
  <c r="G1331" i="14"/>
  <c r="G1332" i="14"/>
  <c r="G1336" i="14"/>
  <c r="G1337" i="14"/>
  <c r="G1338" i="14"/>
  <c r="G1342" i="14"/>
  <c r="G1343" i="14"/>
  <c r="G1344" i="14"/>
  <c r="G1348" i="14"/>
  <c r="G1349" i="14"/>
  <c r="G1350" i="14"/>
  <c r="G1351" i="14" s="1"/>
  <c r="G1354" i="14"/>
  <c r="G1355" i="14"/>
  <c r="G1356" i="14"/>
  <c r="G1360" i="14"/>
  <c r="G1367" i="14"/>
  <c r="G1368" i="14"/>
  <c r="G1369" i="14"/>
  <c r="G1373" i="14"/>
  <c r="G1374" i="14"/>
  <c r="G1375" i="14"/>
  <c r="G1379" i="14"/>
  <c r="G1380" i="14"/>
  <c r="G1381" i="14"/>
  <c r="G1382" i="14"/>
  <c r="G1386" i="14"/>
  <c r="G1387" i="14"/>
  <c r="G1388" i="14"/>
  <c r="G1389" i="14"/>
  <c r="G1393" i="14"/>
  <c r="G1394" i="14"/>
  <c r="G1395" i="14"/>
  <c r="G1396" i="14"/>
  <c r="G1398" i="14"/>
  <c r="G1405" i="14"/>
  <c r="G1406" i="14"/>
  <c r="G1407" i="14"/>
  <c r="G1408" i="14"/>
  <c r="G1412" i="14"/>
  <c r="G1413" i="14"/>
  <c r="G1414" i="14"/>
  <c r="G1415" i="14"/>
  <c r="G1419" i="14"/>
  <c r="G1420" i="14"/>
  <c r="G1421" i="14"/>
  <c r="G1422" i="14"/>
  <c r="G1426" i="14"/>
  <c r="G1427" i="14"/>
  <c r="G1428" i="14"/>
  <c r="G1429" i="14"/>
  <c r="G1433" i="14"/>
  <c r="G1434" i="14"/>
  <c r="G1435" i="14"/>
  <c r="G1436" i="14"/>
  <c r="G1438" i="14"/>
  <c r="G1445" i="14"/>
  <c r="G1446" i="14"/>
  <c r="G1447" i="14"/>
  <c r="G1448" i="14"/>
  <c r="G1452" i="14"/>
  <c r="G1453" i="14"/>
  <c r="G1454" i="14"/>
  <c r="G1455" i="14"/>
  <c r="G1459" i="14"/>
  <c r="G1460" i="14"/>
  <c r="G1461" i="14"/>
  <c r="G1462" i="14"/>
  <c r="G1466" i="14"/>
  <c r="G1467" i="14"/>
  <c r="G1468" i="14"/>
  <c r="G1469" i="14"/>
  <c r="G1475" i="14"/>
  <c r="G1482" i="14"/>
  <c r="K1474" i="14"/>
  <c r="G1483" i="14"/>
  <c r="G1484" i="14"/>
  <c r="G1485" i="14"/>
  <c r="G1486" i="14"/>
  <c r="G1490" i="14"/>
  <c r="G1491" i="14"/>
  <c r="G1492" i="14"/>
  <c r="G1493" i="14"/>
  <c r="G1494" i="14"/>
  <c r="G1498" i="14"/>
  <c r="G1499" i="14"/>
  <c r="G1500" i="14"/>
  <c r="G1501" i="14"/>
  <c r="G1502" i="14"/>
  <c r="G1506" i="14"/>
  <c r="G1507" i="14"/>
  <c r="G1508" i="14"/>
  <c r="G1509" i="14"/>
  <c r="G1510" i="14"/>
  <c r="G1512" i="14"/>
  <c r="G1519" i="14"/>
  <c r="G1520" i="14"/>
  <c r="G1521" i="14"/>
  <c r="G1522" i="14"/>
  <c r="G1523" i="14"/>
  <c r="G1527" i="14"/>
  <c r="G1528" i="14"/>
  <c r="G1529" i="14"/>
  <c r="G1530" i="14"/>
  <c r="G1531" i="14"/>
  <c r="G1535" i="14"/>
  <c r="G1536" i="14"/>
  <c r="G1537" i="14"/>
  <c r="G1538" i="14"/>
  <c r="G1539" i="14"/>
  <c r="G1543" i="14"/>
  <c r="G1544" i="14"/>
  <c r="G1545" i="14"/>
  <c r="G1546" i="14"/>
  <c r="G1547" i="14"/>
  <c r="G1549" i="14"/>
  <c r="G1556" i="14"/>
  <c r="D1557" i="14"/>
  <c r="G1557" i="14" s="1"/>
  <c r="D1558" i="14"/>
  <c r="G1559" i="14"/>
  <c r="G1562" i="14"/>
  <c r="D1563" i="14"/>
  <c r="G1563" i="14" s="1"/>
  <c r="D1564" i="14"/>
  <c r="G1564" i="14" s="1"/>
  <c r="G1565" i="14"/>
  <c r="G1568" i="14"/>
  <c r="D1569" i="14"/>
  <c r="G1569" i="14" s="1"/>
  <c r="D1570" i="14"/>
  <c r="G1570" i="14" s="1"/>
  <c r="G1571" i="14"/>
  <c r="G1574" i="14"/>
  <c r="D1575" i="14"/>
  <c r="G1575" i="14" s="1"/>
  <c r="D1576" i="14"/>
  <c r="G1576" i="14" s="1"/>
  <c r="G1577" i="14"/>
  <c r="G1580" i="14"/>
  <c r="D1581" i="14"/>
  <c r="G1581" i="14" s="1"/>
  <c r="D1582" i="14"/>
  <c r="G1582" i="14" s="1"/>
  <c r="G1583" i="14"/>
  <c r="G1586" i="14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29" i="19" s="1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/>
  <c r="H18" i="17"/>
  <c r="F22" i="17"/>
  <c r="I22" i="17" s="1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H35" i="17"/>
  <c r="F36" i="17"/>
  <c r="H36" i="17"/>
  <c r="F37" i="17"/>
  <c r="H37" i="17"/>
  <c r="F40" i="17"/>
  <c r="H40" i="17"/>
  <c r="I40" i="17" s="1"/>
  <c r="F41" i="17"/>
  <c r="H41" i="17"/>
  <c r="I41" i="17" s="1"/>
  <c r="F42" i="17"/>
  <c r="H42" i="17"/>
  <c r="F43" i="17"/>
  <c r="I43" i="17" s="1"/>
  <c r="H43" i="17"/>
  <c r="F44" i="17"/>
  <c r="H44" i="17"/>
  <c r="I44" i="17" s="1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I54" i="17" s="1"/>
  <c r="H54" i="17"/>
  <c r="F58" i="17"/>
  <c r="H58" i="17"/>
  <c r="F59" i="17"/>
  <c r="I59" i="17" s="1"/>
  <c r="H59" i="17"/>
  <c r="F60" i="17"/>
  <c r="H60" i="17"/>
  <c r="F61" i="17"/>
  <c r="H61" i="17"/>
  <c r="F62" i="17"/>
  <c r="H62" i="17"/>
  <c r="F66" i="17"/>
  <c r="H66" i="17"/>
  <c r="F67" i="17"/>
  <c r="I67" i="17" s="1"/>
  <c r="H67" i="17"/>
  <c r="F68" i="17"/>
  <c r="H68" i="17"/>
  <c r="I68" i="17" s="1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I80" i="17" s="1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/>
  <c r="H90" i="17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H97" i="17"/>
  <c r="F98" i="17"/>
  <c r="H98" i="17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F113" i="17"/>
  <c r="H113" i="17"/>
  <c r="F114" i="17"/>
  <c r="H114" i="17"/>
  <c r="F115" i="17"/>
  <c r="H115" i="17"/>
  <c r="F120" i="17"/>
  <c r="H120" i="17"/>
  <c r="I120" i="17" s="1"/>
  <c r="F121" i="17"/>
  <c r="I121" i="17"/>
  <c r="H121" i="17"/>
  <c r="F122" i="17"/>
  <c r="H122" i="17"/>
  <c r="F123" i="17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/>
  <c r="H129" i="17"/>
  <c r="F130" i="17"/>
  <c r="H130" i="17"/>
  <c r="H131" i="17"/>
  <c r="F135" i="17"/>
  <c r="H135" i="17"/>
  <c r="F136" i="17"/>
  <c r="H136" i="17"/>
  <c r="I136" i="17" s="1"/>
  <c r="F137" i="17"/>
  <c r="I137" i="17"/>
  <c r="H137" i="17"/>
  <c r="A1" i="12"/>
  <c r="A2" i="12"/>
  <c r="C2" i="12"/>
  <c r="A3" i="12"/>
  <c r="C3" i="12"/>
  <c r="A4" i="12"/>
  <c r="C4" i="12"/>
  <c r="D4" i="12"/>
  <c r="P2" i="20"/>
  <c r="P3" i="20"/>
  <c r="P4" i="20"/>
  <c r="P6" i="20" s="1"/>
  <c r="Q8" i="20"/>
  <c r="E14" i="20"/>
  <c r="E13" i="20" s="1"/>
  <c r="Q14" i="20"/>
  <c r="S14" i="20" s="1"/>
  <c r="S15" i="20"/>
  <c r="S16" i="20"/>
  <c r="H17" i="20"/>
  <c r="I16" i="20" s="1"/>
  <c r="Q17" i="20"/>
  <c r="S17" i="20"/>
  <c r="Q18" i="20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C10" i="1"/>
  <c r="C11" i="1"/>
  <c r="C33" i="1"/>
  <c r="N35" i="1"/>
  <c r="C58" i="1"/>
  <c r="C83" i="1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B5" i="24"/>
  <c r="Q24" i="20"/>
  <c r="R24" i="20" s="1"/>
  <c r="I97" i="17"/>
  <c r="I35" i="17"/>
  <c r="I66" i="17"/>
  <c r="G687" i="14"/>
  <c r="G416" i="14"/>
  <c r="D140" i="14"/>
  <c r="G140" i="14" s="1"/>
  <c r="G551" i="14"/>
  <c r="G197" i="14"/>
  <c r="G211" i="14"/>
  <c r="G563" i="14"/>
  <c r="G325" i="14"/>
  <c r="S13" i="20"/>
  <c r="I58" i="17"/>
  <c r="Q13" i="20"/>
  <c r="R13" i="20" s="1"/>
  <c r="I62" i="17"/>
  <c r="G674" i="14"/>
  <c r="G514" i="14"/>
  <c r="G656" i="14"/>
  <c r="G341" i="14"/>
  <c r="G144" i="14"/>
  <c r="D141" i="14"/>
  <c r="G141" i="14" s="1"/>
  <c r="G139" i="14"/>
  <c r="G746" i="14"/>
  <c r="G613" i="14"/>
  <c r="G377" i="14"/>
  <c r="G241" i="14"/>
  <c r="F22" i="14"/>
  <c r="G22" i="14" s="1"/>
  <c r="G23" i="14" s="1"/>
  <c r="G1548" i="14" l="1"/>
  <c r="G1001" i="14"/>
  <c r="G732" i="14"/>
  <c r="G401" i="14"/>
  <c r="G392" i="14"/>
  <c r="G370" i="14"/>
  <c r="G333" i="14"/>
  <c r="G317" i="14"/>
  <c r="G247" i="14"/>
  <c r="G218" i="14"/>
  <c r="G980" i="14"/>
  <c r="G765" i="14"/>
  <c r="G650" i="14"/>
  <c r="G637" i="14"/>
  <c r="G545" i="14"/>
  <c r="G539" i="14"/>
  <c r="G435" i="14"/>
  <c r="G409" i="14"/>
  <c r="G280" i="14"/>
  <c r="G988" i="14"/>
  <c r="G48" i="14"/>
  <c r="G161" i="14"/>
  <c r="G1308" i="14"/>
  <c r="G942" i="14"/>
  <c r="G926" i="14"/>
  <c r="G889" i="14"/>
  <c r="G1339" i="14"/>
  <c r="G1320" i="14"/>
  <c r="G1296" i="14"/>
  <c r="G972" i="14"/>
  <c r="F59" i="14"/>
  <c r="G59" i="14" s="1"/>
  <c r="G60" i="14" s="1"/>
  <c r="D145" i="14"/>
  <c r="G145" i="14" s="1"/>
  <c r="P36" i="22"/>
  <c r="M22" i="22"/>
  <c r="M24" i="22" s="1"/>
  <c r="I127" i="17"/>
  <c r="I115" i="17"/>
  <c r="I114" i="17"/>
  <c r="I112" i="17"/>
  <c r="I110" i="17"/>
  <c r="I106" i="17"/>
  <c r="I105" i="17"/>
  <c r="I104" i="17"/>
  <c r="I103" i="17"/>
  <c r="I98" i="17"/>
  <c r="I93" i="17"/>
  <c r="I82" i="17"/>
  <c r="I81" i="17"/>
  <c r="I72" i="17"/>
  <c r="I71" i="17"/>
  <c r="I70" i="17"/>
  <c r="I51" i="17"/>
  <c r="I49" i="17"/>
  <c r="I47" i="17"/>
  <c r="I37" i="17"/>
  <c r="I36" i="17"/>
  <c r="I25" i="17"/>
  <c r="I14" i="17"/>
  <c r="I13" i="17"/>
  <c r="G1191" i="14"/>
  <c r="H21" i="22"/>
  <c r="I19" i="22" s="1"/>
  <c r="I107" i="17"/>
  <c r="G134" i="14"/>
  <c r="D136" i="14"/>
  <c r="G136" i="14" s="1"/>
  <c r="G127" i="14"/>
  <c r="F34" i="14"/>
  <c r="G34" i="14" s="1"/>
  <c r="G35" i="14" s="1"/>
  <c r="O22" i="22"/>
  <c r="O24" i="22" s="1"/>
  <c r="O43" i="22" s="1"/>
  <c r="I82" i="20"/>
  <c r="I52" i="20"/>
  <c r="Q66" i="20"/>
  <c r="S24" i="20"/>
  <c r="L3" i="20" s="1"/>
  <c r="H15" i="20"/>
  <c r="I123" i="17"/>
  <c r="I92" i="17"/>
  <c r="I60" i="17"/>
  <c r="I30" i="17"/>
  <c r="I24" i="17"/>
  <c r="I27" i="17" s="1"/>
  <c r="AG12" i="9"/>
  <c r="AO20" i="9"/>
  <c r="AO23" i="9" s="1"/>
  <c r="G1572" i="14"/>
  <c r="G1511" i="14"/>
  <c r="G1503" i="14"/>
  <c r="G1423" i="14"/>
  <c r="G1416" i="14"/>
  <c r="G1397" i="14"/>
  <c r="G1277" i="14"/>
  <c r="G1265" i="14"/>
  <c r="G1185" i="14"/>
  <c r="G1052" i="14"/>
  <c r="G812" i="14"/>
  <c r="G600" i="14"/>
  <c r="G576" i="14"/>
  <c r="G526" i="14"/>
  <c r="G502" i="14"/>
  <c r="G489" i="14"/>
  <c r="G465" i="14"/>
  <c r="G288" i="14"/>
  <c r="I37" i="20"/>
  <c r="Q63" i="20"/>
  <c r="I135" i="17"/>
  <c r="I138" i="17" s="1"/>
  <c r="I128" i="17"/>
  <c r="I124" i="17"/>
  <c r="I113" i="17"/>
  <c r="I116" i="17" s="1"/>
  <c r="I94" i="17"/>
  <c r="I88" i="17"/>
  <c r="I73" i="17"/>
  <c r="I61" i="17"/>
  <c r="I52" i="17"/>
  <c r="I50" i="17"/>
  <c r="I48" i="17"/>
  <c r="I42" i="17"/>
  <c r="I33" i="17"/>
  <c r="I32" i="17"/>
  <c r="I38" i="17" s="1"/>
  <c r="I31" i="17"/>
  <c r="I16" i="17"/>
  <c r="I15" i="17"/>
  <c r="I10" i="17"/>
  <c r="I9" i="17"/>
  <c r="G1463" i="14"/>
  <c r="G1409" i="14"/>
  <c r="G1383" i="14"/>
  <c r="G1357" i="14"/>
  <c r="G1345" i="14"/>
  <c r="G1333" i="14"/>
  <c r="G1283" i="14"/>
  <c r="G1271" i="14"/>
  <c r="G1259" i="14"/>
  <c r="G1247" i="14"/>
  <c r="G1223" i="14"/>
  <c r="G1172" i="14"/>
  <c r="G1148" i="14"/>
  <c r="G1129" i="14"/>
  <c r="G1089" i="14"/>
  <c r="G1082" i="14"/>
  <c r="G806" i="14"/>
  <c r="G705" i="14"/>
  <c r="G693" i="14"/>
  <c r="G662" i="14"/>
  <c r="G625" i="14"/>
  <c r="G582" i="14"/>
  <c r="G508" i="14"/>
  <c r="G471" i="14"/>
  <c r="G296" i="14"/>
  <c r="G266" i="14"/>
  <c r="G204" i="14"/>
  <c r="M39" i="22"/>
  <c r="P26" i="22"/>
  <c r="T24" i="20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S65" i="20" s="1"/>
  <c r="S66" i="20" s="1"/>
  <c r="I130" i="17"/>
  <c r="I122" i="17"/>
  <c r="I132" i="17" s="1"/>
  <c r="I95" i="17"/>
  <c r="I83" i="17"/>
  <c r="D3" i="19"/>
  <c r="D2" i="19" s="1"/>
  <c r="G1566" i="14"/>
  <c r="G1059" i="14"/>
  <c r="G142" i="14"/>
  <c r="M43" i="22"/>
  <c r="I26" i="17"/>
  <c r="G1314" i="14"/>
  <c r="G1229" i="14"/>
  <c r="G1154" i="14"/>
  <c r="G1135" i="14"/>
  <c r="G1111" i="14"/>
  <c r="G1584" i="14"/>
  <c r="G1578" i="14"/>
  <c r="G1532" i="14"/>
  <c r="G1449" i="14"/>
  <c r="G1437" i="14"/>
  <c r="G1430" i="14"/>
  <c r="G1370" i="14"/>
  <c r="G1235" i="14"/>
  <c r="G1160" i="14"/>
  <c r="G1117" i="14"/>
  <c r="G1045" i="14"/>
  <c r="G1025" i="14"/>
  <c r="G739" i="14"/>
  <c r="G725" i="14"/>
  <c r="I45" i="17"/>
  <c r="G1540" i="14"/>
  <c r="G1495" i="14"/>
  <c r="G1487" i="14"/>
  <c r="G1123" i="14"/>
  <c r="G1038" i="14"/>
  <c r="G905" i="14"/>
  <c r="G860" i="14"/>
  <c r="G852" i="14"/>
  <c r="G820" i="14"/>
  <c r="G788" i="14"/>
  <c r="G712" i="14"/>
  <c r="I36" i="22"/>
  <c r="G362" i="14"/>
  <c r="G1017" i="14"/>
  <c r="G868" i="14"/>
  <c r="G828" i="14"/>
  <c r="G772" i="14"/>
  <c r="G699" i="14"/>
  <c r="G668" i="14"/>
  <c r="G588" i="14"/>
  <c r="G477" i="14"/>
  <c r="G441" i="14"/>
  <c r="G354" i="14"/>
  <c r="G253" i="14"/>
  <c r="G175" i="14"/>
  <c r="G168" i="14"/>
  <c r="D135" i="14"/>
  <c r="G135" i="14" s="1"/>
  <c r="F110" i="14"/>
  <c r="G110" i="14" s="1"/>
  <c r="G111" i="14" s="1"/>
  <c r="F94" i="14"/>
  <c r="G94" i="14" s="1"/>
  <c r="G95" i="14" s="1"/>
  <c r="F28" i="14"/>
  <c r="G28" i="14" s="1"/>
  <c r="G29" i="14" s="1"/>
  <c r="F16" i="14"/>
  <c r="G16" i="14" s="1"/>
  <c r="G17" i="14" s="1"/>
  <c r="G10" i="14"/>
  <c r="G11" i="14" s="1"/>
  <c r="G1560" i="14"/>
  <c r="G1524" i="14"/>
  <c r="G1470" i="14"/>
  <c r="G1456" i="14"/>
  <c r="G1390" i="14"/>
  <c r="G1376" i="14"/>
  <c r="G1302" i="14"/>
  <c r="G1241" i="14"/>
  <c r="G1166" i="14"/>
  <c r="G1096" i="14"/>
  <c r="G1075" i="14"/>
  <c r="G934" i="14"/>
  <c r="G918" i="14"/>
  <c r="G881" i="14"/>
  <c r="G801" i="14"/>
  <c r="G780" i="14"/>
  <c r="G631" i="14"/>
  <c r="G619" i="14"/>
  <c r="G594" i="14"/>
  <c r="G557" i="14"/>
  <c r="G520" i="14"/>
  <c r="G483" i="14"/>
  <c r="G453" i="14"/>
  <c r="G260" i="14"/>
  <c r="F71" i="14"/>
  <c r="G71" i="14" s="1"/>
  <c r="G72" i="14" s="1"/>
  <c r="G1009" i="14"/>
  <c r="G897" i="14"/>
  <c r="G842" i="14"/>
  <c r="G753" i="14"/>
  <c r="G429" i="14"/>
  <c r="G304" i="14"/>
  <c r="G182" i="14"/>
  <c r="F102" i="14"/>
  <c r="G102" i="14" s="1"/>
  <c r="G103" i="14" s="1"/>
  <c r="F65" i="14"/>
  <c r="G65" i="14" s="1"/>
  <c r="G66" i="14" s="1"/>
  <c r="F53" i="14"/>
  <c r="G53" i="14" s="1"/>
  <c r="G54" i="14" s="1"/>
  <c r="G147" i="14"/>
  <c r="G137" i="14"/>
  <c r="I63" i="17" l="1"/>
  <c r="I74" i="17"/>
  <c r="P24" i="22"/>
  <c r="P43" i="22" s="1"/>
  <c r="M41" i="22"/>
  <c r="P39" i="22"/>
  <c r="AG19" i="9"/>
  <c r="X24" i="9"/>
  <c r="AB24" i="9" s="1"/>
  <c r="I55" i="17"/>
  <c r="F141" i="17"/>
  <c r="Q10" i="20"/>
  <c r="Q11" i="20" s="1"/>
  <c r="P22" i="22"/>
  <c r="I141" i="17"/>
  <c r="I84" i="17"/>
  <c r="I19" i="17"/>
  <c r="I75" i="17" s="1"/>
  <c r="I100" i="17"/>
  <c r="I117" i="17" s="1"/>
  <c r="Q68" i="20"/>
  <c r="S35" i="20"/>
  <c r="Q67" i="20"/>
  <c r="S67" i="20" s="1"/>
  <c r="S68" i="20" s="1"/>
  <c r="S69" i="20" s="1"/>
  <c r="M43" i="1" l="1"/>
  <c r="I140" i="17"/>
  <c r="Q70" i="20"/>
  <c r="M44" i="22"/>
  <c r="P41" i="22"/>
  <c r="P44" i="22" s="1"/>
  <c r="P46" i="22" s="1"/>
  <c r="M15" i="26"/>
  <c r="L4" i="20"/>
  <c r="L6" i="20" s="1"/>
  <c r="T35" i="20"/>
  <c r="T12" i="20" s="1"/>
  <c r="S10" i="20"/>
  <c r="S7" i="20" s="1"/>
  <c r="P47" i="22" l="1"/>
  <c r="P49" i="22"/>
  <c r="J50" i="22" s="1"/>
  <c r="O15" i="26"/>
  <c r="D5" i="39" l="1"/>
  <c r="C9" i="39" s="1"/>
  <c r="C16" i="39" s="1"/>
  <c r="G22" i="25"/>
  <c r="G23" i="25" s="1"/>
  <c r="J23" i="25"/>
  <c r="J24" i="25" s="1"/>
  <c r="C24" i="25" l="1"/>
  <c r="H21" i="24" l="1"/>
  <c r="H22" i="24" s="1"/>
</calcChain>
</file>

<file path=xl/comments1.xml><?xml version="1.0" encoding="utf-8"?>
<comments xmlns="http://schemas.openxmlformats.org/spreadsheetml/2006/main">
  <authors>
    <author>Aongpavo</author>
  </authors>
  <commentList>
    <comment ref="F60" authorId="0">
      <text>
        <r>
          <rPr>
            <b/>
            <sz val="9"/>
            <color indexed="81"/>
            <rFont val="Tahoma"/>
            <family val="2"/>
          </rPr>
          <t>Aongpavo:</t>
        </r>
        <r>
          <rPr>
            <sz val="9"/>
            <color indexed="81"/>
            <rFont val="Tahoma"/>
            <family val="2"/>
          </rPr>
          <t xml:space="preserve">
ราคาวัสดุติด 2 ด้าน</t>
        </r>
      </text>
    </comment>
  </commentList>
</comments>
</file>

<file path=xl/comments2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<sst xmlns="http://schemas.openxmlformats.org/spreadsheetml/2006/main" count="6034" uniqueCount="1331">
  <si>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</si>
  <si>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</si>
  <si>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</si>
  <si>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</si>
  <si>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</si>
  <si>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</si>
  <si>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</si>
  <si>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</si>
  <si>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</si>
  <si>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</si>
  <si>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</si>
  <si>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</si>
  <si>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</si>
  <si>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</si>
  <si>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</si>
  <si>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</si>
  <si>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</si>
  <si>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</si>
  <si>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</si>
  <si>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</si>
  <si>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</si>
  <si>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</si>
  <si>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</si>
  <si>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</si>
  <si>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</si>
  <si>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</si>
  <si>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</si>
  <si>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</si>
  <si>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</si>
  <si>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</si>
  <si>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</si>
  <si>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</si>
  <si>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</si>
  <si>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</si>
  <si>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</si>
  <si>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</si>
  <si>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</si>
  <si>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</si>
  <si>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</si>
  <si>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</si>
  <si>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</si>
  <si>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</si>
  <si>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</si>
  <si>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</si>
  <si>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</si>
  <si>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</si>
  <si>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</si>
  <si>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</si>
  <si>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</si>
  <si>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</si>
  <si>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</si>
  <si>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</si>
  <si>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</si>
  <si>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</si>
  <si>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</si>
  <si>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</si>
  <si>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</si>
  <si>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</si>
  <si>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</si>
  <si>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</si>
  <si>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</si>
  <si>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</si>
  <si>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</si>
  <si>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</si>
  <si>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</si>
  <si>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</si>
  <si>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</si>
  <si>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</si>
  <si>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</si>
  <si>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</si>
  <si>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</si>
  <si>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</si>
  <si>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</si>
  <si>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</si>
  <si>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</si>
  <si>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</si>
  <si>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</si>
  <si>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</si>
  <si>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</si>
  <si>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</si>
  <si>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</si>
  <si>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</si>
  <si>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</si>
  <si>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</si>
  <si>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</si>
  <si>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</si>
  <si>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</si>
  <si>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</si>
  <si>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</si>
  <si>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</si>
  <si>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</si>
  <si>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</si>
  <si>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</si>
  <si>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</si>
  <si>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</si>
  <si>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</si>
  <si>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</si>
  <si>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</si>
  <si>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</si>
  <si>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</si>
  <si>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</si>
  <si>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</si>
  <si>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 xml:space="preserve"> -107-</t>
  </si>
  <si>
    <t>ตารางคำนวณหาค่าวัสดุมวลรวมต่อหน่วยของงานก่อสร้าง</t>
  </si>
  <si>
    <t>ราคา/หน่วย</t>
  </si>
  <si>
    <t>ราคารวม</t>
  </si>
  <si>
    <t>วัสดุมวลรวมของงานคอนกรีตส่วนผสมต่างๆ</t>
  </si>
  <si>
    <t>คอนกรีตส่วนผสม 1 : 3 : 5 (คอนกรีตหยาบ)</t>
  </si>
  <si>
    <r>
      <t xml:space="preserve"> - ปูนซีเมนต์ปอร์ตแลนด์ </t>
    </r>
    <r>
      <rPr>
        <sz val="11"/>
        <rFont val="AngsanaUPC"/>
        <family val="1"/>
        <charset val="222"/>
      </rPr>
      <t>(เช่น ตราเสือ,งูเห่า,นกอินทรีย์ ฯ)</t>
    </r>
  </si>
  <si>
    <t xml:space="preserve">   มอก.80/2517</t>
  </si>
  <si>
    <t xml:space="preserve"> - ทรายหยาบ</t>
  </si>
  <si>
    <t xml:space="preserve"> - หินเบอร์ 1-2</t>
  </si>
  <si>
    <t xml:space="preserve"> - น้ำผสมคอนกรีต</t>
  </si>
  <si>
    <t>ลิตร</t>
  </si>
  <si>
    <t xml:space="preserve">                      รวมคอนกรีต  1 : 3 : 5 </t>
  </si>
  <si>
    <t xml:space="preserve">  *</t>
  </si>
  <si>
    <r>
      <t xml:space="preserve"> - ปูนซีเมนต์ปอร์ตแลนด์ </t>
    </r>
    <r>
      <rPr>
        <sz val="11"/>
        <rFont val="AngsanaUPC"/>
        <family val="1"/>
        <charset val="222"/>
      </rPr>
      <t>(เช่น ตราช้าง,พญานาค,เพชร ฯ)</t>
    </r>
  </si>
  <si>
    <t xml:space="preserve">   มอก.15/2514</t>
  </si>
  <si>
    <t>คอนกรีตส่วนผสม 1 : 2 : 4</t>
  </si>
  <si>
    <t xml:space="preserve">                      รวมคอนกรีต  1 : 2 : 4</t>
  </si>
  <si>
    <r>
      <t xml:space="preserve"> - ปูนซีเมนต์ปอร์ตแลนด์ประเภท 5 </t>
    </r>
    <r>
      <rPr>
        <sz val="11"/>
        <rFont val="AngsanaUPC"/>
        <family val="1"/>
        <charset val="222"/>
      </rPr>
      <t>(เช่น ตราปลาฉลาม ฯ)</t>
    </r>
  </si>
  <si>
    <t xml:space="preserve"> เมษายน 2549</t>
  </si>
  <si>
    <t xml:space="preserve"> -108-</t>
  </si>
  <si>
    <t>ตารางแสดงวิธีการคำนวณหาค่าวัสดุมวลรวมต่อหน่วยของงานก่อสร้างประเภทต่างๆ</t>
  </si>
  <si>
    <t>วัสดุมวลรวมของงานคอนกรีตตามมาตรฐานกรมโยธาธิการฯ</t>
  </si>
  <si>
    <r>
      <t xml:space="preserve">คอนกรีต ค.1 </t>
    </r>
    <r>
      <rPr>
        <sz val="14"/>
        <rFont val="AngsanaUPC"/>
        <family val="1"/>
        <charset val="222"/>
      </rPr>
      <t>(STRENGTH 180 กก./ตร.ซม.)</t>
    </r>
  </si>
  <si>
    <t xml:space="preserve">                      รวมคอนกรีต ค.1</t>
  </si>
  <si>
    <r>
      <t xml:space="preserve">คอนกรีต ค.2 </t>
    </r>
    <r>
      <rPr>
        <sz val="14"/>
        <rFont val="AngsanaUPC"/>
        <family val="1"/>
        <charset val="222"/>
      </rPr>
      <t>(STRENGTH 240 กก./ตร.ซม.)</t>
    </r>
  </si>
  <si>
    <t xml:space="preserve">                      รวมคอนกรีต ค.2</t>
  </si>
  <si>
    <r>
      <t xml:space="preserve">คอนกรีต ค.3 </t>
    </r>
    <r>
      <rPr>
        <sz val="14"/>
        <rFont val="AngsanaUPC"/>
        <family val="1"/>
        <charset val="222"/>
      </rPr>
      <t>(STRENGTH 300 กก./ตร.ซม.)</t>
    </r>
  </si>
  <si>
    <t xml:space="preserve">                      รวมคอนกรีต ค.3</t>
  </si>
  <si>
    <r>
      <t xml:space="preserve">คอนกรีต ค.4 </t>
    </r>
    <r>
      <rPr>
        <sz val="14"/>
        <rFont val="AngsanaUPC"/>
        <family val="1"/>
        <charset val="222"/>
      </rPr>
      <t>(STRENGTH 350 กก./ตร.ซม.)</t>
    </r>
  </si>
  <si>
    <t xml:space="preserve">                      รวมคอนกรีต ค.4</t>
  </si>
  <si>
    <t xml:space="preserve"> -109-</t>
  </si>
  <si>
    <t>วัสดุมวลรวมของงานคอนกรีตผสมเสร็จ (ด้วยรถผสมปูน)</t>
  </si>
  <si>
    <t xml:space="preserve"> ระยะทาง ไม่เกิน</t>
  </si>
  <si>
    <t xml:space="preserve">  คอนกรีตกำลังอัดประลัยมีอายุ 28 วัน(กก./ตร.ซม.)</t>
  </si>
  <si>
    <t>15 กิโลเมตร</t>
  </si>
  <si>
    <t xml:space="preserve">   - รูปลูกบาศก์ 180 กก./ตร.ซม.และรูปทรงกระบอก 140 กก./ตร.ซม.</t>
  </si>
  <si>
    <t>ราคาของสำนัก</t>
  </si>
  <si>
    <t xml:space="preserve">   - รูปลูกบาศก์ 210 กก./ตร.ซม.และรูปทรงกระบอก 180 กก./ตร.ซม.</t>
  </si>
  <si>
    <t>ดัชนีฯ</t>
  </si>
  <si>
    <t xml:space="preserve">   - รูปลูกบาศก์ 240 กก./ตร.ซม.และรูปทรงกระบอก 210 กก./ตร.ซม.</t>
  </si>
  <si>
    <t>"</t>
  </si>
  <si>
    <t xml:space="preserve">   - รูปลูกบาศก์ 280 กก./ตร.ซม.และรูปทรงกระบอก 240 กก./ตร.ซม.</t>
  </si>
  <si>
    <t xml:space="preserve">   - รูปลูกบาศก์ 320 กก./ตร.ซม.และรูปทรงกระบอก 280 กก./ตร.ซม.</t>
  </si>
  <si>
    <t xml:space="preserve">   - รูปลูกบาศก์ 350 กก./ตร.ซม.และรูปทรงกระบอก300 กก./ตร.ซม.</t>
  </si>
  <si>
    <t xml:space="preserve">   - รูปลูกบาศก์ 380 กก./ตร.ซม.และรูปทรงกระบอก 320 กก./ตร.ซม.</t>
  </si>
  <si>
    <t xml:space="preserve">   - รูปลูกบาศก์ 400 กก./ตร.ซม.และรูปทรงกระบอก 350 กก./ตร.ซม.</t>
  </si>
  <si>
    <t>วัสดุมวลรวมของงานคอนกรีตเททับหน้าพื้นสำเร็จรูป</t>
  </si>
  <si>
    <r>
      <t xml:space="preserve">  คอนกรีตเททับหน้าหนา 5 ซม.</t>
    </r>
    <r>
      <rPr>
        <sz val="14"/>
        <rFont val="AngsanaUPC"/>
        <family val="1"/>
        <charset val="222"/>
      </rPr>
      <t>(ไม่รวมเหล็กเสริมพื้น)</t>
    </r>
  </si>
  <si>
    <t xml:space="preserve">    รวมคอนกรีตเททับหน้าพื้นสำเร็จรูป</t>
  </si>
  <si>
    <r>
      <t xml:space="preserve">  คอนกรีตเททับหน้าหนา 5 ซม.</t>
    </r>
    <r>
      <rPr>
        <sz val="11"/>
        <rFont val="AngsanaUPC"/>
        <family val="1"/>
        <charset val="222"/>
      </rPr>
      <t>(รวมเหล็กเสริมพื้น 6 มม.@ 0.20 ม.#)</t>
    </r>
  </si>
  <si>
    <t xml:space="preserve"> - เหล็กเสริม RB dir 6 มม.</t>
  </si>
  <si>
    <t xml:space="preserve"> - ลวดผูกเหล็กเสริม</t>
  </si>
  <si>
    <t xml:space="preserve">    รวมคอนกรีตเททับหน้าพื้นสำเร็จรูปเสริมเหล็ก</t>
  </si>
  <si>
    <r>
      <t xml:space="preserve">  คอนกรีตเททับหน้าหนา 5 ซม.</t>
    </r>
    <r>
      <rPr>
        <sz val="11"/>
        <rFont val="AngsanaUPC"/>
        <family val="1"/>
        <charset val="222"/>
      </rPr>
      <t>(รวมเหล็กเสริมพื้น 9 มม.@ 0.20 ม.#)</t>
    </r>
  </si>
  <si>
    <t xml:space="preserve"> - เหล็กเสริม RB dir 9 มม.</t>
  </si>
  <si>
    <t xml:space="preserve"> -110-</t>
  </si>
  <si>
    <t>วัสดุมวลรวมของงานคอนกรีตเสาเอ็นและคานทับหลัง</t>
  </si>
  <si>
    <r>
      <t xml:space="preserve">  คอนกรีตเสาเอ็นและคานทับหลัง </t>
    </r>
    <r>
      <rPr>
        <sz val="11"/>
        <rFont val="AngsanaUPC"/>
        <family val="1"/>
        <charset val="222"/>
      </rPr>
      <t>(รวมเหล็กเสริม)</t>
    </r>
  </si>
  <si>
    <t xml:space="preserve"> - ปูนซีเมนต์ผสม(Silica Cement)</t>
  </si>
  <si>
    <t xml:space="preserve"> - ไม้แบบหล่อคอนกรีต+ตะปู</t>
  </si>
  <si>
    <t xml:space="preserve">    รวมคอนกรีตเสาเอ็นและคานทับหลัง ค.ส.ล.</t>
  </si>
  <si>
    <t>เมตร</t>
  </si>
  <si>
    <t>วัสดุมวลรวมของน้ำยากันซึมผสมต่อคอนกรีต</t>
  </si>
  <si>
    <t xml:space="preserve">  น้ำยากันซึมผสมต่อคอนกรีต</t>
  </si>
  <si>
    <t xml:space="preserve"> - น้ำยากันซึม SIKA</t>
  </si>
  <si>
    <t xml:space="preserve">    รวมน้ำยากันซึมผสมต่อคอนกรีต</t>
  </si>
  <si>
    <t>วัสดุมวลรวมของไม้แบบหล่อคอนกรีตต่อ 1 ตารางเมตร</t>
  </si>
  <si>
    <t xml:space="preserve">  ไม้แบบหล่อคอนกรีตทั่วไปเฉลี่ยใช้งาน 50 %</t>
  </si>
  <si>
    <t xml:space="preserve"> - ไม้กระบากขนาด 1" x 6"- 8" ยาว 2.50 - 6.00 เมตร</t>
  </si>
  <si>
    <t>ลบ.ฟ.</t>
  </si>
  <si>
    <t xml:space="preserve"> - ไม้ยางขนาด 1.1/2" x 3" ยาว 2.50 - 6.00 เมตร</t>
  </si>
  <si>
    <t xml:space="preserve"> -  ตะปู</t>
  </si>
  <si>
    <t xml:space="preserve">    รวมไม้แบบหล่อคอนกรีตเฉลี่ยใช้งาน 50 %</t>
  </si>
  <si>
    <t xml:space="preserve">  ไม้แบบหล่อคอนกรีตทั่วไปเฉลี่ยใช้งาน 60 %</t>
  </si>
  <si>
    <t xml:space="preserve">    รวมไม้แบบหล่อคอนกรีตเฉลี่ยใช้งาน 60 %</t>
  </si>
  <si>
    <t xml:space="preserve">  ไม้แบบหล่อคอนกรีตทั่วไปเฉลี่ยใช้งาน 80 %</t>
  </si>
  <si>
    <t xml:space="preserve">    รวมไม้แบบหล่อคอนกรีตเฉลี่ยใช้งาน 80 %</t>
  </si>
  <si>
    <t xml:space="preserve"> -111-</t>
  </si>
  <si>
    <t>วัสดุมวลรวมของงานก่อผนังด้วยวัสดุชนิดต่างๆ</t>
  </si>
  <si>
    <t xml:space="preserve">  แนวปูนก่อหนา</t>
  </si>
  <si>
    <t>ผนังก่อสามัญ(อิฐมอญ)ครึ่งแผ่นอิฐ</t>
  </si>
  <si>
    <t xml:space="preserve"> 1 - 2  ซม.</t>
  </si>
  <si>
    <t xml:space="preserve"> - อิฐสามัญ(อิฐมอญ)ขนาด 3.5 x 7 x 16 ซม.</t>
  </si>
  <si>
    <t>ก้อน</t>
  </si>
  <si>
    <t xml:space="preserve"> - ปูนขาว</t>
  </si>
  <si>
    <t xml:space="preserve">               รวมผนังก่ออิฐสามัญครึ่งแผ่นอิฐ</t>
  </si>
  <si>
    <t>ผนังก่อสามัญ(อิฐมอญ)เต็มแผ่นอิฐ</t>
  </si>
  <si>
    <t>ผนังก่อดินเผาชนิดไม่รับน้ำหนัก(อิฐ 2 รู)ครึ่งแผ่นอิฐ</t>
  </si>
  <si>
    <t xml:space="preserve"> - อิฐดินเผาชนิด 2 รูขนาด 3 x 7 x 16 ซม.</t>
  </si>
  <si>
    <t xml:space="preserve">               รวมผนังก่ออิฐไม่รับน้ำหนักครึ่งแผ่น</t>
  </si>
  <si>
    <t>ผนังก่อดินเผาชนิดไม่รับน้ำหนัก (อิฐ 2 รู)  เต็มแผ่นอิฐ</t>
  </si>
  <si>
    <t xml:space="preserve">               รวมผนังก่ออิฐไม่รับน้ำหนักเต็มแผ่น</t>
  </si>
  <si>
    <t xml:space="preserve"> -112-</t>
  </si>
  <si>
    <t>ผนังก่ออิฐดินเผาชนิดทนไฟ</t>
  </si>
  <si>
    <t xml:space="preserve"> - อิฐดินเผาชนิดทนไฟขนาด 11.5 x 23 x 7.6 ซม.</t>
  </si>
  <si>
    <t xml:space="preserve"> - ปูนซีเมนต์ผสม (Silica Cement)</t>
  </si>
  <si>
    <t xml:space="preserve">               รวมผนังก่ออิฐชนิดทนไฟ</t>
  </si>
  <si>
    <t>ผนังก่อซีเมนต์บล๊อกขนาด 0.07x0.19x0.39 ม.</t>
  </si>
  <si>
    <t xml:space="preserve"> - ซีเมนต์บล็อค (12.5 แผ่น +4%)</t>
  </si>
  <si>
    <t xml:space="preserve">            รวมผนังก่อซีเมนต์บล๊อกหนา 7 ซม.</t>
  </si>
  <si>
    <t>ผนังก่อซีเมนต์บล๊อกขนาด 0.09x0.19x0.39 ม.</t>
  </si>
  <si>
    <t xml:space="preserve">           รวมผนังก่อซีเมนต์บล๊อกหนา 9 ซม.</t>
  </si>
  <si>
    <r>
      <t>ผนังก่อซีเมนต์บล๊อกชนิดระบายอากาศ</t>
    </r>
    <r>
      <rPr>
        <b/>
        <sz val="12"/>
        <rFont val="AngsanaUPC"/>
        <family val="1"/>
        <charset val="222"/>
      </rPr>
      <t>ขนาด 0.09x0.19x0.39 ม.</t>
    </r>
  </si>
  <si>
    <t xml:space="preserve"> - ซีเมนต์บล็อคชนิดระบายอากาศ (12.5 แผ่น +4%)</t>
  </si>
  <si>
    <t xml:space="preserve">    รวมผนังก่อซีเมนต์บล๊อกชนิดระบายอากาศ</t>
  </si>
  <si>
    <t xml:space="preserve"> -113-</t>
  </si>
  <si>
    <t>วัสดุมวลรวมของงานบุผนังด้วยวัสดุสำเร็จรูปต่างๆ</t>
  </si>
  <si>
    <r>
      <t xml:space="preserve">ปูนทรายสำหรับรองพื้นบุวัสดุแผ่นสำเร็จรูป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</si>
  <si>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ทรายละเอียด</t>
  </si>
  <si>
    <t xml:space="preserve"> - น้ำผสมปูน</t>
  </si>
  <si>
    <t xml:space="preserve">    รวมปูนทรายรองพื้น(สำหรับปูแผ่นผนังสำเร็จรูป)</t>
  </si>
  <si>
    <r>
      <t xml:space="preserve">ปูนฉาบผิวเรียบ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</si>
  <si>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รวมปูนฉาบผิวเรียบ</t>
  </si>
  <si>
    <r>
      <t xml:space="preserve">ปูนฉาบผิวซีเมนต์ขัดมันเรียบ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</si>
  <si>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รวมปูนฉาบผิวซีเมนต์ขัดมันเรียบ</t>
  </si>
  <si>
    <r>
      <t xml:space="preserve">ปูนฉาบผิวซีเมนต์ขัดมันเรียบผสมน้ำยากันซึม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</si>
  <si>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รวมปูนฉาบผิวซีเมนต์ขัดมันเรียบผสมน้ำยากันซึม</t>
  </si>
  <si>
    <r>
      <t xml:space="preserve">ปูนฉาบผิวสลัดปูนปาดด้วยเกรียง </t>
    </r>
    <r>
      <rPr>
        <sz val="11"/>
        <rFont val="AngsanaUPC"/>
        <family val="1"/>
        <charset val="222"/>
      </rPr>
      <t>(หนา 2 ซม.เผื่อวัสดุเสียหายแล้ว)</t>
    </r>
  </si>
  <si>
    <t xml:space="preserve">    รวมปูนฉาบผิวสลัดปูนปาดด้วยเกรียง</t>
  </si>
  <si>
    <t xml:space="preserve"> -114-</t>
  </si>
  <si>
    <r>
      <t xml:space="preserve">ผนังฉาบปูนผิวกรวดล้าง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</si>
  <si>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ปูนซีเมนต์ขาว</t>
  </si>
  <si>
    <t xml:space="preserve"> - กรวดน้ำจืด</t>
  </si>
  <si>
    <t xml:space="preserve"> - สีฝุ่น</t>
  </si>
  <si>
    <t xml:space="preserve">    รวมค่าวัสดุฉาบปูนผิวกรวดล้าง</t>
  </si>
  <si>
    <r>
      <t xml:space="preserve">ผนังฉาบปูนผิวหินล้าง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</si>
  <si>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หินเกล็ด</t>
  </si>
  <si>
    <t xml:space="preserve">    รวมค่าวัสดุฉาบปูนผิวหินล้าง</t>
  </si>
  <si>
    <t>ผนังบุกระเบื้องเคลือบขาวขนาด 4"x4"</t>
  </si>
  <si>
    <t xml:space="preserve"> - กระเบื้องเคลือบขาว 4"x4"(เผื่อ = 100+5 แผ่น)</t>
  </si>
  <si>
    <t>แผ่น</t>
  </si>
  <si>
    <t xml:space="preserve"> - ปูนซีเมนต์ขาวยาแนว</t>
  </si>
  <si>
    <t xml:space="preserve"> - WAX</t>
  </si>
  <si>
    <t xml:space="preserve">    รวมผนังบุกระเบื้องเคลือบขาว 4"x4"</t>
  </si>
  <si>
    <t>ผนังบุกระเบื้องเคลือบสีธรรมดาขนาด 4"x4"</t>
  </si>
  <si>
    <t xml:space="preserve"> - กระเบื้องเคลือบสี 4"x4"(เผื่อ = 100+5 แผ่น)</t>
  </si>
  <si>
    <t xml:space="preserve">    รวมผนังบุกระเบื้องเคลือบสี 4"x4"</t>
  </si>
  <si>
    <t xml:space="preserve"> -115-</t>
  </si>
  <si>
    <t>ผนังบุกระเบื้องเคลือบขาวขนาด 8"x8"</t>
  </si>
  <si>
    <t xml:space="preserve"> - กระเบื้องเคลือบขาว 8"x8"(25+3 แผ่น)</t>
  </si>
  <si>
    <t xml:space="preserve"> - ปูนซีเมนต์ผสม  (Silica Cement)</t>
  </si>
  <si>
    <t xml:space="preserve">    รวมผนังบุกระเบื้องเคลือบขาว 8"x8"</t>
  </si>
  <si>
    <t>ผนังบุกระเบื้องเคลือบสีธรรมดาขนาด 8"x8"</t>
  </si>
  <si>
    <t xml:space="preserve"> - กระเบื้องเคลือบสี 8"x8"(25+3 แผ่น)</t>
  </si>
  <si>
    <t xml:space="preserve">    รวมผนังบุกระเบื้องเคลือบสีธรรมดา 8"x8"</t>
  </si>
  <si>
    <t>ผนังบุกระเบื้องเคลือบสีมีลวดลายขนาด 8"x8"</t>
  </si>
  <si>
    <t xml:space="preserve"> - กระเบื้องเคลือบสีลวดลาย 8"x8"(25+3 แผ่น)</t>
  </si>
  <si>
    <t xml:space="preserve">    รวมผนังบุกระเบื้องเคลือบสีมีลวดลาย 8"x8"</t>
  </si>
  <si>
    <t>ผนังบุกระเบื้องเซรามิคเคลือบสีธรรมดาขนาด 8"x10"</t>
  </si>
  <si>
    <t xml:space="preserve"> - กระเบื้องเซรามิคสีธรรมดา 8"x10"(20+3 แผ่น)</t>
  </si>
  <si>
    <t xml:space="preserve">    รวมผนังบุกระเบื้องเซรามิคสีธรรมดา 8"x10"</t>
  </si>
  <si>
    <t xml:space="preserve"> -116-</t>
  </si>
  <si>
    <t>ผนังบุกระเบื้องเซรามิคเคลือบสีมีลวดลายขนาด 8"x10"</t>
  </si>
  <si>
    <t xml:space="preserve"> - กระเบื้องเซรามิคสีมีลวดลาย 8"x10"(20+3 แผ่น)</t>
  </si>
  <si>
    <t xml:space="preserve">    รวมผนังบุกระเบื้องเซรามิคสีมีลวดลาย 8"x10"</t>
  </si>
  <si>
    <t>ผนังบุกระเบื้องเซรามิคเคลือบสีธรรมดาขนาด 12"x12"</t>
  </si>
  <si>
    <t xml:space="preserve"> - กระเบื้องแซรามิคสีธรรมดา 12"x12"(11+3 แผ่น)</t>
  </si>
  <si>
    <t xml:space="preserve">    รวมผนังบุกระเบื้องเซรามิคสีธรรมดา 12"x12"</t>
  </si>
  <si>
    <t>ผนังบุกระเบื้องเซรามิคเคลือบสีมีลวดลายขนาด 12"x12"</t>
  </si>
  <si>
    <t xml:space="preserve"> - กระเบื้องแซรามิคสีมีลวดลาย 12"x12"(11+3 แผ่น)</t>
  </si>
  <si>
    <t xml:space="preserve">    รวมผนังบุกระเบื้องเซรามิคสีมีลวดลาย 12"x12"</t>
  </si>
  <si>
    <t>ผนังบุกระเบื้องเซรามิคไม่เคลือบผิวขนาด 4"x8"</t>
  </si>
  <si>
    <t xml:space="preserve"> - กระเบื้องเซรามิคไม่เคลือบผิว 4"x8"(50+5 แผ่น)</t>
  </si>
  <si>
    <t xml:space="preserve"> - ปูนซีเมนต์ขาวยาแนว + สีฝุ่น</t>
  </si>
  <si>
    <t xml:space="preserve">    รวมผนังบุกระเบื้องเซรามิคไม่เคลือบผิว 4"x8"</t>
  </si>
  <si>
    <t xml:space="preserve"> -117-</t>
  </si>
  <si>
    <t>ผนังบุแผ่นหินอ่อนในประเทศขนาด 2x30x60 ซม.</t>
  </si>
  <si>
    <t xml:space="preserve"> - แผ่นหินอ่อนสีเทา-ขาว</t>
  </si>
  <si>
    <t>เผื่อ 6%</t>
  </si>
  <si>
    <t xml:space="preserve"> - อุปกรณ์ขอยึดแผ่น</t>
  </si>
  <si>
    <t xml:space="preserve">    รวมผนังบุแผ่นหินอ่อนสีเทา-ขาว</t>
  </si>
  <si>
    <t>ผนังบุแผ่นหินแกรนิตในประเทศขนาด 2x30x60 ซม.</t>
  </si>
  <si>
    <t xml:space="preserve"> - แผ่นหินแกรนิตสีเทา-ดำ</t>
  </si>
  <si>
    <t xml:space="preserve"> - ปูนซีเมนต์ขาวยาแนว+สีฝุ่น</t>
  </si>
  <si>
    <t xml:space="preserve">    รวมผนังบุแผ่นหินแกรนิตสีเทา-ดำ</t>
  </si>
  <si>
    <t>ผนังบุกระเบื้องแผ่นหินขัดขนาด 12"x12"</t>
  </si>
  <si>
    <t xml:space="preserve"> - กระเบื้องแผ่นหินขัด 12"x12"(11+3 แผ่น)</t>
  </si>
  <si>
    <t xml:space="preserve">    รวมผนังบุกระเบื้องแผ่นหินขัด 12"x12"</t>
  </si>
  <si>
    <t>ผนังบุกระเบื้องดินเผาด่านเกวียนขนาด 4"x4"</t>
  </si>
  <si>
    <t xml:space="preserve"> - กระเบื้องดินเผาด่านเกวียน 4"x4"(เผื่อ = 100+5 แผ่น)</t>
  </si>
  <si>
    <t xml:space="preserve">    รวมผนังบุกระเบื้องดินเผาด่านเกวียน 4"x4"</t>
  </si>
  <si>
    <t xml:space="preserve"> -118-</t>
  </si>
  <si>
    <t>วัสดุมวลรวมของงานทำผนังเบาด้วยวัสดุสำเร็จรูปต่างๆ</t>
  </si>
  <si>
    <t xml:space="preserve">   ฝาไม้ยางตีซ้อนเกล็ดทางนอน 1/2"x6"โครงคร่าวไม้ยางวาง</t>
  </si>
  <si>
    <t>ตั้งขนาด 1-1/2"x3" ระยะห่าง c/c 0.50 เมตร</t>
  </si>
  <si>
    <t xml:space="preserve"> - ฝาไม้ยางใสลบมุม ขนาด 1/2"x 6"(เผื่อ 10%)</t>
  </si>
  <si>
    <t xml:space="preserve"> - โครงคร่าวไม้ยางใส ขนาด 1-1/2"x 3"(เผื่อ 10%)</t>
  </si>
  <si>
    <t xml:space="preserve"> - ตะปู</t>
  </si>
  <si>
    <t xml:space="preserve">    รวมวัสดุทำฝาไม้ยางซ้อนเกล็ดทางนอน</t>
  </si>
  <si>
    <t xml:space="preserve">   ฝาไม้ยางตีทับเกล็ดทางตั้ง 1/2"x6"โครงคร่าวไม้ยางวางทาง</t>
  </si>
  <si>
    <t>นอนขนาด 1-1/2"x3" ระยะห่าง c/c 0.50 เมตร</t>
  </si>
  <si>
    <t xml:space="preserve">    รวมวัสดุทำฝาไม้ยางตีทับเกล็ดทางตั้ง</t>
  </si>
  <si>
    <t xml:space="preserve">   ฝาไม้ยางตีซ้อนเกล็ดทางนอน 1/2"x6"โครงคร่าวไม้เนื้อแข็ง</t>
  </si>
  <si>
    <t>วางตั้งขนาด 1-1/2"x3" ระยะห่าง c/c 0.50 เมตร</t>
  </si>
  <si>
    <t xml:space="preserve"> - โครงคร่าวไม้เนื้อแข็งใส ขนาด 1-1/2"x 3"(เผื่อ 10%)</t>
  </si>
  <si>
    <t xml:space="preserve">   ฝาไม้ยางตีทับเกล็ดทางตั้ง 1/2"x6"โครงคร่าวไม้เนื้อแข็งวาง</t>
  </si>
  <si>
    <t>ทางนอนขนาด 1-1/2"x3" ระยะห่าง c/c 0.50 เมตร</t>
  </si>
  <si>
    <t xml:space="preserve"> - ฝาไม้ยางใสลบมุม ขนาด 1/2"x 6"</t>
  </si>
  <si>
    <t xml:space="preserve">   ฝาผนังไม้แดงบังใบเซาะร่อง V ขนาด 1/2"x 4" โครงคร่าว</t>
  </si>
  <si>
    <t>ไม้เนื้อแข็งขนาด 1-1/2"x3" ระยะห่าง c/c 0.50 เมตร</t>
  </si>
  <si>
    <t xml:space="preserve"> - ไม้แดงใส บังใบ เซาะร่อง V ขนาด 1/2"x 4"</t>
  </si>
  <si>
    <t>เผื่อ 10%</t>
  </si>
  <si>
    <t xml:space="preserve">    รวมวัสดุทำฝาผนังไม้แดงเซาะร่อง V บุด้านเดียว</t>
  </si>
  <si>
    <t xml:space="preserve"> -119-</t>
  </si>
  <si>
    <t xml:space="preserve">   ฝาผนังไม้สักบังใบเซาะร่อง V  ขนาด 1/2"x 4"  โครงคร่าว</t>
  </si>
  <si>
    <t xml:space="preserve"> - ไม้สักใสบังใบเซาะร่อง V ขนาด 1/2"x 4"</t>
  </si>
  <si>
    <t xml:space="preserve">    รวมวัสดุทำฝาผนังไม้สักเซาะร่อง V บุด้านเดียว</t>
  </si>
  <si>
    <t xml:space="preserve">   ฝาผนังไม้มะค่าบังใบเซาะร่อง V ขนาด 1/2"x 4"โครงคร่าว</t>
  </si>
  <si>
    <t xml:space="preserve"> - ไม้มะค่าใสบังใบเซาะร่อง V ขนาด 1/2"x 4"</t>
  </si>
  <si>
    <t xml:space="preserve">    รวมวัสดุทำฝาผนังไม้มะค่าเซาะร่อง V บุด้านเดียว</t>
  </si>
  <si>
    <t xml:space="preserve">  ผนังไม้อัดยางหนา 4 มม. 4'x8' โครงคร่าวไม้ยาง 1-1/2"x 3"</t>
  </si>
  <si>
    <t>ระยะห่าง c/c 0.40x0.60 เมตร # บุด้านเดียว</t>
  </si>
  <si>
    <t xml:space="preserve"> - ไม้อัดยางหนา 4 มม. ขนาด 4'x 8' (ใช้ภายใน)</t>
  </si>
  <si>
    <t>1 แผ่นคิด 2.40 ตร.ม.</t>
  </si>
  <si>
    <t xml:space="preserve"> - โครงคร่าวไม้ยางใส 3 ด้าน ขนาด 1-1/2"x 3"</t>
  </si>
  <si>
    <t xml:space="preserve">    รวมวัสดุทำผนังไม้อัดยางหนา 4 มม.บุด้านเดียว</t>
  </si>
  <si>
    <t xml:space="preserve">  ผนังไม้อัดยางหนา 4 มม. 4'x8' โครงคร่าวไม้เนื้อแข็งขนาด</t>
  </si>
  <si>
    <t>1-1/2"x 3" ระยะห่าง c/c 0.40x0.60 เมตร # บุด้านเดียว</t>
  </si>
  <si>
    <t xml:space="preserve"> - โครงคร่าวไม้เนื้อแข็งใส 3 ด้าน ขนาด 1-1/2"x 3"</t>
  </si>
  <si>
    <t xml:space="preserve">  ผนังไม้อัดยางหนา 6 มม. 4'x8' โครงคร่าวไม้ยาง 1-1/2"x 3"</t>
  </si>
  <si>
    <t xml:space="preserve"> - ไม้อัดยางหนา 6 มม. ขนาด 4'x 8' (ใช้ภายใน)</t>
  </si>
  <si>
    <t xml:space="preserve">    รวมวัสดุทำผนังไม้อัดยางหนา 6 มม.บุด้านเดียว</t>
  </si>
  <si>
    <t xml:space="preserve"> -120-</t>
  </si>
  <si>
    <t xml:space="preserve">  ผนังไม้อัดยางหนา 6 มม. 4'x8' โครงคร่าวไม้เนื้อแข็งขนาด</t>
  </si>
  <si>
    <t xml:space="preserve">  ผนังไม้อัดยางหนา 10 มม.4'x8' โครงคร่าวไม้ยาง 1-1/2"x 3"</t>
  </si>
  <si>
    <t xml:space="preserve"> - ไม้อัดยางหนา 10 มม. ขนาด 4'x 8' (ใช้ภายใน)</t>
  </si>
  <si>
    <t xml:space="preserve">    รวมวัสดุทำผนังไม้อัดยางหนา 10 มม.บุด้านเดียว</t>
  </si>
  <si>
    <t xml:space="preserve">  ผนังไม้อัดยางหนา 10 มม.4'x8' โครงคร่าวไม้เนื้อแข็งขนาด</t>
  </si>
  <si>
    <t>ระยะห่าง c/c 0.40x0.60 เมตร # บุสองด้าน</t>
  </si>
  <si>
    <t xml:space="preserve"> - โครงคร่าวไม้ยางใส 2 ด้าน ขนาด 1-1/2"x 3"</t>
  </si>
  <si>
    <t xml:space="preserve">    รวมวัสดุทำผนังไม้อัดยางหนา 4 มม.บุสองด้าน</t>
  </si>
  <si>
    <t>1-1/2"x 3" ระยะห่าง c/c 0.40x0.60 เมตร # บุสองด้าน</t>
  </si>
  <si>
    <t xml:space="preserve"> - โครงคร่าวไม้เนื้อแข็งใส 2 ด้าน ขนาด 1-1/2"x 3"</t>
  </si>
  <si>
    <t xml:space="preserve"> -121-</t>
  </si>
  <si>
    <t xml:space="preserve">    รวมวัสดุทำผนังไม้อัดยางหนา 6 มม.บุสองด้าน</t>
  </si>
  <si>
    <t xml:space="preserve">    รวมวัสดุทำผนังไม้อัดยางหนา 10 มม.บุสองด้าน</t>
  </si>
  <si>
    <t xml:space="preserve">  ผนังไม้อัดสักหนา 4 มม.4'x8' โครงคร่าวไม้ยาง 1-1/2"x 3"</t>
  </si>
  <si>
    <t xml:space="preserve"> - ไม้อัดสักหนา 4 มม. ขนาด 4'x 8' (ใช้ภายใน)</t>
  </si>
  <si>
    <t xml:space="preserve">    รวมวัสดุทำผนังไม้อัดสักหนา 4 มม.บุด้านเดียว</t>
  </si>
  <si>
    <t xml:space="preserve"> -122-</t>
  </si>
  <si>
    <t xml:space="preserve">  ผนังไม้อัดสักหนา 4 มม. 4'x8' โครงคร่าวไม้เนื้อแข็งขนาด</t>
  </si>
  <si>
    <t xml:space="preserve">  ผนังไม้อัดสักหนา 6 มม. 4'x8' โครงคร่าวไม้ยาง 1-1/2"x 3"</t>
  </si>
  <si>
    <t xml:space="preserve"> - ไม้อัดสักหนา 6 มม. ขนาด 4'x 8' (ใช้ภายใน)</t>
  </si>
  <si>
    <t xml:space="preserve">    รวมวัสดุทำผนังไม้อัดสักหนา 6 มม.บุด้านเดียว</t>
  </si>
  <si>
    <t xml:space="preserve">  ผนังไม้อัดสักหนา 6 มม. 4'x8' โครงคร่าวไม้เนื้อแข็งขนาด</t>
  </si>
  <si>
    <t xml:space="preserve">  ผนังไม้อัดสักหนา 10 มม.4'x8' โครงคร่าวไม้ยาง 1-1/2"x 3"</t>
  </si>
  <si>
    <t xml:space="preserve"> - ไม้อัดสักหนา 10 มม. ขนาด 4'x 8' (ใช้ภายใน)</t>
  </si>
  <si>
    <t xml:space="preserve">    รวมวัสดุทำผนังไม้อัดสักหนา 10 มม.บุด้านเดียว</t>
  </si>
  <si>
    <t xml:space="preserve">  ผนังไม้อัดสักหนา 10 มม.4'x8' โครงคร่าวไม้เนื้อแข็งขนาด</t>
  </si>
  <si>
    <t xml:space="preserve"> -123-</t>
  </si>
  <si>
    <t xml:space="preserve">  ผนังไม้อัดสักหนา 4 มม. 4'x8' โครงคร่าวไม้ยาง 1-1/2"x 3"</t>
  </si>
  <si>
    <t xml:space="preserve">    รวมวัสดุทำผนังไม้อัดสักหนา 4 มม.บุสองด้าน</t>
  </si>
  <si>
    <t xml:space="preserve">    รวมวัสดุทำผนังไม้อัดสักหนา 6 มม.บุสองด้าน</t>
  </si>
  <si>
    <t xml:space="preserve">  ผนังไม้อัดสักหนา 10 มม. 4'x8' โครงคร่าวไม้ยาง 1-1/2"x 3"</t>
  </si>
  <si>
    <t xml:space="preserve">    รวมวัสดุทำผนังไม้อัดสักหนา 10 มม.บุสองด้าน</t>
  </si>
  <si>
    <t xml:space="preserve"> -124-</t>
  </si>
  <si>
    <t xml:space="preserve">  ผนังไม้อัดสักหนา 10 มม. 4'x8' โครงคร่าวไม้เนื้อแข็งขนาด</t>
  </si>
  <si>
    <t xml:space="preserve">     ผนังกระเบื้องแผ่นเรียบหนา 6 มม. ขนาด 1.20 x 2.40 ม.</t>
  </si>
  <si>
    <t>โครงคร่าวไม้ยาง 1-1/2"x 3" @ 0.40x0.60 ม. # บุด้านเดียว</t>
  </si>
  <si>
    <t xml:space="preserve"> - กระเบื้องแผ่นเรียบหนา 6 มม. ขนาด 1.20 x 2.40 ม. </t>
  </si>
  <si>
    <t>รวมวัสดุผนังกระเบื้องแผ่นเรียบหนา 6 มม.บุด้านเดียว</t>
  </si>
  <si>
    <t>โครงคร่าวไม้เนื้อแข็ง1-1/2"x 3"@ 0.40x0.60 ม.# บุด้านเดียว</t>
  </si>
  <si>
    <t xml:space="preserve">     ผนังกระเบื้องแผ่นเรียบหนา 8 มม. ขนาด 1.20 x 2.40 ม.</t>
  </si>
  <si>
    <t xml:space="preserve"> - กระเบื้องแผ่นเรียบหนา 8 มม. ขนาด 1.20 x 2.40 ม. </t>
  </si>
  <si>
    <t>รวมวัสดุผนังกระเบื้องแผ่นเรียบหนา 8 มม.บุด้านเดียว</t>
  </si>
  <si>
    <t xml:space="preserve"> -125-</t>
  </si>
  <si>
    <t>โครงคร่าวไม้ยาง 1-1/2"x 3" @ 0.40x0.60 ม. # บุสองด้าน</t>
  </si>
  <si>
    <t>รวมวัสดุผนังกระเบื้องแผ่นเรียบหนา 6 มม.บุสองด้าน</t>
  </si>
  <si>
    <t>โครงคร่าวไม้เนื้อแข็ง1-1/2"x 3"@ 0.40x0.60 ม.# บุสองด้าน</t>
  </si>
  <si>
    <t>รวมวัสดุผนังกระเบื้องแผ่นเรียบหนา 8 มม.บุสองด้าน</t>
  </si>
  <si>
    <t xml:space="preserve">     ผนังแผ่นยิบซั่มบอร์ด หนา 9 มม. ขนาด 1.20 x 2.40 ม.</t>
  </si>
  <si>
    <t xml:space="preserve"> - แผ่นยิบซั่มบอร์ดหนา 9 มม. ขนาด 1.20 x 2.40 ม. </t>
  </si>
  <si>
    <t xml:space="preserve"> - ฉาบรอยต่อ</t>
  </si>
  <si>
    <t>รวมวัสดุผนังแผ่นยิบซั่มบอร์ดหนา 9 มม.บุด้านเดียว</t>
  </si>
  <si>
    <t xml:space="preserve"> -126-</t>
  </si>
  <si>
    <t xml:space="preserve">     ผนังแผ่นยิบซั่มบอร์ด หนา 12 มม. ขนาด 1.20 x 2.40 ม.</t>
  </si>
  <si>
    <t xml:space="preserve"> - แผ่นยิบซั่มบอร์ดหนา 12 มม. ขนาด 1.20 x 2.40 ม. </t>
  </si>
  <si>
    <t>รวมวัสดุผนังแผ่นยิบซั่มบอร์ดหนา 12 มม.บุด้านเดียว</t>
  </si>
  <si>
    <t>รวมวัสดุผนังแผ่นยิบซั่มบอร์ดหนา 9 มม.บุสองด้าน</t>
  </si>
  <si>
    <t xml:space="preserve"> -127-</t>
  </si>
  <si>
    <t>รวมวัสดุผนังแผ่นยิบซั่มบอร์ดหนา 12 มม.บุสองด้าน</t>
  </si>
  <si>
    <t>โครงคร่าวเหล็กชุบสังกะสี@ 0.60 ม. บุสองด้าน(TG-WALL)</t>
  </si>
  <si>
    <t xml:space="preserve"> - โครงคร่าวเหล็กชุบสังกะสี(92 x 0.55 มม.)</t>
  </si>
  <si>
    <t xml:space="preserve"> - ตะปูเกลียว</t>
  </si>
  <si>
    <t xml:space="preserve"> - ค่าแรงงานติดตั้งผนังทั้งหมด</t>
  </si>
  <si>
    <t>รวมงานทำผนังแผ่นยิบซั่มบอร์ดหนา 9 มม.บุสองด้าน</t>
  </si>
  <si>
    <t xml:space="preserve">  *รวมค่าแรง</t>
  </si>
  <si>
    <t>รวมงานทำผนังแผ่นยิบซั่มบอร์ดหนา 12 มม.บุสองด้าน</t>
  </si>
  <si>
    <t xml:space="preserve">     ผนังแผ่นยิบซั่มบอร์ด หนา 15 มม. ขนาด 1.20 x 2.40 ม.</t>
  </si>
  <si>
    <t>=</t>
  </si>
  <si>
    <t xml:space="preserve"> -128-</t>
  </si>
  <si>
    <t>วัสดุมวลรวมของงานปูพื้นด้วยวัสดุสำเร็จรูปต่างๆ</t>
  </si>
  <si>
    <r>
      <t xml:space="preserve">ปูนทรายรองพื้นสำหรับปูวัสดุแผ่นพื้นสำเร็จรูป </t>
    </r>
    <r>
      <rPr>
        <sz val="11"/>
        <rFont val="AngsanaUPC"/>
        <family val="1"/>
        <charset val="222"/>
      </rPr>
      <t>(หนา 3 ซม.)</t>
    </r>
  </si>
  <si>
    <t xml:space="preserve">    รวมปูนทรายรองพื้น(สำหรับปูแผ่นพื้นสำเร็จรูป)</t>
  </si>
  <si>
    <r>
      <t xml:space="preserve">ปูนทรายพื้นผิวซีเมนต์ขัดมัน </t>
    </r>
    <r>
      <rPr>
        <sz val="11"/>
        <rFont val="AngsanaUPC"/>
        <family val="1"/>
        <charset val="222"/>
      </rPr>
      <t>(หนา 3 ซม.)</t>
    </r>
  </si>
  <si>
    <t xml:space="preserve">    รวมปูนทรายรองพื้นผิวซีเมนต์ขัดมัน</t>
  </si>
  <si>
    <r>
      <t xml:space="preserve">ปูนทรายพื้นผิวซีเมนต์ขัดมันผสมน้ำยากันซึม </t>
    </r>
    <r>
      <rPr>
        <sz val="11"/>
        <rFont val="AngsanaUPC"/>
        <family val="1"/>
        <charset val="222"/>
      </rPr>
      <t>(หนา 3 ซม.)</t>
    </r>
  </si>
  <si>
    <t xml:space="preserve"> - น้ำยากันซึม</t>
  </si>
  <si>
    <t xml:space="preserve">    รวมปูนทรายรองพื้นผิวซีเมนต์ขัดมันผสมกันซึม</t>
  </si>
  <si>
    <r>
      <t xml:space="preserve">พื้นทำผิวกรวดล้าง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</si>
  <si>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   รวมวัสดุทำพื้นผิวกรวดล้าง</t>
  </si>
  <si>
    <r>
      <t xml:space="preserve">พื้นทำผิวหินล้าง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</si>
  <si>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   รวมวัสดุทำพื้นผิวหินล้าง</t>
  </si>
  <si>
    <t xml:space="preserve"> -129-</t>
  </si>
  <si>
    <r>
      <t xml:space="preserve">พื้นทำผิวหินขัดเบอร์ 2.5+3+4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</si>
  <si>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- หินเกล็ดเบอร์ 2.5+ 3+4</t>
  </si>
  <si>
    <t xml:space="preserve">    รวมวัสดุทำพื้นผิวหินขัดเบอร์ 2.5+3+4</t>
  </si>
  <si>
    <r>
      <t xml:space="preserve">พื้นทำผิวหินขัดเบอร์ 2.5+3+4 มีเส้น PVC แบ่งแนว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</si>
  <si>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- หินเกล็ดเบอร์ 2.5+3+4</t>
  </si>
  <si>
    <t xml:space="preserve"> - เส้น PVC แบ่งแนว</t>
  </si>
  <si>
    <t xml:space="preserve">  รวมวัสดุทำพื้นผิวหินขัดเบอร์ 1+2+3 มีเส้น PVC แบ่งแนว</t>
  </si>
  <si>
    <t>พื้นปูกระเบื้องเคลือบขาวขนาด 4"x4"</t>
  </si>
  <si>
    <t xml:space="preserve"> - กระเบื้องเคลือบขาว 4"x4"(100+5 แผ่น)</t>
  </si>
  <si>
    <t xml:space="preserve">    รวมพื้นปูกระเบื้องเคลือบขาว 4"x4"</t>
  </si>
  <si>
    <t>พื้นปูกระเบื้องเคลือบสีธรรมดาขนาด 4"x4"</t>
  </si>
  <si>
    <t xml:space="preserve"> - กระเบื้องเคลือบสี 4"x4"(100+5 แผ่น)</t>
  </si>
  <si>
    <t xml:space="preserve">    รวมพื้นปูกระเบื้องเคลือบสี 4"x4"</t>
  </si>
  <si>
    <t xml:space="preserve"> -130-</t>
  </si>
  <si>
    <t>พื้นปูกระเบื้องเคลือบขาวขนาด 8"x8"</t>
  </si>
  <si>
    <t xml:space="preserve">    รวมพื้นปูกระเบื้องเคลือบขาว 8"x8"</t>
  </si>
  <si>
    <t>พื้นปูกระเบื้องเคลือบสีธรรมดาขนาด 8"x8"</t>
  </si>
  <si>
    <t xml:space="preserve">    รวมพื้นปูกระเบื้องเคลือบสีธรรมดา 8"x8"</t>
  </si>
  <si>
    <t>พื้นปูกระเบื้องเคลือบสีมีลวดลายขนาด 8"x8"</t>
  </si>
  <si>
    <t xml:space="preserve"> - กระเบื้องเคลือบสีมีลวดลาย 8"x8"(25+3 แผ่น)</t>
  </si>
  <si>
    <t xml:space="preserve">    รวมพื้นปูกระเบื้องเคลือบสีมีลวดลาย 8"x8"</t>
  </si>
  <si>
    <t>พื้นปูกระเบื้องเซรามิคสีธรรมดาขนาด 8"x8"</t>
  </si>
  <si>
    <t xml:space="preserve"> - กระเบื้องเซรามิคสีธรรมดา 8"x8"(25+3 แผ่น)</t>
  </si>
  <si>
    <t xml:space="preserve">    รวมพื้นปูกระเบื้องเซรามิคสีธรรมดา 8"x8"</t>
  </si>
  <si>
    <t xml:space="preserve"> -131-</t>
  </si>
  <si>
    <t>พื้นปูกระเบื้องเซรามิคสีมีลวดลายขนาด 8"x8"</t>
  </si>
  <si>
    <t xml:space="preserve"> - กระเบื้องเซรามิคสีมีลวดลาย 8"x8"(25+3 แผ่น)</t>
  </si>
  <si>
    <t xml:space="preserve">    รวมพื้นปูกระเบื้องเซรามิคสีมีลวดลาย 8"x8"</t>
  </si>
  <si>
    <t>พื้นปูกระเบื้องเซรามิคสีธรรมดาขนาด 12"x12"</t>
  </si>
  <si>
    <t xml:space="preserve"> - กระเบื้องเซรามิคสีธรรมดา 12"x12"(11+3 แผ่น)</t>
  </si>
  <si>
    <t xml:space="preserve">    รวมพื้นปูกระเบื้องเซรามิคสีธรรมดา 12"x12"</t>
  </si>
  <si>
    <t>พื้นปูกระเบื้องเซรามิคสีมีลวดลายขนาด 12"x12"</t>
  </si>
  <si>
    <t xml:space="preserve"> - กระเบื้องเซรามิคสีมีลวดลาย 12"x12"(11+3 แผ่น)</t>
  </si>
  <si>
    <t xml:space="preserve">    รวมพื้นปูกระเบื้องเซรามิคสีมีลวดลาย 12"x12"</t>
  </si>
  <si>
    <t>พื้นปูกระเบื้องแผ่นหินขัดขนาด 12"x12"</t>
  </si>
  <si>
    <t xml:space="preserve">    รวมพื้นปูกระเบื้องแผ่นหินขัด 12"x12"</t>
  </si>
  <si>
    <t xml:space="preserve"> -132-</t>
  </si>
  <si>
    <t>พื้นปูแผ่นหินอ่อนขนาด  30 ซม. X 60 ซม.</t>
  </si>
  <si>
    <t xml:space="preserve"> - แผ่นหินอ่อนขนาด  30 ซม. X 60 ซม. หนา 2 ซม.</t>
  </si>
  <si>
    <t xml:space="preserve">    รวมพื้นปูแผ่นหินอ่อน</t>
  </si>
  <si>
    <t>พื้นปูแผ่นหินแกรนิตขนาด  30 ซม. X 60 ซม.</t>
  </si>
  <si>
    <t xml:space="preserve"> - แผ่นหินแกรนิตขนาด  30 ซม. X 60 ซม. หนา 2 ซม.</t>
  </si>
  <si>
    <t xml:space="preserve">    รวมพื้นปูแผ่นหินแกรนิต</t>
  </si>
  <si>
    <r>
      <t xml:space="preserve">พื้นปูกระเบื้องยางชนิดแผ่นหนา 1.6 มม. 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</si>
  <si>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1.6 มม.</t>
  </si>
  <si>
    <t>เผื่อ 5%</t>
  </si>
  <si>
    <t xml:space="preserve"> - กาวสำหรับปูกระเบื้องยาง</t>
  </si>
  <si>
    <t xml:space="preserve">    รวมพื้นปูกระเบื้องยางหนา 1.6 มม.</t>
  </si>
  <si>
    <r>
      <t>พื้นปูกระเบื้องยางชนิดแผ่นหนา  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</si>
  <si>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2 มม.</t>
  </si>
  <si>
    <t xml:space="preserve">    รวมพื้นปูกระเบื้องยางหนา 2 มม.</t>
  </si>
  <si>
    <t xml:space="preserve"> -133-</t>
  </si>
  <si>
    <r>
      <t>พื้นปูกระเบื้องยางชนิดแผ่นหนา  2.5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</si>
  <si>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2.5 มม.</t>
  </si>
  <si>
    <t xml:space="preserve">    รวมพื้นปูกระเบื้องยางหนา 2.5 มม.</t>
  </si>
  <si>
    <r>
      <t>พื้นปูกระเบื้องยางชนิดแผ่นหนา  3.2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</si>
  <si>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3.2 มม.</t>
  </si>
  <si>
    <t xml:space="preserve">    รวมพื้นปูกระเบื้องยางหนา 3.2 มม.</t>
  </si>
  <si>
    <r>
      <t>พื้นปูกระเบื้องยางชนิดม้วนหนา  2.5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</si>
  <si>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กระเบื้องยางชนิดม้วน หนา 2.5 มม.</t>
  </si>
  <si>
    <t xml:space="preserve">    รวมพื้นปูกระเบื้องยางชนิดม้วนหนา 3.2 มม.</t>
  </si>
  <si>
    <r>
      <t>พื้นปูกระเบื้องยางชนิดม้วนหนา  3.2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</si>
  <si>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กระเบื้องยางชนิดม้วน หนา 3.2 มม.</t>
  </si>
  <si>
    <t xml:space="preserve"> -134-</t>
  </si>
  <si>
    <r>
      <t>พื้นปูปาร์เก้ไม้สักชนิดลิ้นร่อง หนา 15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</si>
  <si>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ปาร์เก้ไม้สักขนาด 1.3/4"x 8.1/2" หนา 15 มม.</t>
  </si>
  <si>
    <t xml:space="preserve"> - กาวสำหรับปูปาร์เก้</t>
  </si>
  <si>
    <t xml:space="preserve">    รวมพื้นปูปาร์เก้ไม้สักชนิดล้นร่องหนา 15 มม.</t>
  </si>
  <si>
    <r>
      <t>พื้นปูปาร์เก้ไม้สักชนิดลิ้นร่อง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</si>
  <si>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ปาร์เก้ไม้สักขนาด 1.3/4"x 10" หนา 19 มม.</t>
  </si>
  <si>
    <t xml:space="preserve">    รวมพื้นปูปาร์เก้ไม้สักชนิดลิ้นร่องหนา 19 มม.</t>
  </si>
  <si>
    <r>
      <t>พื้นปูปาร์เก้ไม้แดงชนิดลิ้นร่อง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</si>
  <si>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ปาร์เก้ไม้แดงขนาด 1.3/4"x 8.1/2" หนา 19 มม.</t>
  </si>
  <si>
    <t xml:space="preserve">    รวมพื้นปูปาร์เก้ไม้แดงชนิดลิ้นร่องหนา 19 มม.</t>
  </si>
  <si>
    <t xml:space="preserve"> - ปาร์เก้ไม้แดงขนาด 1.3/4"x 12" หนา 19 มม.</t>
  </si>
  <si>
    <t xml:space="preserve"> -135-</t>
  </si>
  <si>
    <r>
      <t>พื้นปูปาร์เก้ไม้มะค่าชนิดลิ้นร่อง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</si>
  <si>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ปาร์เก้ไม้มะค่าขนาด 1.3/4"x 12" หนา 19 มม.</t>
  </si>
  <si>
    <t xml:space="preserve">    รวมพื้นปูปาร์เก้ไม้มะค่าชนิดลิ้นร่องหนา 19 มม.</t>
  </si>
  <si>
    <r>
      <t>พื้นปูปาร์เก้ไม้ประดู่ชนิดลิ้นร่อง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</si>
  <si>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ปาร์เก้ไม้ประดู่ขนาด 1.3/4"x 12" หนา 19 มม.</t>
  </si>
  <si>
    <t xml:space="preserve">    รวมพื้นปูปาร์เก้ไม้ประดู่ชนิดลิ้นร่องหนา 19 มม.</t>
  </si>
  <si>
    <r>
      <t>พื้นปูปาร์เก้โมเสกไม้แดง 8 ชิ้น หนา 1/2"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</si>
  <si>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ปาร์เก้โมเสกไม้แดงขนาด 1/2"x 6"หนา1/2"  8 ชิ้น</t>
  </si>
  <si>
    <t xml:space="preserve">    รวมพื้นปูปาร์เก้โมเสกไม้แดงหนา 1/2"</t>
  </si>
  <si>
    <r>
      <t>พื้นปูปาร์เก้โมเสคไม้เบญจพรรณ 6 ชิ้น หนา 1/2"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</si>
  <si>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ปาร์เก้โมเสกไม้เบ็ญจพรรณขนาด 1/2"x 4.1/2" 6 ชิ้น</t>
  </si>
  <si>
    <t xml:space="preserve"> -136-</t>
  </si>
  <si>
    <t>พื้นไม้ยางเข้าลิ้น  1"x 4"  ปูบนตงไม้เนื้อแข็ง 1-1/2"x 6"</t>
  </si>
  <si>
    <t>ระยะห่างของตงไม้ไม่เกิน 0.50 ม.c/c</t>
  </si>
  <si>
    <t xml:space="preserve"> - พื้นไม้ยางขนาด 1"x 4" เข้าลิ้นอาบน้ำยา อบไส</t>
  </si>
  <si>
    <t>เผื่อเศษแล้ว</t>
  </si>
  <si>
    <t xml:space="preserve"> - ตงไม้เนื้อแข็ง 1-1/2"x 6" ไสเรียบ</t>
  </si>
  <si>
    <t xml:space="preserve">    รวมพื้นไม้ยางเข้าลิ้น 1"x 4" ปูบนตงไม้</t>
  </si>
  <si>
    <t>พื้นไม้ยางเข้าลิ้น  1"x 6"  ปูบนตงไม้เนื้อแข็ง 1-1/2"x 6"</t>
  </si>
  <si>
    <t xml:space="preserve"> - พื้นไม้ยางขนาด 1"x 6" เข้าลิ้นอาบน้ำยา อบไส</t>
  </si>
  <si>
    <t xml:space="preserve">    รวมพื้นไม้ยางเข้าลิ้น 1"x 6" ปูบนตงไม้</t>
  </si>
  <si>
    <t>พื้นไม้เนื้อแข็งเข้าลิ้น1"x 4"ปูบนตงไม้เนื้อแข็ง1-1/2"x 6"</t>
  </si>
  <si>
    <t xml:space="preserve"> - พื้นไม้เนื้อแข็ง 1"x 4" เข้าลิ้นอาบน้ำยา อบไส</t>
  </si>
  <si>
    <t xml:space="preserve">    รวมพื้นไม้เนื้อแข็งเข้าลิ้น 1"x 4" ปูบนตงไม้</t>
  </si>
  <si>
    <t>พื้นไม้เนื้อแข็งเข้าลิ้น1"x 6"ปูบนตงไม้เนื้อแข็ง1-1/2"x 6"</t>
  </si>
  <si>
    <t xml:space="preserve"> - พื้นไม้เนื้อแข็ง 1"x 6" เข้าลิ้นอาบน้ำยา อบไส</t>
  </si>
  <si>
    <t xml:space="preserve">    รวมพื้นไม้เนื้อแข็งเข้าลิ้น 1"x 6" ปูบนตงไม้</t>
  </si>
  <si>
    <t>พื้นไม้แดงเข้าลิ้น 1"x 4"  ปูบนตงไม้เนื้อแข็ง  1-1/2"x 6"</t>
  </si>
  <si>
    <t xml:space="preserve"> - พื้นไม้แดง 1"x 4" เข้าลิ้นอาบน้ำยา อบไส</t>
  </si>
  <si>
    <t xml:space="preserve">    รวมพื้นไม้แดงเข้าลิ้น 1"x 4" ปูบนตงไม้</t>
  </si>
  <si>
    <t xml:space="preserve"> -137-</t>
  </si>
  <si>
    <t>พื้นไม้แดงเข้าลิ้น 1"x 6"   ปูบนตงไม้เนื้อแข็ง  1-1/2"x 6"</t>
  </si>
  <si>
    <t xml:space="preserve"> - พื้นไม้แดง 1"x 6" เข้าลิ้นอาบน้ำยา อบไส</t>
  </si>
  <si>
    <t xml:space="preserve">    รวมพื้นไม้แดงเข้าลิ้น 1"x 6" ปูบนตงไม้</t>
  </si>
  <si>
    <t>พื้นไม้สักเข้าลิ้น 1"x 4"   ปูบนตงไม้เนื้อแข็ง  1-1/2"x 6"</t>
  </si>
  <si>
    <t xml:space="preserve"> - พื้นไม้สัก 1"x 4" เข้าลิ้นอาบน้ำยา อบไส</t>
  </si>
  <si>
    <t xml:space="preserve">    รวมพื้นไม้สักเข้าลิ้น 1"x 4" ปูบนตงไม้</t>
  </si>
  <si>
    <t>พื้นไม้สักเข้าลิ้น 1"x 6"   ปูบนตงไม้เนื้อแข็ง  1-1/2"x 6"</t>
  </si>
  <si>
    <t xml:space="preserve"> - พื้นไม้สัก 1"x 6" เข้าลิ้นอาบน้ำยา อบไส</t>
  </si>
  <si>
    <t xml:space="preserve">    รวมพื้นไม้สักเข้าลิ้น 1"x 6" ปูบนตงไม้</t>
  </si>
  <si>
    <t>พื้นไม้มะค่าเข้าลิ้น 1"x 4" ปูบนตงไม้เนื้อแข็ง 1-1/2"x 6"</t>
  </si>
  <si>
    <t xml:space="preserve"> - พื้นไม้มะค่า 1"x 4" เข้าลิ้นอาบน้ำยา อบไส</t>
  </si>
  <si>
    <t xml:space="preserve">    รวมพื้นไม้มะค่าเข้าลิ้น 1"x 4" ปูบนตงไม้</t>
  </si>
  <si>
    <t>พื้นไม้มะค่าเข้าลิ้น 1"x 6" ปูบนตงไม้เนื้อแข็ง 1-1/2"x 6"</t>
  </si>
  <si>
    <t xml:space="preserve"> - พื้นไม้มะค่า 1"x 6" เข้าลิ้นอาบน้ำยา อบไส</t>
  </si>
  <si>
    <t xml:space="preserve">    รวมพื้นไม้มะค่าเข้าลิ้น 1"x 6" ปูบนตงไม้</t>
  </si>
  <si>
    <t xml:space="preserve"> -138-</t>
  </si>
  <si>
    <t>พื้นทางเท้าปูแผ่นซีเมนต์ผิวลวดลายหนา 7 ซม.</t>
  </si>
  <si>
    <r>
      <t>ขนาด 40 x 40 ซม.</t>
    </r>
    <r>
      <rPr>
        <b/>
        <sz val="11"/>
        <rFont val="AngsanaUPC"/>
        <family val="1"/>
        <charset val="222"/>
      </rPr>
      <t>(รวมทรายรองพื้นหนา 5 ซม.)</t>
    </r>
  </si>
  <si>
    <t xml:space="preserve"> - แผ่นซีเมนต์หนา 7 ซม. ขนาด 40 x 40 ซม.</t>
  </si>
  <si>
    <t xml:space="preserve"> - ทรายหยาบรองพื้นหนา 5 ซม.</t>
  </si>
  <si>
    <t xml:space="preserve"> - ปูนซีเมนต์ยาแนวรอยต่อ</t>
  </si>
  <si>
    <t xml:space="preserve">    รวมพื้นทางเท้าปูแผ่นซีเมนต์</t>
  </si>
  <si>
    <t>พื้นทางเท้าปูแผ่นซีเมนต์บล๊อกแบบดดกริช หนา 6 ซม.</t>
  </si>
  <si>
    <t xml:space="preserve">    รวมพื้นทางเท้าปูบล๊อกแบบดดกริชหนา 6 ซม.</t>
  </si>
  <si>
    <t xml:space="preserve"> -139-</t>
  </si>
  <si>
    <t>วัสดุมวลรวมของงานทำฝ้าเพดานด้วยวัสดุสำเร็จรูปต่างๆ</t>
  </si>
  <si>
    <t xml:space="preserve">   ฝ้าไม้ยางตีทับเกล็ดขนาด 1/2"x6" โครงคร่าวไม้ยางวางตั้ง</t>
  </si>
  <si>
    <t>ขนาด 1-1/2"x3" ระยะห่าง c/c 0.50 เมตร</t>
  </si>
  <si>
    <t xml:space="preserve"> - ฝ้าไม้ยางใสลบมุม ขนาด 1/2"x 6"</t>
  </si>
  <si>
    <t xml:space="preserve"> - โครงคร่าวไม้ยางใส ขนาด 1-1/2"x 3"</t>
  </si>
  <si>
    <t xml:space="preserve">    รวมวัสดุทำฝ้าเพดานไม้ยางตีทับเกล็ด</t>
  </si>
  <si>
    <t xml:space="preserve">   ฝ้าไม้ยางตีทับเกล็ดขนาด 1/2"x6" โครงคร่าวไม้เนื้อแข็ง</t>
  </si>
  <si>
    <t xml:space="preserve"> - โครงคร่าวไม้เนื้อแข็งใส ขนาด 1-1/2"x 3"</t>
  </si>
  <si>
    <t xml:space="preserve">   ฝ้าไม้เนื้อแข็งขนาด 1/2"x 2"ตีเว้นร่อง 0.05 ซม. โครงคร่าว</t>
  </si>
  <si>
    <t xml:space="preserve"> - ฝ้าไม้เนื้อแข็งใส 3 ด้าน ขนาด 1/2"x 2"</t>
  </si>
  <si>
    <t xml:space="preserve">    รวมวัสดุทำฝ้าเพดานไม้เนื้อแข็งตีเว้นร่อง 0.05 ซม.</t>
  </si>
  <si>
    <t xml:space="preserve">   ฝ้าไม้แดง ขนาด 1/2"x 2" ตีเว้นร่อง 0.05 ซม.   โครงคร่าว</t>
  </si>
  <si>
    <t xml:space="preserve"> - ฝ้าไม้แดงใส 3 ด้าน ขนาด 1/2"x 2"</t>
  </si>
  <si>
    <t xml:space="preserve">    รวมวัสดุทำฝ้าเพดานไม้แดงตีเว้นร่อง 0.05 ซม.</t>
  </si>
  <si>
    <t xml:space="preserve">   ฝ้าไม้มะค่า ขนาด 1/2"x 2" ตีเว้นร่อง 0.05 ซม. โครงคร่าว</t>
  </si>
  <si>
    <t xml:space="preserve"> - ฝ้าไม้มะค่าใส 3 ด้าน ขนาด 1/2"x 2"</t>
  </si>
  <si>
    <t xml:space="preserve">    รวมวัสดุทำฝ้าเพดานไม้มะค่าตีเว้นร่อง 0.05 ซม.</t>
  </si>
  <si>
    <t xml:space="preserve"> -140-</t>
  </si>
  <si>
    <t xml:space="preserve">   ฝ้าไม้แดง ขนาด 1/2"x 3" ตีเว้นร่อง 0.05 ซม.   โครงคร่าว</t>
  </si>
  <si>
    <t xml:space="preserve"> - ฝ้าไม้แดงใส 3 ด้าน ขนาด 1/2"x 3"</t>
  </si>
  <si>
    <t xml:space="preserve">   ฝ้าไม้มะค่า ขนาด 1/2"x 3" ตีเว้นร่อง 0.05 ซม. โครงคร่าว</t>
  </si>
  <si>
    <t xml:space="preserve"> - ฝ้าไม้มะค่าใส 3 ด้าน ขนาด 1/2"x 3"</t>
  </si>
  <si>
    <t xml:space="preserve">   ฝ้าไม้แดงบังใบเซาะร่อง V ขนาด 1/2"x 4" โครงคร่าวไม้</t>
  </si>
  <si>
    <t>เนื้อแข็งขนาด 1-1/2"x3" ระยะห่าง c/c 0.50 เมตร</t>
  </si>
  <si>
    <t xml:space="preserve"> - ฝ้าไม้แดงใสบังใบเซาะร่อง V ขนาด 1/2"x 4"</t>
  </si>
  <si>
    <t xml:space="preserve">    รวมวัสดุทำฝ้าเพดานไม้แดงเซาะร่อง V</t>
  </si>
  <si>
    <t xml:space="preserve">   ฝ้าไม้สัก บังใบเซาะร่อง V  ขนาด 1/2"x 4"  โครงคร่าวไม้</t>
  </si>
  <si>
    <t xml:space="preserve"> - ฝ้าไม้สักใสบังใบเซาะร่อง V ขนาด 1/2"x 4"</t>
  </si>
  <si>
    <t xml:space="preserve">    รวมวัสดุทำฝ้าเพดานไม้สักเซาะร่อง V</t>
  </si>
  <si>
    <t xml:space="preserve">   ฝ้าไม้มะค่าบังใบเซาะร่อง V ขนาด 1/2"x 4" โครงคร่าวไม้</t>
  </si>
  <si>
    <t xml:space="preserve"> - ฝ้าไม้มะค่าใสบังใบเซาะร่อง V ขนาด 1/2"x 4"</t>
  </si>
  <si>
    <t xml:space="preserve">    รวมวัสดุทำฝ้าเพดานไม้มะค่าเซาะร่อง V</t>
  </si>
  <si>
    <t xml:space="preserve"> -141-</t>
  </si>
  <si>
    <t xml:space="preserve">  ฝ้าไม้อัดยางหนา 4 มม. 4'x8' โครงคร่าวไม้ยาง 1-1/2"x 3"</t>
  </si>
  <si>
    <t xml:space="preserve">ระยะห่าง c/c 0.60x0.60 เมตร # </t>
  </si>
  <si>
    <t xml:space="preserve"> - โครงคร่าวไม้ยางใส 1 ด้าน ขนาด 1-1/2"x 3"</t>
  </si>
  <si>
    <r>
      <t xml:space="preserve">    รวมวัสดุทำฝ้าเพดานไม้อัดยางหนา 4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</si>
  <si>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ฝ้าไม้อัดยางหนา 4 มม. 4'x8'  โครงคร่าวไม้เนื้อแข็งขนาด</t>
  </si>
  <si>
    <t xml:space="preserve">1-1/2"x 3" ระยะห่าง c/c 0.60x0.60 เมตร # </t>
  </si>
  <si>
    <t xml:space="preserve"> - โครงคร่าวไม้เนื้อแข็งใส 1 ด้าน ขนาด 1-1/2"x 3"</t>
  </si>
  <si>
    <r>
      <t xml:space="preserve">    รวมวัสดุทำฝ้าเพดานไม้อัดยางหนา 4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</si>
  <si>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ฝ้าไม้อัดยางหนา 6 มม. 4'x8' โครงคร่าวไม้ยาง 1-1/2"x 3"</t>
  </si>
  <si>
    <r>
      <t xml:space="preserve">    รวมวัสดุทำฝ้าเพดานไม้อัดยางหนา 6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</si>
  <si>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ฝ้าไม้อัดยางหนา 6 มม. 4'x8'   โครงคร่าวไม้เนื้อแข็งขนาด</t>
  </si>
  <si>
    <r>
      <t xml:space="preserve">    รวมวัสดุทำฝ้าเพดานไม้อัดยางหนา 6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</si>
  <si>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ฝ้าไม้อัดสักหนา 4 มม. 4'x8'  โครงคร่าวไม้ยาง 1-1/2"x 3"</t>
  </si>
  <si>
    <r>
      <t xml:space="preserve">    รวมวัสดุทำฝ้าเพดานไม้อัดสักหนา 4 มม.</t>
    </r>
    <r>
      <rPr>
        <sz val="12"/>
        <rFont val="AngsanaUPC"/>
        <family val="1"/>
        <charset val="222"/>
      </rPr>
      <t>(คร่าวไม้ยาง)</t>
    </r>
  </si>
  <si>
    <t xml:space="preserve"> -142-</t>
  </si>
  <si>
    <t xml:space="preserve">  ฝ้าไม้อัดสักหนา 4 มม. 4'x8'   โครงคร่าวไม้เนื้อแข็งขนาด</t>
  </si>
  <si>
    <r>
      <t xml:space="preserve">    รวมวัสดุทำฝ้าเพดานไม้อัดสักหนา 4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</si>
  <si>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ฝ้าไม้อัดสักหนา 6 มม. 4'x8'  โครงคร่าวไม้ยาง 1-1/2"x 3"</t>
  </si>
  <si>
    <r>
      <t xml:space="preserve">    รวมวัสดุทำฝ้าเพดานไม้อัดสักหนา 6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</si>
  <si>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ฝ้าไม้อัดสักหนา 6 มม. 4'x8'   โครงคร่าวไม้เนื้อแข็งขนาด</t>
  </si>
  <si>
    <r>
      <t xml:space="preserve">    รวมวัสดุทำฝ้าเพดานไม้อัดสักหนา 6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</si>
  <si>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ฝ้าเพดานกระเบื้องแผ่นเรียบหนา 4 มม.ขนาด 1.20x2.40 ม.</t>
  </si>
  <si>
    <t xml:space="preserve">โครงคร่าวไม้ยาง 1-1/2"x 3" @ 0..60x0.60 ม. # </t>
  </si>
  <si>
    <t xml:space="preserve"> - กระเบื้องแผ่นเรียบหนา 4 มม. ขนาด 1.20 x 2.40 ม. </t>
  </si>
  <si>
    <t xml:space="preserve">    รวมวัสดุทำฝ้าเพดานกระเบื้องแผ่นเรียบหนา 4 มม.</t>
  </si>
  <si>
    <r>
      <t xml:space="preserve">  *</t>
    </r>
    <r>
      <rPr>
        <sz val="12"/>
        <rFont val="AngsanaUPC"/>
        <family val="1"/>
        <charset val="222"/>
      </rPr>
      <t>(เคร่าไม้ยาง)</t>
    </r>
  </si>
  <si>
    <t xml:space="preserve">โครงคร่าวไม้เนื้อแข็ง 1-1/2"x 3" @ 0..60x0.60 ม. # </t>
  </si>
  <si>
    <r>
      <t xml:space="preserve">  *</t>
    </r>
    <r>
      <rPr>
        <sz val="12"/>
        <rFont val="AngsanaUPC"/>
        <family val="1"/>
        <charset val="222"/>
      </rPr>
      <t>(ไม้เนื้อแข็ง)</t>
    </r>
  </si>
  <si>
    <t xml:space="preserve"> -143-</t>
  </si>
  <si>
    <t xml:space="preserve">  ฝ้าเพดานกระเบื้องแผ่นเรียบหนา 6 มม.ขนาด 1.20x2.40 ม.</t>
  </si>
  <si>
    <t xml:space="preserve">    รวมวัสดุทำฝ้าเพดานกระเบื้องแผ่นเรียบหนา 6 มม.</t>
  </si>
  <si>
    <t xml:space="preserve">  ฝ้าเพดานแผ่นยิบซั่มบอร์ดหนา 9 มม.ขนาด 1.20 x 2.40 ม.</t>
  </si>
  <si>
    <t xml:space="preserve">โครงคร่าวไม้ยาง 1-1/2"x 3" @ 0.60x0.60 ม. # </t>
  </si>
  <si>
    <t>รวมวัสดุฝ้าเพดานแผ่นยิบซั่มบอร์ดหนา 9 มม.</t>
  </si>
  <si>
    <t xml:space="preserve">โครงคร่าวไม้เนื้อแข็ง1-1/2"x 3"@ 0.60x0.60 ม.# </t>
  </si>
  <si>
    <t xml:space="preserve">  ฝ้าเพดานแผ่นยิบซั่มบอร์ดหนา 12 มม.ขนาด 1.20x2.40 ม.</t>
  </si>
  <si>
    <t>รวมวัสดุฝ้าเพดานแผ่นยิบซั่มบอร์ดหนา 12 มม.</t>
  </si>
  <si>
    <t xml:space="preserve"> -144-</t>
  </si>
  <si>
    <t xml:space="preserve"> - แผ่นยิบซั่มบอร์ดหนา 12 มม.ขนาด 1.20 x 2.40 ม. </t>
  </si>
  <si>
    <t xml:space="preserve">มีอะลูมิเนียมฟอยล์ คร่าวไม้ยาง 1-1/2"x 3"@ 0.60x0.60 ม. # </t>
  </si>
  <si>
    <t xml:space="preserve"> - แผ่นยิบซั่มบอร์ดชนิดมีอะลูมิเนียมฟอยล์หนา 9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</si>
  <si>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9 มม.มีอะลูมิเนียมฟอยล์</t>
    </r>
  </si>
  <si>
    <t xml:space="preserve">มีอะลูมิเนียมฟอยล์ คร่าวไม้เนื้อแข็ง1-1/2"x 3"@0.60x0.60ม. </t>
  </si>
  <si>
    <t xml:space="preserve"> - แผ่นยิบซั่มบอร์ดชนิดมีอะลูมิเนียมฟอยล์หนา 12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</si>
  <si>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12 มม.มีอะลูมิเนียมฟอยล์</t>
    </r>
  </si>
  <si>
    <t>รวมวัสดุฝ้าเพดานยิบซั่มบอร์ดหนา 12 มม.มีอะลูมิเนียมฟอยล์</t>
  </si>
  <si>
    <t xml:space="preserve"> -145-</t>
  </si>
  <si>
    <t xml:space="preserve">ชนิดกันความชื้น คร่าวไม้ยาง 1-1/2"x 3"@ 0.60x0.60 ม. # </t>
  </si>
  <si>
    <t xml:space="preserve"> - แผ่นยิบซั่มบอร์ดชนิดกันความชื้นหนา 9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</si>
  <si>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9 มม.ชนิดกันความชื้น</t>
    </r>
  </si>
  <si>
    <t xml:space="preserve">  ฝ้าเพดานแผ่นยิบซั่มบอร์ดหนา 9 มม.ขนาด 1.20x2.40 ม.</t>
  </si>
  <si>
    <t xml:space="preserve">ชนิดกันความชื้น คร่าวไม้เนื้อแข็ง1-1/2"x 3"@ 0.60x0.60 ม. </t>
  </si>
  <si>
    <t xml:space="preserve"> - แผ่นยิบซั่มบอร์ดชนิดกันความชื้นหนา 12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</si>
  <si>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12 มม.ชนิดกันความชื้น</t>
    </r>
  </si>
  <si>
    <t xml:space="preserve"> -146-</t>
  </si>
  <si>
    <t xml:space="preserve">  ฝ้าเพดานแผ่นยิบซั่มบอร์ดหนา  9 มม.ขนาด 1.20x2.40 ม.</t>
  </si>
  <si>
    <t>โครงคร่าวเหล็กชุบสังกะสี@ 0.60 ม.(TG-  )</t>
  </si>
  <si>
    <t xml:space="preserve"> - ค่าแรงงานติดตั้งฝ้าเพดานทั้งหมด</t>
  </si>
  <si>
    <t>รวมงานทำฝ้าเพดานแผ่นยิบซั่มบอร์ดหนา 9 มม.</t>
  </si>
  <si>
    <t>รวมงานทำฝ้าเพดานแผ่นยิบซั่มบอร์ดหนา 12 มม.</t>
  </si>
  <si>
    <t>มีอะลูมิเนียมฟอยล์ คร่าวเหล็กชุบสังกะสี@ 0.60 ม.(TG-  )</t>
  </si>
  <si>
    <t xml:space="preserve"> -147-</t>
  </si>
  <si>
    <t xml:space="preserve">  ฝ้าเพดานแผ่นยิบซั่มบอร์ดชนิดพิมพ์ลาย หนา  9 มม.ขนาด</t>
  </si>
  <si>
    <t>0.60 x 0.60 ม.โครงคร่าวเหล็กชุบสังกะสี@ 0.60 ม.(TG-  )</t>
  </si>
  <si>
    <t xml:space="preserve"> - แผ่นยิบซั่มบอร์ดหนา 9 มม. ขนาด 0.60 x 0.60 ม. </t>
  </si>
  <si>
    <t xml:space="preserve">  ฝ้าเพดานแผ่นยิบซั่มบอร์ดชนิดพิมพ์ลาย หนา 12 มม.ขนาด</t>
  </si>
  <si>
    <t>0.60 x 1.20 ม.โครงคร่าวเหล็กชุบสังกะสี@ 0.60 ม.(TG-  )</t>
  </si>
  <si>
    <t xml:space="preserve"> - แผ่นยิบซั่มบอร์ดหนา 12 มม. ขนาด 0.60 x 1.20 ม. </t>
  </si>
  <si>
    <t xml:space="preserve">  ฝ้าเพดานแผ่นใยไม้อัดแข็งชนิดเรียบ หนา 6 มม.ขนาด</t>
  </si>
  <si>
    <t>1.20 x 2.40 ม.โครงคร่าวเหล็กชุบสังกะสี@ 0.60 ม.</t>
  </si>
  <si>
    <t xml:space="preserve">  ฝ้าเพดานแผ่นใยไม้อัดแข็งชนิดลวดลาย หนา 6 มม.ขนาด</t>
  </si>
  <si>
    <t xml:space="preserve"> -148-</t>
  </si>
  <si>
    <t>วัสดุมวลรวมของงานทาสี (ต่อพื้นที่ 1 ตารางเมตร)</t>
  </si>
  <si>
    <t xml:space="preserve">   งานทาสีพลาสติกชนิดทาภายนอก</t>
  </si>
  <si>
    <t xml:space="preserve"> - สีโป๊ว</t>
  </si>
  <si>
    <t xml:space="preserve"> - สีทาภายนอกทารองพื้น</t>
  </si>
  <si>
    <t>GL.</t>
  </si>
  <si>
    <t xml:space="preserve"> - สีทาภายนอกทาทับหน้า</t>
  </si>
  <si>
    <t xml:space="preserve"> - น้ำผสมสี</t>
  </si>
  <si>
    <t xml:space="preserve">    รวมวัสดุทาสีภายนอก</t>
  </si>
  <si>
    <t xml:space="preserve">   งานทาสีพลาสติกชนิดทาภายใน</t>
  </si>
  <si>
    <t xml:space="preserve"> - สีทาภายในทารองพื้น</t>
  </si>
  <si>
    <t xml:space="preserve"> - สีทาภายในทาทับหน้า</t>
  </si>
  <si>
    <t xml:space="preserve">    รวมวัสดุทาสีภายใน</t>
  </si>
  <si>
    <t xml:space="preserve">   งานทาสีน้ำมัน</t>
  </si>
  <si>
    <t xml:space="preserve"> - สีทารองพื้น</t>
  </si>
  <si>
    <t xml:space="preserve"> - สีทาทับหน้า</t>
  </si>
  <si>
    <t xml:space="preserve"> - น้ำมันผสมสี</t>
  </si>
  <si>
    <t xml:space="preserve">    รวมวัสดุทาสีน้ำมัน</t>
  </si>
  <si>
    <t xml:space="preserve">   งานทาสีแชลแล็ค</t>
  </si>
  <si>
    <t xml:space="preserve"> - สีโป๊ว-กระดาษทราย</t>
  </si>
  <si>
    <t xml:space="preserve"> - ทารองพื้น</t>
  </si>
  <si>
    <t xml:space="preserve"> - ทาเคลือบด้านหรือเคลือบเงาทับหน้า</t>
  </si>
  <si>
    <t xml:space="preserve"> - ทินเนอร์หรือแอลกอฮอล์</t>
  </si>
  <si>
    <t xml:space="preserve">    รวมวัสดุทาแชลแล็ค</t>
  </si>
  <si>
    <t xml:space="preserve">   งานทาสีเหล็กกันสนิม</t>
  </si>
  <si>
    <t xml:space="preserve">    รวมวัสดุทาสีเหล็กกันสนิม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</si>
  <si>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</si>
  <si>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</si>
  <si>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</si>
  <si>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</si>
  <si>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</si>
  <si>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</si>
  <si>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</si>
  <si>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</si>
  <si>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</si>
  <si>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</si>
  <si>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</si>
  <si>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</si>
  <si>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</si>
  <si>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</si>
  <si>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</si>
  <si>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</si>
  <si>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</si>
  <si>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</si>
  <si>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</si>
  <si>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</si>
  <si>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</si>
  <si>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</si>
  <si>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</si>
  <si>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</si>
  <si>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</si>
  <si>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</si>
  <si>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</si>
  <si>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</si>
  <si>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</si>
  <si>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</si>
  <si>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</si>
  <si>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</si>
  <si>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</si>
  <si>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</si>
  <si>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</si>
  <si>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</si>
  <si>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</si>
  <si>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</si>
  <si>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</si>
  <si>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</si>
  <si>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</si>
  <si>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</si>
  <si>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</si>
  <si>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</si>
  <si>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</si>
  <si>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</si>
  <si>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</si>
  <si>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</si>
  <si>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</si>
  <si>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</si>
  <si>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</si>
  <si>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</si>
  <si>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</si>
  <si>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</si>
  <si>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</si>
  <si>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</si>
  <si>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</si>
  <si>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</si>
  <si>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</si>
  <si>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</si>
  <si>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</si>
  <si>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</si>
  <si>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</si>
  <si>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</si>
  <si>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</si>
  <si>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</si>
  <si>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</si>
  <si>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</si>
  <si>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</si>
  <si>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</si>
  <si>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</si>
  <si>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</si>
  <si>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</si>
  <si>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</si>
  <si>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</si>
  <si>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</si>
  <si>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</si>
  <si>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</si>
  <si>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</si>
  <si>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</si>
  <si>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</si>
  <si>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</si>
  <si>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</si>
  <si>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</si>
  <si>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</si>
  <si>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</si>
  <si>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</si>
  <si>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</si>
  <si>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</si>
  <si>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</si>
  <si>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</si>
  <si>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</si>
  <si>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</si>
  <si>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</si>
  <si>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</si>
  <si>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</si>
  <si>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</si>
  <si>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</si>
  <si>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</si>
  <si>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</si>
  <si>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</si>
  <si>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</si>
  <si>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</si>
  <si>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</si>
  <si>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</si>
  <si>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</si>
  <si>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</si>
  <si>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</si>
  <si>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</si>
  <si>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</si>
  <si>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</si>
  <si>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</si>
  <si>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</si>
  <si>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</si>
  <si>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</si>
  <si>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</si>
  <si>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</si>
  <si>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</si>
  <si>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</si>
  <si>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</si>
  <si>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</si>
  <si>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</si>
  <si>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</si>
  <si>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</si>
  <si>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</si>
  <si>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</si>
  <si>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</si>
  <si>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</si>
  <si>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</si>
  <si>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</si>
  <si>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</si>
  <si>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</si>
  <si>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</si>
  <si>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</si>
  <si>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</si>
  <si>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</si>
  <si>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</si>
  <si>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</si>
  <si>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</si>
  <si>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</si>
  <si>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</si>
  <si>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</si>
  <si>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</si>
  <si>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</si>
  <si>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</si>
  <si>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</si>
  <si>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</si>
  <si>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</si>
  <si>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</si>
  <si>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</si>
  <si>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</si>
  <si>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</si>
  <si>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</si>
  <si>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</si>
  <si>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</si>
  <si>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</si>
  <si>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</si>
  <si>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</si>
  <si>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</si>
  <si>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</si>
  <si>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</si>
  <si>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</si>
  <si>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</si>
  <si>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</si>
  <si>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</si>
  <si>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</si>
  <si>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</si>
  <si>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</si>
  <si>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</si>
  <si>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</si>
  <si>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</si>
  <si>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</si>
  <si>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</si>
  <si>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</si>
  <si>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</si>
  <si>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</si>
  <si>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</si>
  <si>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</si>
  <si>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</si>
  <si>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</si>
  <si>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</si>
  <si>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</si>
  <si>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</si>
  <si>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</si>
  <si>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</si>
  <si>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</si>
  <si>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</si>
  <si>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</si>
  <si>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</si>
  <si>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</si>
  <si>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</si>
  <si>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</si>
  <si>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</si>
  <si>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</si>
  <si>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</si>
  <si>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</si>
  <si>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</si>
  <si>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</si>
  <si>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</si>
  <si>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</si>
  <si>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</si>
  <si>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</si>
  <si>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</si>
  <si>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</si>
  <si>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</si>
  <si>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</si>
  <si>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</si>
  <si>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</si>
  <si>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</si>
  <si>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</si>
  <si>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</si>
  <si>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</si>
  <si>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</si>
  <si>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</si>
  <si>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</si>
  <si>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</si>
  <si>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</si>
  <si>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</si>
  <si>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</si>
  <si>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</si>
  <si>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</si>
  <si>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</si>
  <si>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</si>
  <si>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</si>
  <si>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</si>
  <si>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</si>
  <si>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</si>
  <si>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</si>
  <si>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</si>
  <si>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</si>
  <si>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</si>
  <si>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</si>
  <si>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</si>
  <si>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</si>
  <si>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</si>
  <si>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</si>
  <si>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</si>
  <si>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</si>
  <si>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</si>
  <si>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</si>
  <si>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</si>
  <si>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</si>
  <si>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</si>
  <si>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</si>
  <si>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</si>
  <si>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</si>
  <si>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</si>
  <si>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</si>
  <si>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</si>
  <si>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</si>
  <si>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</si>
  <si>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</si>
  <si>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</si>
  <si>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</si>
  <si>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</si>
  <si>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</si>
  <si>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</si>
  <si>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</si>
  <si>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</si>
  <si>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</si>
  <si>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</si>
  <si>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</si>
  <si>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</si>
  <si>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</si>
  <si>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</si>
  <si>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</si>
  <si>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</si>
  <si>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</si>
  <si>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</si>
  <si>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</si>
  <si>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</si>
  <si>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</si>
  <si>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</si>
  <si>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</si>
  <si>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</si>
  <si>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</si>
  <si>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</si>
  <si>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</si>
  <si>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</si>
  <si>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</si>
  <si>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</si>
  <si>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</si>
  <si>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</si>
  <si>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</si>
  <si>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</si>
  <si>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</si>
  <si>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</si>
  <si>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</si>
  <si>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</si>
  <si>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</si>
  <si>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</si>
  <si>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</si>
  <si>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</si>
  <si>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</si>
  <si>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</si>
  <si>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</si>
  <si>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</si>
  <si>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</si>
  <si>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</si>
  <si>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</si>
  <si>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</si>
  <si>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</si>
  <si>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</si>
  <si>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</si>
  <si>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</si>
  <si>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</si>
  <si>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</si>
  <si>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</si>
  <si>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</si>
  <si>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</si>
  <si>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</si>
  <si>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</si>
  <si>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</si>
  <si>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</si>
  <si>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</si>
  <si>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</si>
  <si>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</si>
  <si>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</si>
  <si>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</si>
  <si>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</si>
  <si>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</si>
  <si>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</si>
  <si>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</si>
  <si>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</si>
  <si>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</si>
  <si>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</si>
  <si>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</si>
  <si>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</si>
  <si>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</si>
  <si>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</si>
  <si>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</si>
  <si>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</si>
  <si>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</si>
  <si>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</si>
  <si>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</si>
  <si>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</si>
  <si>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</si>
  <si>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</si>
  <si>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</si>
  <si>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</si>
  <si>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</si>
  <si>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</si>
  <si>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</si>
  <si>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</si>
  <si>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</si>
  <si>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</si>
  <si>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</si>
  <si>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</si>
  <si>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</si>
  <si>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</si>
  <si>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</si>
  <si>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</si>
  <si>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</si>
  <si>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</si>
  <si>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</si>
  <si>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</si>
  <si>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</si>
  <si>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</si>
  <si>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</si>
  <si>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</si>
  <si>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</si>
  <si>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</si>
  <si>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</si>
  <si>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</si>
  <si>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</si>
  <si>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</si>
  <si>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</si>
  <si>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</si>
  <si>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</si>
  <si>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</si>
  <si>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</si>
  <si>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</si>
  <si>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</si>
  <si>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</si>
  <si>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</si>
  <si>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</si>
  <si>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</si>
  <si>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</si>
  <si>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</si>
  <si>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</si>
  <si>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</si>
  <si>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</si>
  <si>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</si>
  <si>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</si>
  <si>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</si>
  <si>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</si>
  <si>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</si>
  <si>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</si>
  <si>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</si>
  <si>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</si>
  <si>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</si>
  <si>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</si>
  <si>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</si>
  <si>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</si>
  <si>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</si>
  <si>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</si>
  <si>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</si>
  <si>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</si>
  <si>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</si>
  <si>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</si>
  <si>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</si>
  <si>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</si>
  <si>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</si>
  <si>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</si>
  <si>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</si>
  <si>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</si>
  <si>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</si>
  <si>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</si>
  <si>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</si>
  <si>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</si>
  <si>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</si>
  <si>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</si>
  <si>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</si>
  <si>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</si>
  <si>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</si>
  <si>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</si>
  <si>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</si>
  <si>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</si>
  <si>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</si>
  <si>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</si>
  <si>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</si>
  <si>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</si>
  <si>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</si>
  <si>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</si>
  <si>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</si>
  <si>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</si>
  <si>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</si>
  <si>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</si>
  <si>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</si>
  <si>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</si>
  <si>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</si>
  <si>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</si>
  <si>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</si>
  <si>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</si>
  <si>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</si>
  <si>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</si>
  <si>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</si>
  <si>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</si>
  <si>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</si>
  <si>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</si>
  <si>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</si>
  <si>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</si>
  <si>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</si>
  <si>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</si>
  <si>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</si>
  <si>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บาท / ตร.ม.</t>
  </si>
  <si>
    <t>โครงคร่าว----</t>
  </si>
  <si>
    <t>ปูนซีเมนต์ผสม ปูนถุง บรรจุ 50 กก./ถุง ตราเสือ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</si>
  <si>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</si>
  <si>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</si>
  <si>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</si>
  <si>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</si>
  <si>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</si>
  <si>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</si>
  <si>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</si>
  <si>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</si>
  <si>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</si>
  <si>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</si>
  <si>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</si>
  <si>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</si>
  <si>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</si>
  <si>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</si>
  <si>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</si>
  <si>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</si>
  <si>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</si>
  <si>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</si>
  <si>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</si>
  <si>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</si>
  <si>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</si>
  <si>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</si>
  <si>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</si>
  <si>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</si>
  <si>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</si>
  <si>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</si>
  <si>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</si>
  <si>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</si>
  <si>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</si>
  <si>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</si>
  <si>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</si>
  <si>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</si>
  <si>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</si>
  <si>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</si>
  <si>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</si>
  <si>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</si>
  <si>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</si>
  <si>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</si>
  <si>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</si>
  <si>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</si>
  <si>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</si>
  <si>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</si>
  <si>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</si>
  <si>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</si>
  <si>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</si>
  <si>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</si>
  <si>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</si>
  <si>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</si>
  <si>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</si>
  <si>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</si>
  <si>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</si>
  <si>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</si>
  <si>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</si>
  <si>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แบบ ปร. 4 และ ปร.5 ที่แนบ  จำนวน 1 ชุด</t>
  </si>
  <si>
    <t xml:space="preserve">หน่วย : บาท  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</si>
  <si>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</si>
  <si>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</si>
  <si>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</si>
  <si>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</si>
  <si>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</si>
  <si>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</si>
  <si>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</si>
  <si>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 xml:space="preserve"> รวมราคาทั้งโครงการ</t>
  </si>
  <si>
    <t xml:space="preserve"> - โครงคร่าวเหล็กชุบสังกะสี(92 x 0.55 มม.) @0.40ม.</t>
  </si>
  <si>
    <t xml:space="preserve">1 ตร.ม. ใช้ 7.6 ม. 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</si>
  <si>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</si>
  <si>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</si>
  <si>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</si>
  <si>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</si>
  <si>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</si>
  <si>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</si>
  <si>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>ตัว</t>
  </si>
  <si>
    <t>Factor F</t>
  </si>
  <si>
    <t>ตู้ M D B และ ตู้ A C P  และตู้ DBA</t>
  </si>
  <si>
    <t xml:space="preserve"> ท่อ และ ราง</t>
  </si>
  <si>
    <t xml:space="preserve"> สายไฟฟ้า</t>
  </si>
  <si>
    <t>งานเครื่องปรับอากาศ แบบแยกส่วน</t>
  </si>
  <si>
    <t xml:space="preserve"> - แผ่นยิบซั่มบอร์ดหนา 9 มม. ขนาด 1.20 x 2.40 ม. 2ด้าน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</si>
  <si>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</si>
  <si>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</si>
  <si>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</si>
  <si>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</si>
  <si>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GROUNDING</t>
  </si>
  <si>
    <t xml:space="preserve"> - ACCESSORIES &amp; SUPPORT</t>
  </si>
  <si>
    <t>การคำนวณหาค่า Factor-F เฉลี่ย</t>
  </si>
  <si>
    <t>ตาราง Factor F  งานอาคาร</t>
  </si>
  <si>
    <r>
      <t xml:space="preserve">หนังสือกระทรวงการคลังที่ </t>
    </r>
    <r>
      <rPr>
        <b/>
        <sz val="16"/>
        <color indexed="12"/>
        <rFont val="Cordia New"/>
        <family val="2"/>
      </rPr>
      <t xml:space="preserve">กค.0405.3 / ว.364  ลว. 15  กันยายน  2559 </t>
    </r>
  </si>
  <si>
    <t xml:space="preserve">เริ่มใช้ 15  กันยายน  2559 </t>
  </si>
  <si>
    <t>ราคาค่าวัสดุและค่าแรงที่ประมาณราคาได้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</si>
  <si>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</si>
  <si>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</si>
  <si>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</si>
  <si>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</si>
  <si>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 : ค่างานต้นทุนต่ำ</t>
  </si>
  <si>
    <t>A : ค่างานต้นทุนที่ประมาณราคาได้</t>
  </si>
  <si>
    <t>C : ค่างานต้นทุนสูง</t>
  </si>
  <si>
    <t>D : Factor F ทุนต่ำ</t>
  </si>
  <si>
    <t>E : Factor F ทุนสูง</t>
  </si>
  <si>
    <t>นำค่านี้ไปใช้ในการคำนวณ</t>
  </si>
  <si>
    <t>A * Factor F</t>
  </si>
  <si>
    <t>ถ้าราคาต่ำกว่า 5 แสน ให้ใช้ ค่า 1.3046 เลย</t>
  </si>
  <si>
    <t>ระบบสื่อสาร LAN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</si>
  <si>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</si>
  <si>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</si>
  <si>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</si>
  <si>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</si>
  <si>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</si>
  <si>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</si>
  <si>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แผง</t>
  </si>
  <si>
    <t>เส้น</t>
  </si>
  <si>
    <t>Conduit</t>
  </si>
  <si>
    <t>ท่อร้อยสาย EMT Conduit 3/4"</t>
  </si>
  <si>
    <t>ท่อร้อยสาย EMT Conduit 1/2"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</si>
  <si>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</si>
  <si>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</si>
  <si>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</si>
  <si>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</si>
  <si>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</si>
  <si>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</si>
  <si>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</si>
  <si>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</si>
  <si>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</si>
  <si>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 xml:space="preserve">งานระบบไฟฟ้า </t>
  </si>
  <si>
    <t xml:space="preserve"> - ปลั๊กไฟ</t>
  </si>
  <si>
    <t xml:space="preserve"> - สายไฟ 4 sq.mm. IEC 01  </t>
  </si>
  <si>
    <t xml:space="preserve"> - สายไฟ 2.5 sq.mm. IEC 01  </t>
  </si>
  <si>
    <t xml:space="preserve"> - สายไฟ 1.5 sq.mm. IEC 01  </t>
  </si>
  <si>
    <t xml:space="preserve"> - อุปกรณ์ประกอบสายไฟฟ้า</t>
  </si>
  <si>
    <t xml:space="preserve"> - อุปกรณ์ประกอบท่อ</t>
  </si>
  <si>
    <t>6.1.6</t>
  </si>
  <si>
    <t>7.1.1</t>
  </si>
  <si>
    <t>7.1.2</t>
  </si>
  <si>
    <t>7.1.3</t>
  </si>
  <si>
    <t>7.1.4</t>
  </si>
  <si>
    <t>7.1.5</t>
  </si>
  <si>
    <t>7.2.1</t>
  </si>
  <si>
    <t>7.2.2</t>
  </si>
  <si>
    <t>งานระบบสารสนเทศ</t>
  </si>
  <si>
    <t xml:space="preserve">ระบบกล้องวงจรปิด </t>
  </si>
  <si>
    <t>เงินล่วงหน้า 15 %</t>
  </si>
  <si>
    <t>เงินประกันผลงาน 0 %</t>
  </si>
  <si>
    <t>ดอกเบี้ยเงินกู้ 6 %</t>
  </si>
  <si>
    <t>อุปกรณ์ประกอบ</t>
  </si>
  <si>
    <t>6.1.7</t>
  </si>
  <si>
    <t>7.1.6</t>
  </si>
  <si>
    <t>ค่าภาษีมูลค่าเพิ่ม 7 %</t>
  </si>
  <si>
    <t>สถานที่ก่อสร้าง  : มหาวิทยาลัยราชภัฏเชียงใหม่ ศูนย์แม่ริม</t>
  </si>
  <si>
    <t>ปรับปรุงอาคารหอพักชาย คณะครุศาสตร์ ณ ศูนย์แม่ริม</t>
  </si>
  <si>
    <t>งานรื้อถอนผนังก่ออิฐฉาบปูนหนาครึ่งแผ่น  (รื้อขนไป)</t>
  </si>
  <si>
    <t xml:space="preserve">     ผนังยิปซั่มบอร์ด  หนา  9 มม. ขนาด 1.20 x 2.40 ม. 2 ด้าน ชนิดทนชื้น</t>
  </si>
  <si>
    <t xml:space="preserve"> - ตู้คอนซูเมอร์ยูนิค พร้อมเซอกิตเบรคเกอร์</t>
  </si>
  <si>
    <t xml:space="preserve"> - ท่อ uPVC 1"</t>
  </si>
  <si>
    <t xml:space="preserve"> - ท่อ uPVC 1/2"</t>
  </si>
  <si>
    <t xml:space="preserve"> - สายไฟ 10 sq.mm. IEC 01  </t>
  </si>
  <si>
    <t xml:space="preserve"> - เครื่องปรับอากาศ ขนาด 18000 BTU</t>
  </si>
  <si>
    <t xml:space="preserve"> - พัดลมโคจร ขนาด 16 นิ้ว</t>
  </si>
  <si>
    <t xml:space="preserve"> - พัดลมระบายอากาศติดผนัง ขนาด 10 นิ้ว</t>
  </si>
  <si>
    <t>ติดตั้งตัว Access Point</t>
  </si>
  <si>
    <t>6.1.8</t>
  </si>
  <si>
    <t>ติดตั้งตัว Camera</t>
  </si>
  <si>
    <t>7.1.7</t>
  </si>
  <si>
    <t>อุปกรณ์สลับสัญญาณ 10/100/1000 ขนาด 24 port แบบ POE</t>
  </si>
  <si>
    <t xml:space="preserve">งานคอนกรีตโครงสร้าง 280 ksc. cube </t>
  </si>
  <si>
    <t>เหล็ก wire mesh 4 มม.@0.20 ม.</t>
  </si>
  <si>
    <t>ไม้คร่าว</t>
  </si>
  <si>
    <t>ตะปู</t>
  </si>
  <si>
    <t>ตร.ฟ</t>
  </si>
  <si>
    <t xml:space="preserve">ผนังก่ออิฐมอญครึ่งแผ่น </t>
  </si>
  <si>
    <t>ราคาพาณิชย์จังหวัด วันที่ 20/7/2561 (เดือน มิย61)</t>
  </si>
  <si>
    <t>เสาเอ็นและคานทับหลัง</t>
  </si>
  <si>
    <t>งานปูนฉาบผิวเรียบ  ฉาบภายใน</t>
  </si>
  <si>
    <t>งานปูนฉาบผิวเรียบ  ฉาบภายนอก</t>
  </si>
  <si>
    <t xml:space="preserve">งานโครงสร้าง </t>
  </si>
  <si>
    <t>พื้นปูกระเบื้องแผ่นหินขัดขนาด 24"x24"</t>
  </si>
  <si>
    <t xml:space="preserve"> - กระเบื้องแผ่นหินขัด 24"x24"(3+1 แผ่น)</t>
  </si>
  <si>
    <t>งานติดตั้งบัวเชิงผนัง PVC ขนาด 4" หนา 8 มม.</t>
  </si>
  <si>
    <t>งานปูกระเบื้องแกรนิตโต้ ขนาด 24 " x 24 "  รวมปูนทรายและค่าแรงทำปูนทราย</t>
  </si>
  <si>
    <t>งานติดตั้งประตู 1 ประตูบานสวิงคู่ ขนาด 1.90 x 2.05 ม.</t>
  </si>
  <si>
    <t>งานติดตั้งหน้าต่าง 1 หน้าต่างบานเลื่อนสลับ ด้านบนกระจกติดตาย ขนาด 3.70 x 1.85 ม.</t>
  </si>
  <si>
    <t>งานติดตั้งหน้าต่าง 2 หน้าต่างบานเลื่อนสลับ ด้านบนกระจกติดตาย ขนาด 3.70 x 1.60  ม.</t>
  </si>
  <si>
    <t>เหล็กกล่อง 100x50x2.3มม.</t>
  </si>
  <si>
    <t>เหล็กกล่อง 50x25x2.3มม.</t>
  </si>
  <si>
    <t>แผ่นไฟเบอร์ซีเมนต์ หนา 25 มม.</t>
  </si>
  <si>
    <t>งานทาสีกันสนิม</t>
  </si>
  <si>
    <t xml:space="preserve">งานทาสีน้ำมัน </t>
  </si>
  <si>
    <t>งานทาสีน้ำพลาสติก ทารองพื้น 1 รอบ ทาสีจริง 2 รอบ ทาภายใน</t>
  </si>
  <si>
    <t>งานทาสีน้ำพลาสติก ทารองพื้น 1 รอบ ทาสีจริง 2 รอบ ทาภายนอก</t>
  </si>
  <si>
    <t>งานระบบสื่อสารและเทคโนโลยีสารสนเทศ (ระบบ LAN)</t>
  </si>
  <si>
    <t>งานระบบสื่อสารและเทคโนโลยีสารสนเทศ (ระบบกล้องวงจรปิด)</t>
  </si>
  <si>
    <t>4.1.1</t>
  </si>
  <si>
    <t>4.1.2</t>
  </si>
  <si>
    <t>4.2.1</t>
  </si>
  <si>
    <t>4.2.2</t>
  </si>
  <si>
    <t>4.2.3</t>
  </si>
  <si>
    <t>4.3.1</t>
  </si>
  <si>
    <t>4.3.2</t>
  </si>
  <si>
    <t>4.3.3</t>
  </si>
  <si>
    <t>4.3.4</t>
  </si>
  <si>
    <t>4.3.5</t>
  </si>
  <si>
    <t>โครงการ : ปรับปรุงหอพักนักศึกษา พิเศษ</t>
  </si>
  <si>
    <t>ปรับปรุงหอพักนักศึกษา พิเศษ</t>
  </si>
  <si>
    <t>งานติดตั้งผนังยิปซั่มบอร์ด หนา 9 มม. ชนิดทนชื้น โครงเคร่าเหล็กชุบสังกะสี กรุ 2 ด้าน</t>
  </si>
  <si>
    <t>งานติดตั้งประตู 1 ประตูเลื่อน ขนาด 2.10 x 2.05 ม.</t>
  </si>
  <si>
    <t>แผ่นไฟเบอร์ซีเมนต์ หนา 8 มม.</t>
  </si>
  <si>
    <t xml:space="preserve"> - TC 10P  With Connector Module</t>
  </si>
  <si>
    <t xml:space="preserve"> - AP 10P (0.65 mm.) เชื่อมต่อไปอาคารหอพักหญิง 2</t>
  </si>
  <si>
    <t>หน่วยจัดเก็บข้อมูลสำหรับระบบกล้องวงจรปิดความจุไม่น้อยกว่า 8TB ความเร็วไม่น้อยกว่า 7.2K RMP</t>
  </si>
  <si>
    <t xml:space="preserve">อุปกรณ์สลับสัญญาณ 10/100/1000 ขนาด 24 port 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</si>
  <si>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</si>
  <si>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</si>
  <si>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</si>
  <si>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ตู้ Rack19 ขนาด 12U +พัดลม + AC Power 6 ช่อง</t>
  </si>
  <si>
    <t>หัวเครื่องอนาล็อค</t>
  </si>
  <si>
    <t xml:space="preserve">คำนวณราคาโดย 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</si>
</sst>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_-;\-* #,##0.000_-;_-* &quot;-&quot;??_-;_-@_-"/>
    <numFmt numFmtId="194" formatCode="_-* #,##0.0000_-;\-* #,##0.0000_-;_-* &quot;-&quot;??_-;_-@_-"/>
    <numFmt numFmtId="195" formatCode="[$-F800]dddd\,\ mmmm\ dd\,\ yyyy"/>
    <numFmt numFmtId="196" formatCode="General_)"/>
    <numFmt numFmtId="197" formatCode="&quot;\&quot;#,##0;[Red]&quot;\&quot;\-#,##0"/>
    <numFmt numFmtId="198" formatCode="_ * #,##0.00_ ;_ * \-#,##0.00_ ;_ * &quot;-&quot;??_ ;_ @_ "/>
    <numFmt numFmtId="199" formatCode="_ * #,##0_ ;_ * \-#,##0_ ;_ * &quot;-&quot;_ ;_ @_ "/>
    <numFmt numFmtId="200" formatCode="&quot;฿&quot;\t#,##0_);\(&quot;฿&quot;\t#,##0\)"/>
    <numFmt numFmtId="201" formatCode="\t0.00E+00"/>
    <numFmt numFmtId="202" formatCode="[$-107041E]d\ mmmm\ yyyy;@"/>
    <numFmt numFmtId="203" formatCode="_-* #,##0.00_-;\-* #,##0.00_-;_-* \-??_-;_-@_-"/>
    <numFmt numFmtId="204" formatCode="#,##0.0;[Red]\-#,##0.0"/>
    <numFmt numFmtId="205" formatCode="#,##0.0000;[Red]\-#,##0.0000"/>
    <numFmt numFmtId="206" formatCode="_-* #,##0.00000000000000_-;\-* #,##0.00000000000000_-;_-* &quot;-&quot;??_-;_-@_-"/>
    <numFmt numFmtId="207" formatCode="0.0000"/>
    <numFmt numFmtId="208" formatCode="#,##0.0_);\(#,##0.0\)"/>
    <numFmt numFmtId="209" formatCode="\ว\ว\/\ด\ด\/\ป\ป"/>
    <numFmt numFmtId="210" formatCode="0.0&quot;  &quot;"/>
    <numFmt numFmtId="211" formatCode="0.00_)"/>
    <numFmt numFmtId="212" formatCode="#,###.#"/>
    <numFmt numFmtId="213" formatCode="\t&quot;$&quot;#,##0_);\(\t&quot;$&quot;#,##0\)"/>
    <numFmt numFmtId="214" formatCode="#.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  <numFmt numFmtId="217" formatCode="\$#,##0\ ;\(\$#,##0\)"/>
    <numFmt numFmtId="218" formatCode="#,##0\ &quot;F&quot;;[Red]\-#,##0\ &quot;F&quot;"/>
    <numFmt numFmtId="219" formatCode="mm/dd/yy"/>
  </numFmts>
  <fonts count="173">
    <font>
      <sz val="14"/>
      <name val="Cordia New"/>
      <charset val="222"/>
    </font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2"/>
      <name val="AngsanaUPC"/>
      <family val="1"/>
      <charset val="222"/>
    </font>
    <font>
      <sz val="11"/>
      <name val="AngsanaUPC"/>
      <family val="1"/>
      <charset val="222"/>
    </font>
    <font>
      <sz val="10"/>
      <name val="AngsanaUPC"/>
      <family val="1"/>
      <charset val="222"/>
    </font>
    <font>
      <b/>
      <sz val="11"/>
      <name val="AngsanaUPC"/>
      <family val="1"/>
      <charset val="22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sz val="14"/>
      <color rgb="FFFF0000"/>
      <name val="TH Niramit AS"/>
    </font>
    <font>
      <sz val="15"/>
      <name val="Browallia New"/>
      <family val="2"/>
    </font>
    <font>
      <b/>
      <sz val="24"/>
      <color indexed="10"/>
      <name val="IrisUPC"/>
      <family val="2"/>
      <charset val="222"/>
    </font>
    <font>
      <b/>
      <sz val="14"/>
      <name val="AngsanaUPC"/>
      <family val="1"/>
      <charset val="222"/>
    </font>
    <font>
      <b/>
      <sz val="12"/>
      <color indexed="12"/>
      <name val="AngsanaUPC"/>
      <family val="1"/>
      <charset val="222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15"/>
      <color indexed="12"/>
      <name val="AngsanaUPC"/>
      <family val="1"/>
      <charset val="222"/>
    </font>
    <font>
      <sz val="14"/>
      <color indexed="12"/>
      <name val="AngsanaUPC"/>
      <family val="1"/>
      <charset val="222"/>
    </font>
    <font>
      <b/>
      <sz val="15"/>
      <name val="IrisUPC"/>
      <family val="2"/>
      <charset val="222"/>
    </font>
    <font>
      <sz val="15"/>
      <color indexed="10"/>
      <name val="Browallia New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b/>
      <sz val="14"/>
      <name val="CordiaUPC"/>
      <family val="2"/>
      <charset val="222"/>
    </font>
    <font>
      <b/>
      <sz val="24"/>
      <name val="CordiaUPC"/>
      <family val="2"/>
      <charset val="222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0"/>
      <name val="CordiaUPC"/>
      <family val="2"/>
      <charset val="222"/>
    </font>
    <font>
      <b/>
      <sz val="16"/>
      <color indexed="12"/>
      <name val="CordiaUPC"/>
      <family val="2"/>
      <charset val="222"/>
    </font>
    <font>
      <b/>
      <sz val="16"/>
      <name val="CordiaUPC"/>
      <family val="2"/>
      <charset val="222"/>
    </font>
    <font>
      <b/>
      <sz val="14"/>
      <color indexed="10"/>
      <name val="Cordia New"/>
      <family val="2"/>
    </font>
    <font>
      <b/>
      <sz val="18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i/>
      <sz val="14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color indexed="8"/>
      <name val="CordiaUPC"/>
      <family val="2"/>
      <charset val="222"/>
    </font>
    <font>
      <b/>
      <sz val="18"/>
      <color rgb="FFFF0000"/>
      <name val="CordiaUPC"/>
      <family val="2"/>
      <charset val="222"/>
    </font>
    <font>
      <b/>
      <sz val="14"/>
      <color indexed="61"/>
      <name val="CordiaUPC"/>
      <family val="2"/>
      <charset val="222"/>
    </font>
    <font>
      <sz val="11"/>
      <color theme="1"/>
      <name val="Tahoma"/>
      <family val="2"/>
      <scheme val="minor"/>
    </font>
    <font>
      <sz val="14"/>
      <name val="BrowalliaUPC"/>
      <family val="2"/>
      <charset val="222"/>
    </font>
    <font>
      <u/>
      <sz val="10"/>
      <color indexed="12"/>
      <name val="Arial"/>
      <family val="2"/>
    </font>
    <font>
      <u/>
      <sz val="14"/>
      <color indexed="12"/>
      <name val="Cordia New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2"/>
      <name val="????"/>
      <charset val="136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2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22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22"/>
    </font>
    <font>
      <sz val="10"/>
      <name val="Tms Rmn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8"/>
      <name val="MS Sans Serif"/>
      <family val="2"/>
    </font>
    <font>
      <sz val="11"/>
      <color indexed="62"/>
      <name val="Calibri"/>
      <family val="2"/>
      <charset val="222"/>
    </font>
    <font>
      <sz val="12"/>
      <name val="Helv"/>
    </font>
    <font>
      <sz val="11"/>
      <color indexed="20"/>
      <name val="Calibri"/>
      <family val="2"/>
    </font>
    <font>
      <sz val="11"/>
      <color indexed="10"/>
      <name val="Calibri"/>
      <family val="2"/>
      <charset val="222"/>
    </font>
    <font>
      <sz val="12"/>
      <color indexed="9"/>
      <name val="Helv"/>
    </font>
    <font>
      <sz val="10"/>
      <name val="MS Sans Serif"/>
      <family val="2"/>
    </font>
    <font>
      <sz val="11"/>
      <color indexed="19"/>
      <name val="Calibri"/>
      <family val="2"/>
      <charset val="222"/>
    </font>
    <font>
      <sz val="11"/>
      <color indexed="60"/>
      <name val="Calibri"/>
      <family val="2"/>
    </font>
    <font>
      <b/>
      <sz val="8"/>
      <name val="Arial"/>
      <family val="2"/>
    </font>
    <font>
      <b/>
      <sz val="11"/>
      <color indexed="63"/>
      <name val="Calibri"/>
      <family val="2"/>
      <charset val="222"/>
    </font>
    <font>
      <sz val="8"/>
      <name val="Wingdings"/>
      <charset val="2"/>
    </font>
    <font>
      <sz val="8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sz val="10"/>
      <name val="Times New Roman"/>
      <family val="1"/>
    </font>
    <font>
      <b/>
      <sz val="8"/>
      <color indexed="8"/>
      <name val="Helv"/>
    </font>
    <font>
      <i/>
      <sz val="11"/>
      <color indexed="23"/>
      <name val="Calibri"/>
      <family val="2"/>
    </font>
    <font>
      <b/>
      <sz val="18"/>
      <color indexed="62"/>
      <name val="Cambri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22"/>
    </font>
    <font>
      <b/>
      <sz val="11"/>
      <color indexed="9"/>
      <name val="Calibri"/>
      <family val="2"/>
    </font>
    <font>
      <sz val="10"/>
      <name val="Arial"/>
      <family val="2"/>
      <charset val="222"/>
    </font>
    <font>
      <sz val="14"/>
      <color theme="1"/>
      <name val="EucrosiaUPC"/>
      <family val="2"/>
      <charset val="22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10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9071">
    <xf numFmtId="0" fontId="0" fillId="0" borderId="0"/>
    <xf numFmtId="14" fontId="29" fillId="0" borderId="0"/>
    <xf numFmtId="188" fontId="29" fillId="0" borderId="0"/>
    <xf numFmtId="187" fontId="29" fillId="0" borderId="0"/>
    <xf numFmtId="0" fontId="7" fillId="0" borderId="0">
      <alignment vertical="center"/>
    </xf>
    <xf numFmtId="39" fontId="29" fillId="0" borderId="0"/>
    <xf numFmtId="196" fontId="8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9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99" fontId="10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3" fillId="0" borderId="0"/>
    <xf numFmtId="0" fontId="1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9" fontId="10" fillId="2" borderId="0"/>
    <xf numFmtId="37" fontId="29" fillId="0" borderId="0"/>
    <xf numFmtId="9" fontId="29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27" fillId="3" borderId="0" applyNumberFormat="0" applyBorder="0" applyAlignment="0" applyProtection="0"/>
    <xf numFmtId="0" fontId="32" fillId="9" borderId="0" applyNumberFormat="0" applyBorder="0" applyAlignment="0" applyProtection="0"/>
    <xf numFmtId="0" fontId="27" fillId="4" borderId="0" applyNumberFormat="0" applyBorder="0" applyAlignment="0" applyProtection="0"/>
    <xf numFmtId="0" fontId="32" fillId="10" borderId="0" applyNumberFormat="0" applyBorder="0" applyAlignment="0" applyProtection="0"/>
    <xf numFmtId="0" fontId="27" fillId="5" borderId="0" applyNumberFormat="0" applyBorder="0" applyAlignment="0" applyProtection="0"/>
    <xf numFmtId="0" fontId="32" fillId="11" borderId="0" applyNumberFormat="0" applyBorder="0" applyAlignment="0" applyProtection="0"/>
    <xf numFmtId="0" fontId="27" fillId="6" borderId="0" applyNumberFormat="0" applyBorder="0" applyAlignment="0" applyProtection="0"/>
    <xf numFmtId="0" fontId="32" fillId="8" borderId="0" applyNumberFormat="0" applyBorder="0" applyAlignment="0" applyProtection="0"/>
    <xf numFmtId="0" fontId="27" fillId="7" borderId="0" applyNumberFormat="0" applyBorder="0" applyAlignment="0" applyProtection="0"/>
    <xf numFmtId="0" fontId="32" fillId="7" borderId="0" applyNumberFormat="0" applyBorder="0" applyAlignment="0" applyProtection="0"/>
    <xf numFmtId="0" fontId="27" fillId="8" borderId="0" applyNumberFormat="0" applyBorder="0" applyAlignment="0" applyProtection="0"/>
    <xf numFmtId="0" fontId="32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5" fillId="0" borderId="0"/>
    <xf numFmtId="203" fontId="65" fillId="0" borderId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0" fillId="0" borderId="0"/>
    <xf numFmtId="0" fontId="65" fillId="0" borderId="0"/>
    <xf numFmtId="9" fontId="65" fillId="0" borderId="0" applyFont="0" applyFill="0" applyBorder="0" applyAlignment="0" applyProtection="0"/>
    <xf numFmtId="0" fontId="10" fillId="0" borderId="0"/>
    <xf numFmtId="203" fontId="65" fillId="0" borderId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92" fillId="0" borderId="0"/>
    <xf numFmtId="189" fontId="92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0" fillId="0" borderId="0"/>
    <xf numFmtId="0" fontId="8" fillId="0" borderId="0"/>
    <xf numFmtId="189" fontId="10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0" fillId="0" borderId="0"/>
    <xf numFmtId="0" fontId="64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/>
    <xf numFmtId="203" fontId="34" fillId="0" borderId="0" applyFill="0" applyBorder="0" applyAlignment="0" applyProtection="0"/>
    <xf numFmtId="0" fontId="92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203" fontId="34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4" fillId="0" borderId="0"/>
    <xf numFmtId="43" fontId="34" fillId="0" borderId="0" applyFont="0" applyFill="0" applyBorder="0" applyAlignment="0" applyProtection="0"/>
    <xf numFmtId="0" fontId="64" fillId="0" borderId="0"/>
    <xf numFmtId="0" fontId="10" fillId="0" borderId="0"/>
    <xf numFmtId="189" fontId="92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92" fillId="0" borderId="0" applyFont="0" applyFill="0" applyBorder="0" applyAlignment="0" applyProtection="0"/>
    <xf numFmtId="0" fontId="92" fillId="0" borderId="0"/>
    <xf numFmtId="43" fontId="34" fillId="0" borderId="0" applyFont="0" applyFill="0" applyBorder="0" applyAlignment="0" applyProtection="0"/>
    <xf numFmtId="189" fontId="92" fillId="0" borderId="0" applyFont="0" applyFill="0" applyBorder="0" applyAlignment="0" applyProtection="0"/>
    <xf numFmtId="0" fontId="64" fillId="0" borderId="0"/>
    <xf numFmtId="189" fontId="92" fillId="0" borderId="0" applyFont="0" applyFill="0" applyBorder="0" applyAlignment="0" applyProtection="0"/>
    <xf numFmtId="0" fontId="92" fillId="0" borderId="0"/>
    <xf numFmtId="0" fontId="92" fillId="0" borderId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0"/>
    <xf numFmtId="0" fontId="66" fillId="0" borderId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34" fillId="0" borderId="0"/>
    <xf numFmtId="0" fontId="64" fillId="0" borderId="0"/>
    <xf numFmtId="0" fontId="64" fillId="0" borderId="0"/>
    <xf numFmtId="0" fontId="66" fillId="0" borderId="0"/>
    <xf numFmtId="43" fontId="34" fillId="0" borderId="0" applyFont="0" applyFill="0" applyBorder="0" applyAlignment="0" applyProtection="0"/>
    <xf numFmtId="0" fontId="15" fillId="0" borderId="0"/>
    <xf numFmtId="0" fontId="64" fillId="0" borderId="0"/>
    <xf numFmtId="0" fontId="94" fillId="0" borderId="0" applyNumberFormat="0" applyFill="0" applyBorder="0" applyAlignment="0" applyProtection="0">
      <alignment vertical="top"/>
      <protection locked="0"/>
    </xf>
    <xf numFmtId="207" fontId="34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4" fillId="0" borderId="0"/>
    <xf numFmtId="0" fontId="10" fillId="0" borderId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0" fontId="10" fillId="0" borderId="0"/>
    <xf numFmtId="207" fontId="34" fillId="0" borderId="0" applyFont="0" applyFill="0" applyBorder="0" applyAlignment="0" applyProtection="0"/>
    <xf numFmtId="0" fontId="10" fillId="0" borderId="0"/>
    <xf numFmtId="207" fontId="34" fillId="0" borderId="0" applyFont="0" applyFill="0" applyBorder="0" applyAlignment="0" applyProtection="0"/>
    <xf numFmtId="0" fontId="10" fillId="0" borderId="0"/>
    <xf numFmtId="207" fontId="34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207" fontId="34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207" fontId="34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207" fontId="34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9" fontId="10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20" borderId="0" applyNumberFormat="0" applyBorder="0" applyAlignment="0" applyProtection="0"/>
    <xf numFmtId="0" fontId="27" fillId="9" borderId="0" applyNumberFormat="0" applyBorder="0" applyAlignment="0" applyProtection="0"/>
    <xf numFmtId="0" fontId="32" fillId="7" borderId="0" applyNumberFormat="0" applyBorder="0" applyAlignment="0" applyProtection="0"/>
    <xf numFmtId="0" fontId="27" fillId="10" borderId="0" applyNumberFormat="0" applyBorder="0" applyAlignment="0" applyProtection="0"/>
    <xf numFmtId="0" fontId="32" fillId="10" borderId="0" applyNumberFormat="0" applyBorder="0" applyAlignment="0" applyProtection="0"/>
    <xf numFmtId="0" fontId="27" fillId="19" borderId="0" applyNumberFormat="0" applyBorder="0" applyAlignment="0" applyProtection="0"/>
    <xf numFmtId="0" fontId="32" fillId="21" borderId="0" applyNumberFormat="0" applyBorder="0" applyAlignment="0" applyProtection="0"/>
    <xf numFmtId="0" fontId="27" fillId="6" borderId="0" applyNumberFormat="0" applyBorder="0" applyAlignment="0" applyProtection="0"/>
    <xf numFmtId="0" fontId="32" fillId="4" borderId="0" applyNumberFormat="0" applyBorder="0" applyAlignment="0" applyProtection="0"/>
    <xf numFmtId="0" fontId="27" fillId="9" borderId="0" applyNumberFormat="0" applyBorder="0" applyAlignment="0" applyProtection="0"/>
    <xf numFmtId="0" fontId="32" fillId="7" borderId="0" applyNumberFormat="0" applyBorder="0" applyAlignment="0" applyProtection="0"/>
    <xf numFmtId="0" fontId="27" fillId="20" borderId="0" applyNumberFormat="0" applyBorder="0" applyAlignment="0" applyProtection="0"/>
    <xf numFmtId="0" fontId="32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122" fillId="22" borderId="0" applyNumberFormat="0" applyBorder="0" applyAlignment="0" applyProtection="0"/>
    <xf numFmtId="0" fontId="122" fillId="10" borderId="0" applyNumberFormat="0" applyBorder="0" applyAlignment="0" applyProtection="0"/>
    <xf numFmtId="0" fontId="122" fillId="19" borderId="0" applyNumberFormat="0" applyBorder="0" applyAlignment="0" applyProtection="0"/>
    <xf numFmtId="0" fontId="122" fillId="23" borderId="0" applyNumberFormat="0" applyBorder="0" applyAlignment="0" applyProtection="0"/>
    <xf numFmtId="0" fontId="122" fillId="24" borderId="0" applyNumberFormat="0" applyBorder="0" applyAlignment="0" applyProtection="0"/>
    <xf numFmtId="0" fontId="122" fillId="25" borderId="0" applyNumberFormat="0" applyBorder="0" applyAlignment="0" applyProtection="0"/>
    <xf numFmtId="0" fontId="106" fillId="22" borderId="0" applyNumberFormat="0" applyBorder="0" applyAlignment="0" applyProtection="0"/>
    <xf numFmtId="0" fontId="123" fillId="7" borderId="0" applyNumberFormat="0" applyBorder="0" applyAlignment="0" applyProtection="0"/>
    <xf numFmtId="0" fontId="106" fillId="10" borderId="0" applyNumberFormat="0" applyBorder="0" applyAlignment="0" applyProtection="0"/>
    <xf numFmtId="0" fontId="123" fillId="26" borderId="0" applyNumberFormat="0" applyBorder="0" applyAlignment="0" applyProtection="0"/>
    <xf numFmtId="0" fontId="106" fillId="19" borderId="0" applyNumberFormat="0" applyBorder="0" applyAlignment="0" applyProtection="0"/>
    <xf numFmtId="0" fontId="123" fillId="20" borderId="0" applyNumberFormat="0" applyBorder="0" applyAlignment="0" applyProtection="0"/>
    <xf numFmtId="0" fontId="106" fillId="23" borderId="0" applyNumberFormat="0" applyBorder="0" applyAlignment="0" applyProtection="0"/>
    <xf numFmtId="0" fontId="123" fillId="4" borderId="0" applyNumberFormat="0" applyBorder="0" applyAlignment="0" applyProtection="0"/>
    <xf numFmtId="0" fontId="106" fillId="24" borderId="0" applyNumberFormat="0" applyBorder="0" applyAlignment="0" applyProtection="0"/>
    <xf numFmtId="0" fontId="123" fillId="7" borderId="0" applyNumberFormat="0" applyBorder="0" applyAlignment="0" applyProtection="0"/>
    <xf numFmtId="0" fontId="106" fillId="25" borderId="0" applyNumberFormat="0" applyBorder="0" applyAlignment="0" applyProtection="0"/>
    <xf numFmtId="0" fontId="123" fillId="10" borderId="0" applyNumberFormat="0" applyBorder="0" applyAlignment="0" applyProtection="0"/>
    <xf numFmtId="0" fontId="106" fillId="22" borderId="0" applyNumberFormat="0" applyBorder="0" applyAlignment="0" applyProtection="0"/>
    <xf numFmtId="0" fontId="106" fillId="10" borderId="0" applyNumberFormat="0" applyBorder="0" applyAlignment="0" applyProtection="0"/>
    <xf numFmtId="0" fontId="106" fillId="19" borderId="0" applyNumberFormat="0" applyBorder="0" applyAlignment="0" applyProtection="0"/>
    <xf numFmtId="0" fontId="106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24" fillId="0" borderId="0">
      <protection locked="0"/>
    </xf>
    <xf numFmtId="9" fontId="4" fillId="0" borderId="0"/>
    <xf numFmtId="0" fontId="96" fillId="0" borderId="107" applyNumberFormat="0" applyFont="0" applyBorder="0" applyAlignment="0" applyProtection="0"/>
    <xf numFmtId="0" fontId="97" fillId="12" borderId="11">
      <alignment horizontal="centerContinuous" vertical="top"/>
    </xf>
    <xf numFmtId="0" fontId="106" fillId="27" borderId="0" applyNumberFormat="0" applyBorder="0" applyAlignment="0" applyProtection="0"/>
    <xf numFmtId="0" fontId="123" fillId="28" borderId="0" applyNumberFormat="0" applyBorder="0" applyAlignment="0" applyProtection="0"/>
    <xf numFmtId="0" fontId="106" fillId="29" borderId="0" applyNumberFormat="0" applyBorder="0" applyAlignment="0" applyProtection="0"/>
    <xf numFmtId="0" fontId="123" fillId="26" borderId="0" applyNumberFormat="0" applyBorder="0" applyAlignment="0" applyProtection="0"/>
    <xf numFmtId="0" fontId="106" fillId="30" borderId="0" applyNumberFormat="0" applyBorder="0" applyAlignment="0" applyProtection="0"/>
    <xf numFmtId="0" fontId="123" fillId="20" borderId="0" applyNumberFormat="0" applyBorder="0" applyAlignment="0" applyProtection="0"/>
    <xf numFmtId="0" fontId="106" fillId="23" borderId="0" applyNumberFormat="0" applyBorder="0" applyAlignment="0" applyProtection="0"/>
    <xf numFmtId="0" fontId="123" fillId="31" borderId="0" applyNumberFormat="0" applyBorder="0" applyAlignment="0" applyProtection="0"/>
    <xf numFmtId="0" fontId="106" fillId="24" borderId="0" applyNumberFormat="0" applyBorder="0" applyAlignment="0" applyProtection="0"/>
    <xf numFmtId="0" fontId="123" fillId="24" borderId="0" applyNumberFormat="0" applyBorder="0" applyAlignment="0" applyProtection="0"/>
    <xf numFmtId="0" fontId="106" fillId="26" borderId="0" applyNumberFormat="0" applyBorder="0" applyAlignment="0" applyProtection="0"/>
    <xf numFmtId="0" fontId="123" fillId="29" borderId="0" applyNumberFormat="0" applyBorder="0" applyAlignment="0" applyProtection="0"/>
    <xf numFmtId="0" fontId="125" fillId="0" borderId="0">
      <alignment horizontal="center" wrapText="1"/>
      <protection locked="0"/>
    </xf>
    <xf numFmtId="0" fontId="126" fillId="0" borderId="0" applyNumberFormat="0" applyFill="0" applyBorder="0" applyAlignment="0" applyProtection="0"/>
    <xf numFmtId="0" fontId="117" fillId="4" borderId="0" applyNumberFormat="0" applyBorder="0" applyAlignment="0" applyProtection="0"/>
    <xf numFmtId="0" fontId="127" fillId="6" borderId="0" applyNumberFormat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212" fontId="128" fillId="0" borderId="0" applyFill="0" applyBorder="0" applyAlignment="0"/>
    <xf numFmtId="208" fontId="11" fillId="0" borderId="0" applyFill="0" applyBorder="0" applyAlignment="0"/>
    <xf numFmtId="0" fontId="15" fillId="0" borderId="0" applyFill="0" applyBorder="0" applyAlignment="0"/>
    <xf numFmtId="0" fontId="98" fillId="0" borderId="0" applyFill="0" applyBorder="0" applyAlignment="0"/>
    <xf numFmtId="0" fontId="98" fillId="0" borderId="0" applyFill="0" applyBorder="0" applyAlignment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10" fontId="12" fillId="0" borderId="0" applyFill="0" applyBorder="0" applyAlignment="0"/>
    <xf numFmtId="210" fontId="16" fillId="0" borderId="0" applyFill="0" applyBorder="0" applyAlignment="0"/>
    <xf numFmtId="210" fontId="12" fillId="0" borderId="0" applyFill="0" applyBorder="0" applyAlignment="0"/>
    <xf numFmtId="208" fontId="11" fillId="0" borderId="0" applyFill="0" applyBorder="0" applyAlignment="0"/>
    <xf numFmtId="0" fontId="129" fillId="32" borderId="108" applyNumberFormat="0" applyAlignment="0" applyProtection="0"/>
    <xf numFmtId="0" fontId="107" fillId="32" borderId="108" applyNumberFormat="0" applyAlignment="0" applyProtection="0"/>
    <xf numFmtId="0" fontId="130" fillId="33" borderId="108" applyNumberFormat="0" applyAlignment="0" applyProtection="0"/>
    <xf numFmtId="0" fontId="131" fillId="0" borderId="109" applyNumberFormat="0" applyFill="0" applyAlignment="0" applyProtection="0"/>
    <xf numFmtId="0" fontId="111" fillId="34" borderId="110" applyNumberFormat="0" applyAlignment="0" applyProtection="0"/>
    <xf numFmtId="0" fontId="132" fillId="34" borderId="110" applyNumberFormat="0" applyAlignment="0" applyProtection="0"/>
    <xf numFmtId="43" fontId="34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2" fillId="0" borderId="0" applyFont="0" applyFill="0" applyBorder="0" applyAlignment="0" applyProtection="0"/>
    <xf numFmtId="213" fontId="34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3" fontId="134" fillId="0" borderId="0" applyFont="0" applyFill="0" applyBorder="0" applyAlignment="0" applyProtection="0"/>
    <xf numFmtId="214" fontId="135" fillId="0" borderId="0">
      <protection locked="0"/>
    </xf>
    <xf numFmtId="0" fontId="10" fillId="11" borderId="111" applyNumberFormat="0" applyFont="0" applyAlignment="0" applyProtection="0"/>
    <xf numFmtId="0" fontId="136" fillId="0" borderId="7" applyNumberFormat="0" applyBorder="0" applyAlignment="0">
      <alignment horizontal="center"/>
    </xf>
    <xf numFmtId="0" fontId="137" fillId="0" borderId="0" applyNumberFormat="0" applyAlignment="0">
      <alignment horizontal="left"/>
    </xf>
    <xf numFmtId="215" fontId="10" fillId="0" borderId="0" applyFont="0" applyFill="0" applyBorder="0" applyAlignment="0" applyProtection="0"/>
    <xf numFmtId="208" fontId="1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16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16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17" fontId="134" fillId="0" borderId="0" applyFont="0" applyFill="0" applyBorder="0" applyAlignment="0" applyProtection="0"/>
    <xf numFmtId="217" fontId="134" fillId="0" borderId="0" applyFont="0" applyFill="0" applyBorder="0" applyAlignment="0" applyProtection="0"/>
    <xf numFmtId="214" fontId="135" fillId="0" borderId="0">
      <protection locked="0"/>
    </xf>
    <xf numFmtId="0" fontId="10" fillId="0" borderId="0" applyNumberFormat="0" applyFont="0" applyBorder="0" applyProtection="0">
      <alignment vertical="top"/>
      <protection locked="0"/>
    </xf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214" fontId="135" fillId="0" borderId="0">
      <protection locked="0"/>
    </xf>
    <xf numFmtId="14" fontId="99" fillId="0" borderId="0" applyFill="0" applyBorder="0" applyAlignment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08" fontId="11" fillId="0" borderId="0" applyFill="0" applyBorder="0" applyAlignment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10" fontId="12" fillId="0" borderId="0" applyFill="0" applyBorder="0" applyAlignment="0"/>
    <xf numFmtId="210" fontId="16" fillId="0" borderId="0" applyFill="0" applyBorder="0" applyAlignment="0"/>
    <xf numFmtId="210" fontId="12" fillId="0" borderId="0" applyFill="0" applyBorder="0" applyAlignment="0"/>
    <xf numFmtId="208" fontId="11" fillId="0" borderId="0" applyFill="0" applyBorder="0" applyAlignment="0"/>
    <xf numFmtId="0" fontId="138" fillId="0" borderId="0" applyNumberFormat="0" applyAlignment="0">
      <alignment horizontal="left"/>
    </xf>
    <xf numFmtId="0" fontId="139" fillId="8" borderId="108" applyNumberFormat="0" applyAlignment="0" applyProtection="0"/>
    <xf numFmtId="0" fontId="10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" fontId="134" fillId="0" borderId="0" applyFont="0" applyFill="0" applyBorder="0" applyAlignment="0" applyProtection="0"/>
    <xf numFmtId="2" fontId="134" fillId="0" borderId="0" applyFont="0" applyFill="0" applyBorder="0" applyAlignment="0" applyProtection="0"/>
    <xf numFmtId="214" fontId="135" fillId="0" borderId="0">
      <protection locked="0"/>
    </xf>
    <xf numFmtId="0" fontId="113" fillId="5" borderId="0" applyNumberFormat="0" applyBorder="0" applyAlignment="0" applyProtection="0"/>
    <xf numFmtId="0" fontId="141" fillId="7" borderId="0" applyNumberFormat="0" applyBorder="0" applyAlignment="0" applyProtection="0"/>
    <xf numFmtId="38" fontId="100" fillId="12" borderId="0" applyNumberFormat="0" applyBorder="0" applyAlignment="0" applyProtection="0"/>
    <xf numFmtId="0" fontId="101" fillId="0" borderId="10" applyProtection="0"/>
    <xf numFmtId="0" fontId="102" fillId="35" borderId="0" applyProtection="0"/>
    <xf numFmtId="0" fontId="103" fillId="0" borderId="102" applyNumberFormat="0" applyAlignment="0" applyProtection="0">
      <alignment horizontal="left" vertical="center"/>
    </xf>
    <xf numFmtId="0" fontId="103" fillId="0" borderId="25">
      <alignment horizontal="left" vertical="center"/>
    </xf>
    <xf numFmtId="0" fontId="119" fillId="0" borderId="112" applyNumberFormat="0" applyFill="0" applyAlignment="0" applyProtection="0"/>
    <xf numFmtId="0" fontId="142" fillId="0" borderId="113" applyNumberFormat="0" applyFill="0" applyAlignment="0" applyProtection="0"/>
    <xf numFmtId="0" fontId="120" fillId="0" borderId="114" applyNumberFormat="0" applyFill="0" applyAlignment="0" applyProtection="0"/>
    <xf numFmtId="0" fontId="143" fillId="0" borderId="115" applyNumberFormat="0" applyFill="0" applyAlignment="0" applyProtection="0"/>
    <xf numFmtId="0" fontId="121" fillId="0" borderId="116" applyNumberFormat="0" applyFill="0" applyAlignment="0" applyProtection="0"/>
    <xf numFmtId="0" fontId="144" fillId="0" borderId="117" applyNumberFormat="0" applyFill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1">
      <alignment horizontal="center"/>
    </xf>
    <xf numFmtId="0" fontId="145" fillId="0" borderId="0">
      <alignment horizontal="center"/>
    </xf>
    <xf numFmtId="0" fontId="95" fillId="0" borderId="0" applyNumberFormat="0" applyFill="0" applyBorder="0" applyAlignment="0" applyProtection="0">
      <alignment vertical="top"/>
      <protection locked="0"/>
    </xf>
    <xf numFmtId="0" fontId="114" fillId="8" borderId="108" applyNumberFormat="0" applyAlignment="0" applyProtection="0"/>
    <xf numFmtId="10" fontId="100" fillId="36" borderId="13" applyNumberFormat="0" applyBorder="0" applyAlignment="0" applyProtection="0"/>
    <xf numFmtId="0" fontId="146" fillId="21" borderId="108" applyNumberFormat="0" applyAlignment="0" applyProtection="0"/>
    <xf numFmtId="0" fontId="146" fillId="21" borderId="108" applyNumberFormat="0" applyAlignment="0" applyProtection="0"/>
    <xf numFmtId="0" fontId="146" fillId="21" borderId="108" applyNumberFormat="0" applyAlignment="0" applyProtection="0"/>
    <xf numFmtId="0" fontId="146" fillId="21" borderId="108" applyNumberFormat="0" applyAlignment="0" applyProtection="0"/>
    <xf numFmtId="208" fontId="147" fillId="37" borderId="0"/>
    <xf numFmtId="0" fontId="148" fillId="4" borderId="0" applyNumberFormat="0" applyBorder="0" applyAlignment="0" applyProtection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08" fontId="11" fillId="0" borderId="0" applyFill="0" applyBorder="0" applyAlignment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10" fontId="12" fillId="0" borderId="0" applyFill="0" applyBorder="0" applyAlignment="0"/>
    <xf numFmtId="210" fontId="16" fillId="0" borderId="0" applyFill="0" applyBorder="0" applyAlignment="0"/>
    <xf numFmtId="210" fontId="12" fillId="0" borderId="0" applyFill="0" applyBorder="0" applyAlignment="0"/>
    <xf numFmtId="208" fontId="11" fillId="0" borderId="0" applyFill="0" applyBorder="0" applyAlignment="0"/>
    <xf numFmtId="0" fontId="112" fillId="0" borderId="109" applyNumberFormat="0" applyFill="0" applyAlignment="0" applyProtection="0"/>
    <xf numFmtId="0" fontId="149" fillId="0" borderId="118" applyNumberFormat="0" applyFill="0" applyAlignment="0" applyProtection="0"/>
    <xf numFmtId="208" fontId="150" fillId="38" borderId="0"/>
    <xf numFmtId="0" fontId="115" fillId="21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37" fontId="104" fillId="0" borderId="0"/>
    <xf numFmtId="211" fontId="105" fillId="0" borderId="0"/>
    <xf numFmtId="218" fontId="15" fillId="0" borderId="0"/>
    <xf numFmtId="211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33" fillId="0" borderId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34" fillId="11" borderId="111" applyNumberFormat="0" applyFont="0" applyAlignment="0" applyProtection="0"/>
    <xf numFmtId="0" fontId="154" fillId="0" borderId="0">
      <alignment horizontal="center"/>
    </xf>
    <xf numFmtId="0" fontId="118" fillId="32" borderId="119" applyNumberFormat="0" applyAlignment="0" applyProtection="0"/>
    <xf numFmtId="0" fontId="155" fillId="33" borderId="119" applyNumberFormat="0" applyAlignment="0" applyProtection="0"/>
    <xf numFmtId="14" fontId="125" fillId="0" borderId="0">
      <alignment horizontal="center" wrapText="1"/>
      <protection locked="0"/>
    </xf>
    <xf numFmtId="9" fontId="34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08" fontId="11" fillId="0" borderId="0" applyFill="0" applyBorder="0" applyAlignment="0"/>
    <xf numFmtId="209" fontId="12" fillId="0" borderId="0" applyFill="0" applyBorder="0" applyAlignment="0"/>
    <xf numFmtId="209" fontId="16" fillId="0" borderId="0" applyFill="0" applyBorder="0" applyAlignment="0"/>
    <xf numFmtId="209" fontId="12" fillId="0" borderId="0" applyFill="0" applyBorder="0" applyAlignment="0"/>
    <xf numFmtId="210" fontId="12" fillId="0" borderId="0" applyFill="0" applyBorder="0" applyAlignment="0"/>
    <xf numFmtId="210" fontId="16" fillId="0" borderId="0" applyFill="0" applyBorder="0" applyAlignment="0"/>
    <xf numFmtId="210" fontId="12" fillId="0" borderId="0" applyFill="0" applyBorder="0" applyAlignment="0"/>
    <xf numFmtId="208" fontId="11" fillId="0" borderId="0" applyFill="0" applyBorder="0" applyAlignment="0"/>
    <xf numFmtId="0" fontId="151" fillId="0" borderId="0" applyNumberFormat="0" applyFont="0" applyFill="0" applyBorder="0" applyAlignment="0" applyProtection="0">
      <alignment horizontal="left"/>
    </xf>
    <xf numFmtId="1" fontId="10" fillId="0" borderId="53" applyNumberFormat="0" applyFill="0" applyAlignment="0" applyProtection="0">
      <alignment horizontal="center" vertical="center"/>
    </xf>
    <xf numFmtId="0" fontId="156" fillId="39" borderId="0" applyNumberFormat="0" applyFont="0" applyBorder="0" applyAlignment="0">
      <alignment horizontal="center"/>
    </xf>
    <xf numFmtId="219" fontId="157" fillId="0" borderId="0" applyNumberFormat="0" applyFill="0" applyBorder="0" applyAlignment="0" applyProtection="0">
      <alignment horizontal="left"/>
    </xf>
    <xf numFmtId="0" fontId="158" fillId="5" borderId="0" applyNumberFormat="0" applyBorder="0" applyAlignment="0" applyProtection="0"/>
    <xf numFmtId="0" fontId="156" fillId="1" borderId="25" applyNumberFormat="0" applyFont="0" applyAlignment="0">
      <alignment horizontal="center"/>
    </xf>
    <xf numFmtId="0" fontId="159" fillId="32" borderId="119" applyNumberFormat="0" applyAlignment="0" applyProtection="0"/>
    <xf numFmtId="0" fontId="160" fillId="0" borderId="0" applyNumberFormat="0" applyFill="0" applyBorder="0" applyAlignment="0">
      <alignment horizontal="center"/>
    </xf>
    <xf numFmtId="1" fontId="161" fillId="0" borderId="0" applyBorder="0">
      <alignment horizontal="left" vertical="top" wrapText="1"/>
    </xf>
    <xf numFmtId="0" fontId="10" fillId="0" borderId="0"/>
    <xf numFmtId="0" fontId="10" fillId="0" borderId="0"/>
    <xf numFmtId="0" fontId="15" fillId="0" borderId="0"/>
    <xf numFmtId="40" fontId="162" fillId="0" borderId="0" applyBorder="0">
      <alignment horizontal="right"/>
    </xf>
    <xf numFmtId="49" fontId="99" fillId="0" borderId="0" applyFill="0" applyBorder="0" applyAlignment="0"/>
    <xf numFmtId="0" fontId="98" fillId="0" borderId="0" applyFill="0" applyBorder="0" applyAlignment="0"/>
    <xf numFmtId="0" fontId="98" fillId="0" borderId="0" applyFill="0" applyBorder="0" applyAlignment="0"/>
    <xf numFmtId="0" fontId="16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112" applyNumberFormat="0" applyFill="0" applyAlignment="0" applyProtection="0"/>
    <xf numFmtId="0" fontId="167" fillId="0" borderId="114" applyNumberFormat="0" applyFill="0" applyAlignment="0" applyProtection="0"/>
    <xf numFmtId="0" fontId="168" fillId="0" borderId="116" applyNumberFormat="0" applyFill="0" applyAlignment="0" applyProtection="0"/>
    <xf numFmtId="0" fontId="168" fillId="0" borderId="0" applyNumberFormat="0" applyFill="0" applyBorder="0" applyAlignment="0" applyProtection="0"/>
    <xf numFmtId="0" fontId="116" fillId="0" borderId="120" applyNumberFormat="0" applyFill="0" applyAlignment="0" applyProtection="0"/>
    <xf numFmtId="0" fontId="169" fillId="0" borderId="121" applyNumberFormat="0" applyFill="0" applyAlignment="0" applyProtection="0"/>
    <xf numFmtId="0" fontId="170" fillId="34" borderId="110" applyNumberFormat="0" applyAlignment="0" applyProtection="0"/>
    <xf numFmtId="0" fontId="10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7" fillId="32" borderId="108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34" borderId="110" applyNumberFormat="0" applyAlignment="0" applyProtection="0"/>
    <xf numFmtId="0" fontId="112" fillId="0" borderId="109" applyNumberFormat="0" applyFill="0" applyAlignment="0" applyProtection="0"/>
    <xf numFmtId="0" fontId="113" fillId="5" borderId="0" applyNumberFormat="0" applyBorder="0" applyAlignment="0" applyProtection="0"/>
    <xf numFmtId="0" fontId="8" fillId="0" borderId="0"/>
    <xf numFmtId="0" fontId="64" fillId="0" borderId="0"/>
    <xf numFmtId="0" fontId="171" fillId="0" borderId="0"/>
    <xf numFmtId="0" fontId="64" fillId="0" borderId="0"/>
    <xf numFmtId="0" fontId="2" fillId="0" borderId="0"/>
    <xf numFmtId="0" fontId="114" fillId="8" borderId="108" applyNumberFormat="0" applyAlignment="0" applyProtection="0"/>
    <xf numFmtId="0" fontId="115" fillId="21" borderId="0" applyNumberFormat="0" applyBorder="0" applyAlignment="0" applyProtection="0"/>
    <xf numFmtId="9" fontId="34" fillId="0" borderId="0" applyFont="0" applyFill="0" applyBorder="0" applyAlignment="0" applyProtection="0"/>
    <xf numFmtId="0" fontId="116" fillId="0" borderId="120" applyNumberFormat="0" applyFill="0" applyAlignment="0" applyProtection="0"/>
    <xf numFmtId="43" fontId="16" fillId="40" borderId="13"/>
    <xf numFmtId="0" fontId="117" fillId="4" borderId="0" applyNumberFormat="0" applyBorder="0" applyAlignment="0" applyProtection="0"/>
    <xf numFmtId="0" fontId="106" fillId="27" borderId="0" applyNumberFormat="0" applyBorder="0" applyAlignment="0" applyProtection="0"/>
    <xf numFmtId="0" fontId="106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6" borderId="0" applyNumberFormat="0" applyBorder="0" applyAlignment="0" applyProtection="0"/>
    <xf numFmtId="0" fontId="118" fillId="32" borderId="119" applyNumberFormat="0" applyAlignment="0" applyProtection="0"/>
    <xf numFmtId="0" fontId="34" fillId="11" borderId="111" applyNumberFormat="0" applyFont="0" applyAlignment="0" applyProtection="0"/>
    <xf numFmtId="0" fontId="119" fillId="0" borderId="112" applyNumberFormat="0" applyFill="0" applyAlignment="0" applyProtection="0"/>
    <xf numFmtId="0" fontId="120" fillId="0" borderId="114" applyNumberFormat="0" applyFill="0" applyAlignment="0" applyProtection="0"/>
    <xf numFmtId="0" fontId="121" fillId="0" borderId="116" applyNumberFormat="0" applyFill="0" applyAlignment="0" applyProtection="0"/>
    <xf numFmtId="0" fontId="12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4" fillId="0" borderId="0"/>
    <xf numFmtId="0" fontId="34" fillId="0" borderId="0"/>
    <xf numFmtId="203" fontId="34" fillId="0" borderId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203" fontId="34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561">
    <xf numFmtId="0" fontId="0" fillId="0" borderId="0" xfId="0"/>
    <xf numFmtId="0" fontId="40" fillId="0" borderId="0" xfId="23973" applyFont="1"/>
    <xf numFmtId="43" fontId="40" fillId="0" borderId="0" xfId="23973" applyNumberFormat="1" applyFont="1"/>
    <xf numFmtId="0" fontId="40" fillId="0" borderId="0" xfId="16148" applyFont="1"/>
    <xf numFmtId="0" fontId="39" fillId="0" borderId="24" xfId="23973" applyFont="1" applyBorder="1"/>
    <xf numFmtId="43" fontId="39" fillId="0" borderId="24" xfId="23973" applyNumberFormat="1" applyFont="1" applyBorder="1" applyAlignment="1"/>
    <xf numFmtId="43" fontId="39" fillId="0" borderId="24" xfId="23973" applyNumberFormat="1" applyFont="1" applyBorder="1"/>
    <xf numFmtId="0" fontId="39" fillId="0" borderId="25" xfId="23973" applyFont="1" applyBorder="1"/>
    <xf numFmtId="0" fontId="39" fillId="0" borderId="25" xfId="23973" applyFont="1" applyBorder="1" applyAlignment="1"/>
    <xf numFmtId="43" fontId="39" fillId="0" borderId="25" xfId="23973" applyNumberFormat="1" applyFont="1" applyBorder="1"/>
    <xf numFmtId="0" fontId="39" fillId="0" borderId="0" xfId="23973" applyFont="1" applyBorder="1"/>
    <xf numFmtId="0" fontId="35" fillId="0" borderId="25" xfId="23973" applyFont="1" applyBorder="1" applyAlignment="1"/>
    <xf numFmtId="195" fontId="41" fillId="0" borderId="26" xfId="23973" applyNumberFormat="1" applyFont="1" applyFill="1" applyBorder="1" applyAlignment="1"/>
    <xf numFmtId="195" fontId="39" fillId="0" borderId="26" xfId="23973" applyNumberFormat="1" applyFont="1" applyFill="1" applyBorder="1" applyAlignment="1"/>
    <xf numFmtId="0" fontId="39" fillId="0" borderId="25" xfId="23973" applyFont="1" applyBorder="1" applyAlignment="1">
      <alignment horizontal="right"/>
    </xf>
    <xf numFmtId="0" fontId="40" fillId="0" borderId="36" xfId="23973" applyFont="1" applyBorder="1" applyAlignment="1">
      <alignment horizontal="center"/>
    </xf>
    <xf numFmtId="43" fontId="40" fillId="0" borderId="40" xfId="22250" applyNumberFormat="1" applyFont="1" applyBorder="1" applyAlignment="1">
      <alignment horizontal="center"/>
    </xf>
    <xf numFmtId="2" fontId="40" fillId="0" borderId="41" xfId="23973" applyNumberFormat="1" applyFont="1" applyBorder="1" applyAlignment="1">
      <alignment horizontal="center"/>
    </xf>
    <xf numFmtId="43" fontId="40" fillId="0" borderId="0" xfId="16148" applyNumberFormat="1" applyFont="1"/>
    <xf numFmtId="0" fontId="39" fillId="0" borderId="42" xfId="23973" applyFont="1" applyBorder="1" applyAlignment="1">
      <alignment horizontal="center"/>
    </xf>
    <xf numFmtId="43" fontId="39" fillId="0" borderId="16" xfId="22250" applyNumberFormat="1" applyFont="1" applyBorder="1" applyAlignment="1">
      <alignment horizontal="center"/>
    </xf>
    <xf numFmtId="0" fontId="40" fillId="0" borderId="0" xfId="16149" applyFont="1"/>
    <xf numFmtId="0" fontId="40" fillId="0" borderId="42" xfId="23973" applyFont="1" applyBorder="1" applyAlignment="1">
      <alignment horizontal="center"/>
    </xf>
    <xf numFmtId="0" fontId="42" fillId="12" borderId="8" xfId="23973" applyFont="1" applyFill="1" applyBorder="1" applyAlignment="1"/>
    <xf numFmtId="0" fontId="42" fillId="12" borderId="10" xfId="23973" applyFont="1" applyFill="1" applyBorder="1" applyAlignment="1"/>
    <xf numFmtId="0" fontId="42" fillId="12" borderId="9" xfId="23973" applyFont="1" applyFill="1" applyBorder="1" applyAlignment="1">
      <alignment horizontal="right"/>
    </xf>
    <xf numFmtId="43" fontId="42" fillId="12" borderId="11" xfId="23973" applyNumberFormat="1" applyFont="1" applyFill="1" applyBorder="1" applyAlignment="1"/>
    <xf numFmtId="0" fontId="42" fillId="12" borderId="45" xfId="23973" applyFont="1" applyFill="1" applyBorder="1"/>
    <xf numFmtId="0" fontId="40" fillId="0" borderId="0" xfId="16147" applyFont="1"/>
    <xf numFmtId="2" fontId="40" fillId="0" borderId="0" xfId="22250" applyNumberFormat="1" applyFont="1"/>
    <xf numFmtId="0" fontId="42" fillId="12" borderId="47" xfId="23973" applyFont="1" applyFill="1" applyBorder="1" applyAlignment="1">
      <alignment horizontal="right"/>
    </xf>
    <xf numFmtId="0" fontId="42" fillId="12" borderId="0" xfId="23973" applyFont="1" applyFill="1" applyBorder="1" applyAlignment="1">
      <alignment horizontal="right"/>
    </xf>
    <xf numFmtId="0" fontId="48" fillId="12" borderId="48" xfId="23973" applyFont="1" applyFill="1" applyBorder="1"/>
    <xf numFmtId="43" fontId="40" fillId="0" borderId="0" xfId="22250" applyNumberFormat="1" applyFont="1"/>
    <xf numFmtId="0" fontId="49" fillId="0" borderId="0" xfId="22250" applyFont="1"/>
    <xf numFmtId="10" fontId="40" fillId="0" borderId="0" xfId="25454" applyNumberFormat="1" applyFont="1"/>
    <xf numFmtId="0" fontId="42" fillId="12" borderId="49" xfId="23973" applyFont="1" applyFill="1" applyBorder="1" applyAlignment="1">
      <alignment horizontal="left"/>
    </xf>
    <xf numFmtId="0" fontId="40" fillId="0" borderId="0" xfId="16148" applyFont="1" applyAlignment="1">
      <alignment horizontal="right"/>
    </xf>
    <xf numFmtId="0" fontId="40" fillId="0" borderId="0" xfId="23973" applyFont="1" applyBorder="1"/>
    <xf numFmtId="43" fontId="44" fillId="0" borderId="0" xfId="23973" applyNumberFormat="1" applyFont="1" applyFill="1" applyBorder="1"/>
    <xf numFmtId="0" fontId="44" fillId="0" borderId="0" xfId="23973" applyFont="1" applyFill="1"/>
    <xf numFmtId="43" fontId="43" fillId="0" borderId="0" xfId="23973" applyNumberFormat="1" applyFont="1" applyFill="1" applyBorder="1"/>
    <xf numFmtId="43" fontId="40" fillId="0" borderId="0" xfId="16147" applyNumberFormat="1" applyFont="1"/>
    <xf numFmtId="0" fontId="40" fillId="0" borderId="0" xfId="16150" applyFont="1" applyAlignment="1">
      <alignment horizontal="center"/>
    </xf>
    <xf numFmtId="0" fontId="40" fillId="0" borderId="0" xfId="23973" applyFont="1" applyBorder="1" applyAlignment="1"/>
    <xf numFmtId="0" fontId="40" fillId="0" borderId="0" xfId="24708" applyFont="1" applyBorder="1" applyAlignment="1">
      <alignment horizontal="center"/>
    </xf>
    <xf numFmtId="0" fontId="40" fillId="0" borderId="0" xfId="16150" applyFont="1" applyAlignment="1"/>
    <xf numFmtId="0" fontId="43" fillId="0" borderId="0" xfId="24708" applyFont="1" applyBorder="1" applyAlignment="1">
      <alignment horizontal="center"/>
    </xf>
    <xf numFmtId="0" fontId="40" fillId="0" borderId="0" xfId="16147" applyFont="1" applyBorder="1"/>
    <xf numFmtId="0" fontId="40" fillId="0" borderId="0" xfId="16150" applyFont="1" applyBorder="1"/>
    <xf numFmtId="0" fontId="40" fillId="0" borderId="0" xfId="24708" applyFont="1"/>
    <xf numFmtId="0" fontId="40" fillId="0" borderId="0" xfId="16150" applyNumberFormat="1" applyFont="1" applyAlignment="1">
      <alignment vertical="center"/>
    </xf>
    <xf numFmtId="0" fontId="40" fillId="0" borderId="0" xfId="23973" applyFont="1" applyBorder="1" applyAlignment="1">
      <alignment horizontal="center"/>
    </xf>
    <xf numFmtId="43" fontId="40" fillId="0" borderId="0" xfId="23973" applyNumberFormat="1" applyFont="1" applyFill="1" applyBorder="1"/>
    <xf numFmtId="0" fontId="40" fillId="0" borderId="0" xfId="23973" applyFont="1" applyFill="1" applyBorder="1"/>
    <xf numFmtId="0" fontId="40" fillId="0" borderId="0" xfId="16148" applyFont="1" applyAlignment="1"/>
    <xf numFmtId="0" fontId="43" fillId="0" borderId="0" xfId="23973" applyFont="1" applyBorder="1" applyAlignment="1">
      <alignment horizontal="center"/>
    </xf>
    <xf numFmtId="0" fontId="40" fillId="0" borderId="25" xfId="23973" applyFont="1" applyBorder="1" applyAlignment="1"/>
    <xf numFmtId="43" fontId="39" fillId="0" borderId="24" xfId="23973" applyNumberFormat="1" applyFont="1" applyBorder="1" applyAlignment="1">
      <alignment horizontal="left"/>
    </xf>
    <xf numFmtId="43" fontId="40" fillId="0" borderId="24" xfId="23973" applyNumberFormat="1" applyFont="1" applyBorder="1"/>
    <xf numFmtId="0" fontId="40" fillId="0" borderId="24" xfId="23973" applyFont="1" applyBorder="1"/>
    <xf numFmtId="43" fontId="39" fillId="0" borderId="25" xfId="23973" applyNumberFormat="1" applyFont="1" applyBorder="1" applyAlignment="1">
      <alignment horizontal="left"/>
    </xf>
    <xf numFmtId="43" fontId="40" fillId="0" borderId="25" xfId="23973" applyNumberFormat="1" applyFont="1" applyBorder="1"/>
    <xf numFmtId="0" fontId="40" fillId="0" borderId="25" xfId="23973" applyFont="1" applyBorder="1"/>
    <xf numFmtId="192" fontId="39" fillId="0" borderId="25" xfId="23973" applyNumberFormat="1" applyFont="1" applyBorder="1" applyAlignment="1">
      <alignment horizontal="left"/>
    </xf>
    <xf numFmtId="43" fontId="39" fillId="13" borderId="7" xfId="23973" applyNumberFormat="1" applyFont="1" applyFill="1" applyBorder="1" applyAlignment="1">
      <alignment horizontal="center"/>
    </xf>
    <xf numFmtId="43" fontId="39" fillId="13" borderId="14" xfId="23973" applyNumberFormat="1" applyFont="1" applyFill="1" applyBorder="1" applyAlignment="1">
      <alignment horizontal="center"/>
    </xf>
    <xf numFmtId="0" fontId="39" fillId="0" borderId="0" xfId="23973" applyFont="1" applyBorder="1" applyAlignment="1"/>
    <xf numFmtId="0" fontId="40" fillId="0" borderId="51" xfId="23973" applyFont="1" applyBorder="1"/>
    <xf numFmtId="0" fontId="39" fillId="0" borderId="51" xfId="23973" applyFont="1" applyBorder="1" applyAlignment="1">
      <alignment horizontal="center"/>
    </xf>
    <xf numFmtId="43" fontId="40" fillId="0" borderId="51" xfId="23973" applyNumberFormat="1" applyFont="1" applyBorder="1" applyAlignment="1">
      <alignment horizontal="center"/>
    </xf>
    <xf numFmtId="43" fontId="40" fillId="0" borderId="0" xfId="23973" applyNumberFormat="1" applyFont="1" applyBorder="1"/>
    <xf numFmtId="0" fontId="40" fillId="0" borderId="16" xfId="23973" applyFont="1" applyBorder="1" applyAlignment="1">
      <alignment horizontal="center"/>
    </xf>
    <xf numFmtId="0" fontId="40" fillId="0" borderId="16" xfId="23973" applyFont="1" applyBorder="1" applyAlignment="1">
      <alignment horizontal="left"/>
    </xf>
    <xf numFmtId="43" fontId="40" fillId="0" borderId="16" xfId="23973" applyNumberFormat="1" applyFont="1" applyBorder="1" applyAlignment="1">
      <alignment horizontal="center"/>
    </xf>
    <xf numFmtId="0" fontId="50" fillId="0" borderId="16" xfId="17166" applyNumberFormat="1" applyFont="1" applyBorder="1" applyAlignment="1">
      <alignment horizontal="center"/>
    </xf>
    <xf numFmtId="0" fontId="42" fillId="0" borderId="16" xfId="23973" applyFont="1" applyBorder="1" applyAlignment="1">
      <alignment horizontal="center"/>
    </xf>
    <xf numFmtId="0" fontId="39" fillId="0" borderId="0" xfId="23973" applyFont="1" applyBorder="1" applyAlignment="1">
      <alignment horizontal="center"/>
    </xf>
    <xf numFmtId="43" fontId="39" fillId="0" borderId="0" xfId="23973" applyNumberFormat="1" applyFont="1" applyBorder="1" applyAlignment="1">
      <alignment horizontal="center"/>
    </xf>
    <xf numFmtId="0" fontId="40" fillId="0" borderId="16" xfId="23973" applyFont="1" applyBorder="1"/>
    <xf numFmtId="0" fontId="40" fillId="0" borderId="16" xfId="23973" applyFont="1" applyBorder="1" applyAlignment="1"/>
    <xf numFmtId="43" fontId="40" fillId="0" borderId="16" xfId="23973" applyNumberFormat="1" applyFont="1" applyBorder="1"/>
    <xf numFmtId="194" fontId="40" fillId="0" borderId="16" xfId="23973" applyNumberFormat="1" applyFont="1" applyBorder="1"/>
    <xf numFmtId="0" fontId="45" fillId="0" borderId="16" xfId="23973" applyFont="1" applyBorder="1" applyAlignment="1">
      <alignment horizontal="left"/>
    </xf>
    <xf numFmtId="2" fontId="40" fillId="0" borderId="16" xfId="23973" applyNumberFormat="1" applyFont="1" applyBorder="1"/>
    <xf numFmtId="2" fontId="40" fillId="0" borderId="52" xfId="23973" applyNumberFormat="1" applyFont="1" applyBorder="1"/>
    <xf numFmtId="0" fontId="40" fillId="0" borderId="52" xfId="23973" applyFont="1" applyBorder="1" applyAlignment="1"/>
    <xf numFmtId="43" fontId="40" fillId="0" borderId="52" xfId="23973" applyNumberFormat="1" applyFont="1" applyBorder="1"/>
    <xf numFmtId="194" fontId="40" fillId="0" borderId="52" xfId="23973" applyNumberFormat="1" applyFont="1" applyBorder="1"/>
    <xf numFmtId="43" fontId="40" fillId="0" borderId="52" xfId="23973" applyNumberFormat="1" applyFont="1" applyBorder="1" applyAlignment="1">
      <alignment horizontal="center"/>
    </xf>
    <xf numFmtId="0" fontId="40" fillId="0" borderId="52" xfId="23973" applyFont="1" applyBorder="1"/>
    <xf numFmtId="43" fontId="39" fillId="13" borderId="11" xfId="23973" applyNumberFormat="1" applyFont="1" applyFill="1" applyBorder="1" applyAlignment="1"/>
    <xf numFmtId="0" fontId="52" fillId="13" borderId="13" xfId="23973" applyFont="1" applyFill="1" applyBorder="1"/>
    <xf numFmtId="10" fontId="40" fillId="0" borderId="0" xfId="25454" applyNumberFormat="1" applyFont="1" applyBorder="1"/>
    <xf numFmtId="0" fontId="51" fillId="13" borderId="11" xfId="23973" applyFont="1" applyFill="1" applyBorder="1" applyAlignment="1"/>
    <xf numFmtId="0" fontId="51" fillId="13" borderId="25" xfId="23973" applyFont="1" applyFill="1" applyBorder="1" applyAlignment="1"/>
    <xf numFmtId="43" fontId="51" fillId="13" borderId="11" xfId="23973" applyNumberFormat="1" applyFont="1" applyFill="1" applyBorder="1" applyAlignment="1"/>
    <xf numFmtId="0" fontId="51" fillId="13" borderId="13" xfId="23973" applyFont="1" applyFill="1" applyBorder="1"/>
    <xf numFmtId="0" fontId="51" fillId="13" borderId="5" xfId="23973" applyFont="1" applyFill="1" applyBorder="1" applyAlignment="1">
      <alignment horizontal="left"/>
    </xf>
    <xf numFmtId="0" fontId="40" fillId="0" borderId="10" xfId="23973" applyFont="1" applyBorder="1"/>
    <xf numFmtId="43" fontId="40" fillId="0" borderId="10" xfId="23973" applyNumberFormat="1" applyFont="1" applyBorder="1"/>
    <xf numFmtId="0" fontId="40" fillId="0" borderId="0" xfId="23973" applyFont="1" applyFill="1" applyBorder="1" applyAlignment="1">
      <alignment horizontal="left"/>
    </xf>
    <xf numFmtId="43" fontId="50" fillId="0" borderId="0" xfId="23973" applyNumberFormat="1" applyFont="1" applyFill="1" applyBorder="1" applyAlignment="1"/>
    <xf numFmtId="43" fontId="40" fillId="0" borderId="0" xfId="23973" applyNumberFormat="1" applyFont="1" applyFill="1" applyBorder="1" applyAlignment="1">
      <alignment horizontal="left"/>
    </xf>
    <xf numFmtId="43" fontId="40" fillId="0" borderId="0" xfId="23973" applyNumberFormat="1" applyFont="1" applyFill="1" applyBorder="1" applyAlignment="1"/>
    <xf numFmtId="0" fontId="40" fillId="0" borderId="0" xfId="16148" applyFont="1" applyBorder="1"/>
    <xf numFmtId="0" fontId="40" fillId="0" borderId="0" xfId="22250" applyFont="1"/>
    <xf numFmtId="0" fontId="40" fillId="0" borderId="0" xfId="16149" applyFont="1" applyBorder="1"/>
    <xf numFmtId="202" fontId="40" fillId="0" borderId="25" xfId="23973" applyNumberFormat="1" applyFont="1" applyBorder="1"/>
    <xf numFmtId="0" fontId="46" fillId="0" borderId="17" xfId="24687" applyFont="1" applyBorder="1" applyAlignment="1">
      <alignment horizontal="left"/>
    </xf>
    <xf numFmtId="0" fontId="39" fillId="0" borderId="0" xfId="23973" applyFont="1" applyFill="1" applyBorder="1" applyAlignment="1"/>
    <xf numFmtId="0" fontId="40" fillId="0" borderId="0" xfId="23973" applyFont="1" applyFill="1" applyBorder="1" applyAlignment="1"/>
    <xf numFmtId="0" fontId="40" fillId="0" borderId="0" xfId="24708" applyFont="1" applyBorder="1" applyAlignment="1"/>
    <xf numFmtId="0" fontId="40" fillId="0" borderId="0" xfId="16147" applyFont="1" applyAlignment="1"/>
    <xf numFmtId="0" fontId="36" fillId="0" borderId="0" xfId="0" applyFont="1" applyAlignment="1"/>
    <xf numFmtId="0" fontId="35" fillId="0" borderId="2" xfId="22250" applyFont="1" applyBorder="1" applyAlignment="1"/>
    <xf numFmtId="0" fontId="35" fillId="0" borderId="2" xfId="0" applyFont="1" applyBorder="1" applyAlignment="1">
      <alignment horizontal="left"/>
    </xf>
    <xf numFmtId="0" fontId="35" fillId="0" borderId="2" xfId="0" applyFont="1" applyBorder="1" applyAlignment="1"/>
    <xf numFmtId="0" fontId="35" fillId="0" borderId="0" xfId="22250" applyFont="1" applyBorder="1" applyAlignment="1"/>
    <xf numFmtId="0" fontId="35" fillId="0" borderId="2" xfId="0" applyFont="1" applyFill="1" applyBorder="1" applyAlignment="1"/>
    <xf numFmtId="0" fontId="35" fillId="0" borderId="3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/>
    <xf numFmtId="0" fontId="35" fillId="0" borderId="0" xfId="0" applyFont="1" applyFill="1" applyBorder="1" applyAlignment="1"/>
    <xf numFmtId="43" fontId="35" fillId="0" borderId="0" xfId="0" applyNumberFormat="1" applyFont="1" applyFill="1" applyBorder="1" applyAlignment="1"/>
    <xf numFmtId="0" fontId="36" fillId="0" borderId="0" xfId="0" applyFont="1" applyFill="1" applyBorder="1" applyAlignment="1"/>
    <xf numFmtId="0" fontId="36" fillId="0" borderId="0" xfId="0" applyFont="1" applyBorder="1" applyAlignment="1"/>
    <xf numFmtId="43" fontId="35" fillId="0" borderId="4" xfId="0" applyNumberFormat="1" applyFont="1" applyBorder="1" applyAlignment="1"/>
    <xf numFmtId="0" fontId="35" fillId="0" borderId="5" xfId="22250" applyFont="1" applyBorder="1" applyAlignment="1"/>
    <xf numFmtId="0" fontId="35" fillId="0" borderId="5" xfId="0" applyFont="1" applyBorder="1" applyAlignment="1">
      <alignment horizontal="left"/>
    </xf>
    <xf numFmtId="0" fontId="35" fillId="0" borderId="5" xfId="0" applyFont="1" applyBorder="1" applyAlignment="1"/>
    <xf numFmtId="43" fontId="35" fillId="0" borderId="5" xfId="0" applyNumberFormat="1" applyFont="1" applyFill="1" applyBorder="1" applyAlignment="1"/>
    <xf numFmtId="43" fontId="35" fillId="0" borderId="5" xfId="0" applyNumberFormat="1" applyFont="1" applyFill="1" applyBorder="1" applyAlignment="1">
      <alignment horizontal="left"/>
    </xf>
    <xf numFmtId="43" fontId="35" fillId="0" borderId="6" xfId="0" applyNumberFormat="1" applyFont="1" applyBorder="1" applyAlignment="1">
      <alignment horizontal="right"/>
    </xf>
    <xf numFmtId="0" fontId="35" fillId="13" borderId="7" xfId="0" applyFont="1" applyFill="1" applyBorder="1" applyAlignment="1">
      <alignment horizontal="center"/>
    </xf>
    <xf numFmtId="0" fontId="35" fillId="13" borderId="8" xfId="0" applyFont="1" applyFill="1" applyBorder="1" applyAlignment="1">
      <alignment horizontal="right"/>
    </xf>
    <xf numFmtId="43" fontId="35" fillId="13" borderId="13" xfId="0" applyNumberFormat="1" applyFont="1" applyFill="1" applyBorder="1" applyAlignment="1">
      <alignment horizontal="center"/>
    </xf>
    <xf numFmtId="0" fontId="35" fillId="0" borderId="0" xfId="0" applyFont="1" applyFill="1" applyAlignment="1"/>
    <xf numFmtId="0" fontId="35" fillId="13" borderId="14" xfId="0" applyFont="1" applyFill="1" applyBorder="1" applyAlignment="1">
      <alignment horizontal="center"/>
    </xf>
    <xf numFmtId="0" fontId="35" fillId="13" borderId="15" xfId="0" applyFont="1" applyFill="1" applyBorder="1" applyAlignment="1">
      <alignment horizontal="right"/>
    </xf>
    <xf numFmtId="0" fontId="35" fillId="13" borderId="13" xfId="0" applyFont="1" applyFill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17" xfId="0" applyFont="1" applyBorder="1" applyAlignment="1">
      <alignment horizontal="right"/>
    </xf>
    <xf numFmtId="0" fontId="35" fillId="0" borderId="18" xfId="0" applyFont="1" applyBorder="1" applyAlignment="1"/>
    <xf numFmtId="0" fontId="36" fillId="0" borderId="16" xfId="6597" applyFont="1" applyBorder="1" applyAlignment="1">
      <alignment horizontal="center"/>
    </xf>
    <xf numFmtId="43" fontId="36" fillId="0" borderId="16" xfId="6597" applyNumberFormat="1" applyFont="1" applyBorder="1" applyAlignment="1"/>
    <xf numFmtId="43" fontId="36" fillId="0" borderId="16" xfId="6597" applyNumberFormat="1" applyFont="1" applyFill="1" applyBorder="1" applyAlignment="1"/>
    <xf numFmtId="0" fontId="53" fillId="0" borderId="16" xfId="6597" applyFont="1" applyFill="1" applyBorder="1" applyAlignment="1">
      <alignment horizontal="center"/>
    </xf>
    <xf numFmtId="0" fontId="36" fillId="0" borderId="0" xfId="17166" applyFont="1" applyFill="1" applyAlignment="1"/>
    <xf numFmtId="0" fontId="36" fillId="0" borderId="0" xfId="0" applyFont="1" applyFill="1" applyAlignment="1"/>
    <xf numFmtId="0" fontId="36" fillId="0" borderId="16" xfId="0" applyFont="1" applyBorder="1" applyAlignment="1"/>
    <xf numFmtId="0" fontId="36" fillId="0" borderId="18" xfId="0" applyFont="1" applyBorder="1" applyAlignment="1"/>
    <xf numFmtId="0" fontId="36" fillId="0" borderId="16" xfId="6597" quotePrefix="1" applyFont="1" applyBorder="1" applyAlignment="1">
      <alignment horizontal="center"/>
    </xf>
    <xf numFmtId="43" fontId="36" fillId="0" borderId="18" xfId="0" applyNumberFormat="1" applyFont="1" applyBorder="1" applyAlignment="1"/>
    <xf numFmtId="0" fontId="36" fillId="0" borderId="16" xfId="6597" applyFont="1" applyFill="1" applyBorder="1" applyAlignment="1"/>
    <xf numFmtId="0" fontId="35" fillId="14" borderId="13" xfId="0" applyFont="1" applyFill="1" applyBorder="1" applyAlignment="1"/>
    <xf numFmtId="0" fontId="35" fillId="14" borderId="11" xfId="0" applyFont="1" applyFill="1" applyBorder="1" applyAlignment="1">
      <alignment horizontal="right"/>
    </xf>
    <xf numFmtId="0" fontId="35" fillId="14" borderId="12" xfId="0" applyFont="1" applyFill="1" applyBorder="1" applyAlignment="1">
      <alignment horizontal="center"/>
    </xf>
    <xf numFmtId="0" fontId="35" fillId="14" borderId="13" xfId="6597" applyFont="1" applyFill="1" applyBorder="1" applyAlignment="1">
      <alignment horizontal="center"/>
    </xf>
    <xf numFmtId="43" fontId="35" fillId="14" borderId="13" xfId="6597" applyNumberFormat="1" applyFont="1" applyFill="1" applyBorder="1" applyAlignment="1"/>
    <xf numFmtId="43" fontId="35" fillId="14" borderId="13" xfId="6597" applyNumberFormat="1" applyFont="1" applyFill="1" applyBorder="1" applyAlignment="1">
      <alignment horizontal="center"/>
    </xf>
    <xf numFmtId="0" fontId="35" fillId="14" borderId="13" xfId="6597" applyFont="1" applyFill="1" applyBorder="1" applyAlignment="1"/>
    <xf numFmtId="0" fontId="23" fillId="0" borderId="19" xfId="6818" applyFont="1" applyFill="1" applyBorder="1" applyAlignment="1">
      <alignment vertical="center"/>
    </xf>
    <xf numFmtId="192" fontId="37" fillId="0" borderId="18" xfId="23671" applyNumberFormat="1" applyFont="1" applyFill="1" applyBorder="1" applyAlignment="1"/>
    <xf numFmtId="192" fontId="37" fillId="0" borderId="16" xfId="23671" applyNumberFormat="1" applyFont="1" applyFill="1" applyBorder="1" applyAlignment="1">
      <alignment horizontal="center"/>
    </xf>
    <xf numFmtId="0" fontId="37" fillId="0" borderId="16" xfId="6818" applyFont="1" applyFill="1" applyBorder="1" applyAlignment="1"/>
    <xf numFmtId="2" fontId="36" fillId="0" borderId="17" xfId="0" applyNumberFormat="1" applyFont="1" applyBorder="1" applyAlignment="1">
      <alignment horizontal="right"/>
    </xf>
    <xf numFmtId="191" fontId="36" fillId="0" borderId="0" xfId="6597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43" fontId="36" fillId="0" borderId="0" xfId="0" applyNumberFormat="1" applyFont="1" applyFill="1" applyAlignment="1"/>
    <xf numFmtId="0" fontId="4" fillId="0" borderId="0" xfId="23985" applyFont="1"/>
    <xf numFmtId="0" fontId="57" fillId="14" borderId="56" xfId="23985" applyFont="1" applyFill="1" applyBorder="1" applyAlignment="1">
      <alignment horizontal="center"/>
    </xf>
    <xf numFmtId="0" fontId="19" fillId="0" borderId="3" xfId="23985" applyFont="1" applyFill="1" applyBorder="1" applyAlignment="1">
      <alignment horizontal="center"/>
    </xf>
    <xf numFmtId="0" fontId="57" fillId="14" borderId="14" xfId="23985" applyFont="1" applyFill="1" applyBorder="1" applyAlignment="1">
      <alignment horizontal="center"/>
    </xf>
    <xf numFmtId="0" fontId="19" fillId="0" borderId="14" xfId="23985" applyFont="1" applyFill="1" applyBorder="1" applyAlignment="1">
      <alignment horizontal="center"/>
    </xf>
    <xf numFmtId="0" fontId="58" fillId="0" borderId="60" xfId="23985" applyFont="1" applyBorder="1" applyAlignment="1">
      <alignment horizontal="center"/>
    </xf>
    <xf numFmtId="0" fontId="58" fillId="0" borderId="23" xfId="23985" applyFont="1" applyBorder="1"/>
    <xf numFmtId="0" fontId="59" fillId="0" borderId="9" xfId="23985" applyFont="1" applyBorder="1"/>
    <xf numFmtId="0" fontId="59" fillId="0" borderId="51" xfId="23985" applyFont="1" applyBorder="1"/>
    <xf numFmtId="0" fontId="60" fillId="14" borderId="19" xfId="23985" applyFont="1" applyFill="1" applyBorder="1"/>
    <xf numFmtId="0" fontId="59" fillId="0" borderId="19" xfId="23985" applyFont="1" applyBorder="1" applyAlignment="1">
      <alignment horizontal="center"/>
    </xf>
    <xf numFmtId="0" fontId="59" fillId="0" borderId="61" xfId="23985" applyFont="1" applyBorder="1"/>
    <xf numFmtId="0" fontId="59" fillId="0" borderId="0" xfId="23985" applyFont="1"/>
    <xf numFmtId="0" fontId="56" fillId="0" borderId="62" xfId="23985" applyFont="1" applyBorder="1" applyAlignment="1">
      <alignment horizontal="center"/>
    </xf>
    <xf numFmtId="0" fontId="56" fillId="0" borderId="18" xfId="23985" applyFont="1" applyBorder="1"/>
    <xf numFmtId="0" fontId="4" fillId="0" borderId="16" xfId="23985" applyFont="1" applyBorder="1"/>
    <xf numFmtId="0" fontId="61" fillId="14" borderId="16" xfId="23985" applyFont="1" applyFill="1" applyBorder="1"/>
    <xf numFmtId="0" fontId="4" fillId="0" borderId="18" xfId="23985" applyFont="1" applyBorder="1" applyAlignment="1">
      <alignment horizontal="center"/>
    </xf>
    <xf numFmtId="0" fontId="4" fillId="0" borderId="63" xfId="23985" applyFont="1" applyBorder="1"/>
    <xf numFmtId="0" fontId="4" fillId="0" borderId="62" xfId="23985" applyFont="1" applyBorder="1"/>
    <xf numFmtId="0" fontId="4" fillId="0" borderId="18" xfId="23985" applyFont="1" applyBorder="1"/>
    <xf numFmtId="0" fontId="4" fillId="0" borderId="64" xfId="23985" applyFont="1" applyBorder="1"/>
    <xf numFmtId="192" fontId="4" fillId="0" borderId="16" xfId="22215" applyNumberFormat="1" applyFont="1" applyBorder="1"/>
    <xf numFmtId="0" fontId="4" fillId="0" borderId="16" xfId="23985" applyFont="1" applyBorder="1" applyAlignment="1">
      <alignment horizontal="center"/>
    </xf>
    <xf numFmtId="43" fontId="61" fillId="14" borderId="16" xfId="23985" applyNumberFormat="1" applyFont="1" applyFill="1" applyBorder="1"/>
    <xf numFmtId="43" fontId="4" fillId="0" borderId="18" xfId="22215" applyNumberFormat="1" applyFont="1" applyBorder="1" applyAlignment="1"/>
    <xf numFmtId="0" fontId="5" fillId="0" borderId="63" xfId="23985" applyFont="1" applyBorder="1"/>
    <xf numFmtId="43" fontId="4" fillId="0" borderId="16" xfId="22215" applyNumberFormat="1" applyFont="1" applyBorder="1"/>
    <xf numFmtId="194" fontId="61" fillId="14" borderId="16" xfId="22215" applyNumberFormat="1" applyFont="1" applyFill="1" applyBorder="1"/>
    <xf numFmtId="0" fontId="4" fillId="0" borderId="65" xfId="23985" applyFont="1" applyBorder="1"/>
    <xf numFmtId="0" fontId="4" fillId="0" borderId="66" xfId="23985" applyFont="1" applyBorder="1"/>
    <xf numFmtId="0" fontId="4" fillId="0" borderId="67" xfId="23985" applyFont="1" applyBorder="1"/>
    <xf numFmtId="192" fontId="4" fillId="0" borderId="52" xfId="22215" applyNumberFormat="1" applyFont="1" applyBorder="1"/>
    <xf numFmtId="0" fontId="4" fillId="0" borderId="52" xfId="23985" applyFont="1" applyBorder="1" applyAlignment="1">
      <alignment horizontal="center"/>
    </xf>
    <xf numFmtId="0" fontId="61" fillId="14" borderId="52" xfId="23985" applyFont="1" applyFill="1" applyBorder="1" applyAlignment="1">
      <alignment horizontal="center"/>
    </xf>
    <xf numFmtId="192" fontId="56" fillId="0" borderId="52" xfId="22215" applyNumberFormat="1" applyFont="1" applyBorder="1" applyAlignment="1"/>
    <xf numFmtId="0" fontId="56" fillId="0" borderId="68" xfId="23985" applyFont="1" applyBorder="1"/>
    <xf numFmtId="0" fontId="56" fillId="0" borderId="69" xfId="23985" applyFont="1" applyBorder="1" applyAlignment="1">
      <alignment horizontal="center"/>
    </xf>
    <xf numFmtId="0" fontId="4" fillId="0" borderId="70" xfId="23985" applyFont="1" applyBorder="1"/>
    <xf numFmtId="0" fontId="61" fillId="14" borderId="70" xfId="23985" applyFont="1" applyFill="1" applyBorder="1"/>
    <xf numFmtId="0" fontId="4" fillId="0" borderId="64" xfId="23985" applyFont="1" applyBorder="1" applyAlignment="1">
      <alignment horizontal="center"/>
    </xf>
    <xf numFmtId="0" fontId="4" fillId="0" borderId="71" xfId="23985" applyFont="1" applyBorder="1"/>
    <xf numFmtId="0" fontId="4" fillId="0" borderId="17" xfId="23985" applyFont="1" applyBorder="1"/>
    <xf numFmtId="0" fontId="61" fillId="14" borderId="16" xfId="23985" applyFont="1" applyFill="1" applyBorder="1" applyAlignment="1">
      <alignment horizontal="center"/>
    </xf>
    <xf numFmtId="192" fontId="56" fillId="0" borderId="16" xfId="22215" applyNumberFormat="1" applyFont="1" applyBorder="1" applyAlignment="1"/>
    <xf numFmtId="0" fontId="56" fillId="0" borderId="63" xfId="23985" applyFont="1" applyBorder="1"/>
    <xf numFmtId="0" fontId="4" fillId="0" borderId="72" xfId="23985" applyFont="1" applyBorder="1"/>
    <xf numFmtId="0" fontId="4" fillId="0" borderId="73" xfId="23985" applyFont="1" applyBorder="1"/>
    <xf numFmtId="0" fontId="4" fillId="0" borderId="74" xfId="23985" applyFont="1" applyBorder="1"/>
    <xf numFmtId="192" fontId="4" fillId="0" borderId="75" xfId="22215" applyNumberFormat="1" applyFont="1" applyBorder="1"/>
    <xf numFmtId="0" fontId="4" fillId="0" borderId="75" xfId="23985" applyFont="1" applyBorder="1" applyAlignment="1"/>
    <xf numFmtId="0" fontId="61" fillId="14" borderId="75" xfId="23985" applyFont="1" applyFill="1" applyBorder="1" applyAlignment="1"/>
    <xf numFmtId="0" fontId="4" fillId="0" borderId="76" xfId="23985" applyFont="1" applyBorder="1"/>
    <xf numFmtId="0" fontId="4" fillId="0" borderId="0" xfId="23985" applyFont="1" applyBorder="1"/>
    <xf numFmtId="192" fontId="4" fillId="0" borderId="0" xfId="22215" applyNumberFormat="1" applyFont="1" applyBorder="1"/>
    <xf numFmtId="0" fontId="4" fillId="0" borderId="0" xfId="23985" applyFont="1" applyBorder="1" applyAlignment="1"/>
    <xf numFmtId="0" fontId="61" fillId="14" borderId="0" xfId="23985" applyFont="1" applyFill="1" applyBorder="1" applyAlignment="1"/>
    <xf numFmtId="0" fontId="59" fillId="0" borderId="19" xfId="23985" applyFont="1" applyBorder="1"/>
    <xf numFmtId="0" fontId="4" fillId="0" borderId="75" xfId="23985" applyFont="1" applyBorder="1"/>
    <xf numFmtId="0" fontId="61" fillId="14" borderId="75" xfId="23985" applyFont="1" applyFill="1" applyBorder="1"/>
    <xf numFmtId="0" fontId="4" fillId="0" borderId="74" xfId="23985" applyFont="1" applyBorder="1" applyAlignment="1">
      <alignment horizontal="center"/>
    </xf>
    <xf numFmtId="0" fontId="61" fillId="14" borderId="0" xfId="23985" applyFont="1" applyFill="1" applyBorder="1"/>
    <xf numFmtId="0" fontId="20" fillId="0" borderId="61" xfId="23985" applyFont="1" applyBorder="1"/>
    <xf numFmtId="0" fontId="56" fillId="0" borderId="17" xfId="23985" applyFont="1" applyBorder="1"/>
    <xf numFmtId="0" fontId="20" fillId="0" borderId="71" xfId="23985" applyFont="1" applyBorder="1"/>
    <xf numFmtId="0" fontId="5" fillId="0" borderId="17" xfId="23985" applyFont="1" applyBorder="1"/>
    <xf numFmtId="192" fontId="5" fillId="0" borderId="16" xfId="22215" applyNumberFormat="1" applyFont="1" applyBorder="1"/>
    <xf numFmtId="0" fontId="5" fillId="0" borderId="16" xfId="23985" applyFont="1" applyBorder="1" applyAlignment="1">
      <alignment horizontal="center"/>
    </xf>
    <xf numFmtId="192" fontId="56" fillId="0" borderId="18" xfId="23985" applyNumberFormat="1" applyFont="1" applyBorder="1" applyAlignment="1">
      <alignment horizontal="center"/>
    </xf>
    <xf numFmtId="0" fontId="20" fillId="0" borderId="63" xfId="23985" applyFont="1" applyBorder="1"/>
    <xf numFmtId="0" fontId="20" fillId="0" borderId="63" xfId="23985" applyFont="1" applyBorder="1" applyAlignment="1">
      <alignment horizontal="center"/>
    </xf>
    <xf numFmtId="0" fontId="5" fillId="0" borderId="66" xfId="23985" applyFont="1" applyBorder="1"/>
    <xf numFmtId="192" fontId="5" fillId="0" borderId="52" xfId="22215" applyNumberFormat="1" applyFont="1" applyBorder="1"/>
    <xf numFmtId="0" fontId="5" fillId="0" borderId="52" xfId="23985" applyFont="1" applyBorder="1" applyAlignment="1">
      <alignment horizontal="center"/>
    </xf>
    <xf numFmtId="0" fontId="20" fillId="0" borderId="77" xfId="23985" applyFont="1" applyBorder="1" applyAlignment="1">
      <alignment horizontal="center"/>
    </xf>
    <xf numFmtId="192" fontId="59" fillId="0" borderId="51" xfId="22215" applyNumberFormat="1" applyFont="1" applyBorder="1"/>
    <xf numFmtId="0" fontId="59" fillId="0" borderId="51" xfId="23985" applyFont="1" applyBorder="1" applyAlignment="1">
      <alignment horizontal="center"/>
    </xf>
    <xf numFmtId="0" fontId="60" fillId="14" borderId="51" xfId="23985" applyFont="1" applyFill="1" applyBorder="1" applyAlignment="1">
      <alignment horizontal="center"/>
    </xf>
    <xf numFmtId="0" fontId="59" fillId="0" borderId="61" xfId="23985" applyFont="1" applyBorder="1" applyAlignment="1">
      <alignment horizontal="center"/>
    </xf>
    <xf numFmtId="0" fontId="4" fillId="0" borderId="63" xfId="23985" applyFont="1" applyBorder="1" applyAlignment="1">
      <alignment horizontal="center"/>
    </xf>
    <xf numFmtId="0" fontId="4" fillId="0" borderId="16" xfId="22215" applyFont="1" applyBorder="1"/>
    <xf numFmtId="0" fontId="4" fillId="0" borderId="65" xfId="23985" applyFont="1" applyBorder="1" applyAlignment="1"/>
    <xf numFmtId="192" fontId="56" fillId="0" borderId="67" xfId="22215" applyNumberFormat="1" applyFont="1" applyBorder="1" applyAlignment="1"/>
    <xf numFmtId="0" fontId="4" fillId="0" borderId="68" xfId="23985" applyFont="1" applyBorder="1"/>
    <xf numFmtId="0" fontId="61" fillId="14" borderId="16" xfId="22215" applyFont="1" applyFill="1" applyBorder="1"/>
    <xf numFmtId="0" fontId="4" fillId="0" borderId="18" xfId="22215" applyFont="1" applyBorder="1" applyAlignment="1"/>
    <xf numFmtId="43" fontId="61" fillId="14" borderId="16" xfId="23985" applyNumberFormat="1" applyFont="1" applyFill="1" applyBorder="1" applyAlignment="1">
      <alignment horizontal="center"/>
    </xf>
    <xf numFmtId="0" fontId="4" fillId="0" borderId="72" xfId="23985" applyFont="1" applyBorder="1" applyAlignment="1"/>
    <xf numFmtId="0" fontId="4" fillId="0" borderId="75" xfId="23985" applyFont="1" applyBorder="1" applyAlignment="1">
      <alignment horizontal="center"/>
    </xf>
    <xf numFmtId="0" fontId="61" fillId="14" borderId="75" xfId="23985" applyFont="1" applyFill="1" applyBorder="1" applyAlignment="1">
      <alignment horizontal="center"/>
    </xf>
    <xf numFmtId="192" fontId="56" fillId="0" borderId="74" xfId="22215" applyNumberFormat="1" applyFont="1" applyBorder="1" applyAlignment="1"/>
    <xf numFmtId="0" fontId="4" fillId="0" borderId="0" xfId="23985" applyFont="1" applyBorder="1" applyAlignment="1">
      <alignment horizontal="center"/>
    </xf>
    <xf numFmtId="0" fontId="61" fillId="14" borderId="0" xfId="23985" applyFont="1" applyFill="1" applyBorder="1" applyAlignment="1">
      <alignment horizontal="center"/>
    </xf>
    <xf numFmtId="192" fontId="61" fillId="14" borderId="16" xfId="22215" applyNumberFormat="1" applyFont="1" applyFill="1" applyBorder="1" applyAlignment="1"/>
    <xf numFmtId="0" fontId="59" fillId="0" borderId="19" xfId="23985" applyFont="1" applyBorder="1" applyAlignment="1"/>
    <xf numFmtId="0" fontId="4" fillId="0" borderId="18" xfId="23985" applyFont="1" applyBorder="1" applyAlignment="1"/>
    <xf numFmtId="0" fontId="4" fillId="0" borderId="62" xfId="23985" applyFont="1" applyBorder="1" applyAlignment="1"/>
    <xf numFmtId="192" fontId="4" fillId="0" borderId="18" xfId="22215" applyNumberFormat="1" applyFont="1" applyBorder="1" applyAlignment="1"/>
    <xf numFmtId="192" fontId="56" fillId="0" borderId="67" xfId="23985" applyNumberFormat="1" applyFont="1" applyBorder="1" applyAlignment="1"/>
    <xf numFmtId="0" fontId="4" fillId="0" borderId="78" xfId="23985" applyFont="1" applyBorder="1" applyAlignment="1"/>
    <xf numFmtId="0" fontId="56" fillId="0" borderId="79" xfId="23985" applyFont="1" applyBorder="1"/>
    <xf numFmtId="43" fontId="61" fillId="14" borderId="16" xfId="22215" applyNumberFormat="1" applyFont="1" applyFill="1" applyBorder="1" applyAlignment="1"/>
    <xf numFmtId="192" fontId="56" fillId="0" borderId="18" xfId="23985" applyNumberFormat="1" applyFont="1" applyBorder="1" applyAlignment="1"/>
    <xf numFmtId="0" fontId="4" fillId="0" borderId="74" xfId="23985" applyFont="1" applyBorder="1" applyAlignment="1"/>
    <xf numFmtId="0" fontId="58" fillId="0" borderId="69" xfId="23985" applyFont="1" applyBorder="1" applyAlignment="1">
      <alignment horizontal="center"/>
    </xf>
    <xf numFmtId="0" fontId="58" fillId="0" borderId="80" xfId="23985" applyFont="1" applyBorder="1"/>
    <xf numFmtId="0" fontId="59" fillId="0" borderId="64" xfId="23985" applyFont="1" applyBorder="1"/>
    <xf numFmtId="0" fontId="59" fillId="0" borderId="70" xfId="23985" applyFont="1" applyBorder="1"/>
    <xf numFmtId="0" fontId="60" fillId="14" borderId="70" xfId="23985" applyFont="1" applyFill="1" applyBorder="1"/>
    <xf numFmtId="0" fontId="59" fillId="0" borderId="64" xfId="23985" applyFont="1" applyBorder="1" applyAlignment="1">
      <alignment horizontal="center"/>
    </xf>
    <xf numFmtId="0" fontId="4" fillId="0" borderId="4" xfId="23985" applyFont="1" applyBorder="1"/>
    <xf numFmtId="0" fontId="4" fillId="0" borderId="51" xfId="23985" applyFont="1" applyBorder="1"/>
    <xf numFmtId="0" fontId="56" fillId="16" borderId="69" xfId="23985" applyFont="1" applyFill="1" applyBorder="1" applyAlignment="1">
      <alignment horizontal="center"/>
    </xf>
    <xf numFmtId="43" fontId="61" fillId="16" borderId="16" xfId="23985" applyNumberFormat="1" applyFont="1" applyFill="1" applyBorder="1"/>
    <xf numFmtId="0" fontId="56" fillId="0" borderId="64" xfId="23985" applyFont="1" applyBorder="1"/>
    <xf numFmtId="0" fontId="4" fillId="0" borderId="69" xfId="23985" applyFont="1" applyBorder="1"/>
    <xf numFmtId="0" fontId="4" fillId="0" borderId="80" xfId="23985" applyFont="1" applyBorder="1"/>
    <xf numFmtId="43" fontId="4" fillId="0" borderId="70" xfId="22215" applyNumberFormat="1" applyFont="1" applyBorder="1"/>
    <xf numFmtId="0" fontId="4" fillId="0" borderId="70" xfId="23985" applyFont="1" applyBorder="1" applyAlignment="1">
      <alignment horizontal="center"/>
    </xf>
    <xf numFmtId="0" fontId="56" fillId="0" borderId="75" xfId="22215" applyFont="1" applyBorder="1" applyAlignment="1"/>
    <xf numFmtId="0" fontId="56" fillId="0" borderId="76" xfId="23985" applyFont="1" applyBorder="1"/>
    <xf numFmtId="192" fontId="61" fillId="14" borderId="16" xfId="23985" applyNumberFormat="1" applyFont="1" applyFill="1" applyBorder="1"/>
    <xf numFmtId="192" fontId="56" fillId="0" borderId="18" xfId="22215" applyNumberFormat="1" applyFont="1" applyBorder="1" applyAlignment="1"/>
    <xf numFmtId="0" fontId="4" fillId="0" borderId="81" xfId="23985" applyFont="1" applyBorder="1"/>
    <xf numFmtId="0" fontId="56" fillId="0" borderId="74" xfId="22215" applyFont="1" applyBorder="1" applyAlignment="1"/>
    <xf numFmtId="43" fontId="61" fillId="14" borderId="70" xfId="23985" applyNumberFormat="1" applyFont="1" applyFill="1" applyBorder="1"/>
    <xf numFmtId="0" fontId="4" fillId="0" borderId="82" xfId="23985" applyFont="1" applyBorder="1"/>
    <xf numFmtId="0" fontId="4" fillId="0" borderId="58" xfId="23985" applyFont="1" applyBorder="1"/>
    <xf numFmtId="0" fontId="4" fillId="0" borderId="15" xfId="23985" applyFont="1" applyBorder="1"/>
    <xf numFmtId="0" fontId="4" fillId="0" borderId="6" xfId="23985" applyFont="1" applyBorder="1"/>
    <xf numFmtId="192" fontId="4" fillId="0" borderId="14" xfId="22215" applyNumberFormat="1" applyFont="1" applyBorder="1"/>
    <xf numFmtId="0" fontId="4" fillId="0" borderId="14" xfId="23985" applyFont="1" applyBorder="1" applyAlignment="1">
      <alignment horizontal="center"/>
    </xf>
    <xf numFmtId="0" fontId="61" fillId="14" borderId="14" xfId="23985" applyFont="1" applyFill="1" applyBorder="1" applyAlignment="1">
      <alignment horizontal="center"/>
    </xf>
    <xf numFmtId="192" fontId="56" fillId="0" borderId="6" xfId="22215" applyNumberFormat="1" applyFont="1" applyBorder="1" applyAlignment="1"/>
    <xf numFmtId="0" fontId="56" fillId="0" borderId="83" xfId="23985" applyFont="1" applyBorder="1"/>
    <xf numFmtId="2" fontId="56" fillId="0" borderId="69" xfId="23985" applyNumberFormat="1" applyFont="1" applyBorder="1" applyAlignment="1">
      <alignment horizontal="center"/>
    </xf>
    <xf numFmtId="0" fontId="4" fillId="15" borderId="18" xfId="23985" applyFont="1" applyFill="1" applyBorder="1"/>
    <xf numFmtId="43" fontId="61" fillId="14" borderId="16" xfId="22215" applyNumberFormat="1" applyFont="1" applyFill="1" applyBorder="1"/>
    <xf numFmtId="0" fontId="4" fillId="0" borderId="84" xfId="23985" applyFont="1" applyBorder="1"/>
    <xf numFmtId="0" fontId="60" fillId="14" borderId="16" xfId="23985" applyFont="1" applyFill="1" applyBorder="1"/>
    <xf numFmtId="0" fontId="59" fillId="0" borderId="18" xfId="23985" applyFont="1" applyBorder="1" applyAlignment="1">
      <alignment horizontal="center"/>
    </xf>
    <xf numFmtId="0" fontId="59" fillId="0" borderId="63" xfId="23985" applyFont="1" applyBorder="1"/>
    <xf numFmtId="0" fontId="5" fillId="0" borderId="63" xfId="23985" applyFont="1" applyBorder="1" applyAlignment="1">
      <alignment horizontal="center"/>
    </xf>
    <xf numFmtId="193" fontId="4" fillId="0" borderId="16" xfId="22215" applyNumberFormat="1" applyFont="1" applyBorder="1"/>
    <xf numFmtId="0" fontId="61" fillId="14" borderId="70" xfId="22215" applyFont="1" applyFill="1" applyBorder="1"/>
    <xf numFmtId="0" fontId="4" fillId="0" borderId="64" xfId="22215" applyFont="1" applyBorder="1" applyAlignment="1"/>
    <xf numFmtId="0" fontId="5" fillId="0" borderId="71" xfId="23985" applyFont="1" applyBorder="1" applyAlignment="1">
      <alignment horizontal="center"/>
    </xf>
    <xf numFmtId="0" fontId="21" fillId="0" borderId="63" xfId="23985" applyFont="1" applyBorder="1" applyAlignment="1">
      <alignment horizontal="center"/>
    </xf>
    <xf numFmtId="190" fontId="56" fillId="0" borderId="69" xfId="23985" applyNumberFormat="1" applyFont="1" applyBorder="1" applyAlignment="1">
      <alignment horizontal="center"/>
    </xf>
    <xf numFmtId="0" fontId="4" fillId="0" borderId="43" xfId="23985" applyFont="1" applyBorder="1"/>
    <xf numFmtId="0" fontId="4" fillId="0" borderId="78" xfId="23985" applyFont="1" applyBorder="1"/>
    <xf numFmtId="0" fontId="4" fillId="0" borderId="85" xfId="23985" applyFont="1" applyBorder="1"/>
    <xf numFmtId="0" fontId="4" fillId="0" borderId="86" xfId="23985" applyFont="1" applyBorder="1"/>
    <xf numFmtId="192" fontId="4" fillId="0" borderId="87" xfId="22215" applyNumberFormat="1" applyFont="1" applyBorder="1"/>
    <xf numFmtId="0" fontId="4" fillId="0" borderId="87" xfId="23985" applyFont="1" applyBorder="1" applyAlignment="1">
      <alignment horizontal="center"/>
    </xf>
    <xf numFmtId="0" fontId="61" fillId="14" borderId="87" xfId="23985" applyFont="1" applyFill="1" applyBorder="1" applyAlignment="1">
      <alignment horizontal="center"/>
    </xf>
    <xf numFmtId="192" fontId="56" fillId="0" borderId="86" xfId="22215" applyNumberFormat="1" applyFont="1" applyBorder="1" applyAlignment="1"/>
    <xf numFmtId="0" fontId="4" fillId="0" borderId="79" xfId="23985" applyFont="1" applyBorder="1"/>
    <xf numFmtId="2" fontId="56" fillId="16" borderId="69" xfId="23985" applyNumberFormat="1" applyFont="1" applyFill="1" applyBorder="1" applyAlignment="1">
      <alignment horizontal="center"/>
    </xf>
    <xf numFmtId="192" fontId="4" fillId="0" borderId="70" xfId="22215" applyNumberFormat="1" applyFont="1" applyBorder="1"/>
    <xf numFmtId="0" fontId="61" fillId="14" borderId="70" xfId="23985" applyFont="1" applyFill="1" applyBorder="1" applyAlignment="1">
      <alignment horizontal="center"/>
    </xf>
    <xf numFmtId="192" fontId="56" fillId="0" borderId="64" xfId="22215" applyNumberFormat="1" applyFont="1" applyBorder="1" applyAlignment="1"/>
    <xf numFmtId="0" fontId="56" fillId="0" borderId="71" xfId="23985" applyFont="1" applyBorder="1"/>
    <xf numFmtId="0" fontId="56" fillId="0" borderId="74" xfId="23985" applyFont="1" applyBorder="1"/>
    <xf numFmtId="0" fontId="56" fillId="0" borderId="0" xfId="23985" applyFont="1" applyBorder="1"/>
    <xf numFmtId="0" fontId="5" fillId="0" borderId="67" xfId="23985" applyFont="1" applyBorder="1"/>
    <xf numFmtId="0" fontId="61" fillId="14" borderId="88" xfId="23985" applyFont="1" applyFill="1" applyBorder="1"/>
    <xf numFmtId="0" fontId="56" fillId="0" borderId="60" xfId="23985" applyFont="1" applyBorder="1" applyAlignment="1">
      <alignment horizontal="center"/>
    </xf>
    <xf numFmtId="0" fontId="4" fillId="0" borderId="19" xfId="23985" applyFont="1" applyBorder="1"/>
    <xf numFmtId="0" fontId="4" fillId="0" borderId="89" xfId="23985" applyFont="1" applyBorder="1"/>
    <xf numFmtId="0" fontId="4" fillId="0" borderId="90" xfId="23985" applyFont="1" applyBorder="1"/>
    <xf numFmtId="0" fontId="4" fillId="0" borderId="91" xfId="23985" applyFont="1" applyBorder="1"/>
    <xf numFmtId="0" fontId="4" fillId="0" borderId="92" xfId="23985" applyFont="1" applyBorder="1"/>
    <xf numFmtId="0" fontId="4" fillId="0" borderId="93" xfId="23985" applyFont="1" applyBorder="1"/>
    <xf numFmtId="0" fontId="5" fillId="0" borderId="74" xfId="23985" applyFont="1" applyBorder="1"/>
    <xf numFmtId="0" fontId="5" fillId="0" borderId="0" xfId="23985" applyFont="1" applyBorder="1"/>
    <xf numFmtId="192" fontId="56" fillId="16" borderId="67" xfId="22215" applyNumberFormat="1" applyFont="1" applyFill="1" applyBorder="1" applyAlignment="1"/>
    <xf numFmtId="0" fontId="4" fillId="0" borderId="2" xfId="23985" applyFont="1" applyBorder="1"/>
    <xf numFmtId="192" fontId="4" fillId="0" borderId="2" xfId="22215" applyNumberFormat="1" applyFont="1" applyBorder="1"/>
    <xf numFmtId="0" fontId="4" fillId="0" borderId="2" xfId="23985" applyFont="1" applyBorder="1" applyAlignment="1">
      <alignment horizontal="center"/>
    </xf>
    <xf numFmtId="0" fontId="61" fillId="14" borderId="2" xfId="23985" applyFont="1" applyFill="1" applyBorder="1" applyAlignment="1">
      <alignment horizontal="center"/>
    </xf>
    <xf numFmtId="0" fontId="4" fillId="0" borderId="94" xfId="23985" applyFont="1" applyBorder="1"/>
    <xf numFmtId="0" fontId="4" fillId="0" borderId="95" xfId="23985" applyFont="1" applyBorder="1"/>
    <xf numFmtId="0" fontId="4" fillId="0" borderId="96" xfId="23985" applyFont="1" applyBorder="1"/>
    <xf numFmtId="192" fontId="4" fillId="0" borderId="88" xfId="22215" applyNumberFormat="1" applyFont="1" applyBorder="1"/>
    <xf numFmtId="0" fontId="4" fillId="0" borderId="88" xfId="23985" applyFont="1" applyBorder="1" applyAlignment="1">
      <alignment horizontal="center"/>
    </xf>
    <xf numFmtId="0" fontId="61" fillId="14" borderId="88" xfId="23985" applyFont="1" applyFill="1" applyBorder="1" applyAlignment="1">
      <alignment horizontal="center"/>
    </xf>
    <xf numFmtId="192" fontId="56" fillId="0" borderId="96" xfId="22215" applyNumberFormat="1" applyFont="1" applyBorder="1" applyAlignment="1"/>
    <xf numFmtId="0" fontId="4" fillId="0" borderId="97" xfId="23985" applyFont="1" applyBorder="1"/>
    <xf numFmtId="0" fontId="61" fillId="14" borderId="0" xfId="23985" applyFont="1" applyFill="1"/>
    <xf numFmtId="2" fontId="36" fillId="0" borderId="16" xfId="6597" applyNumberFormat="1" applyFont="1" applyBorder="1" applyAlignment="1">
      <alignment horizontal="center"/>
    </xf>
    <xf numFmtId="192" fontId="23" fillId="0" borderId="18" xfId="23671" applyNumberFormat="1" applyFont="1" applyFill="1" applyBorder="1" applyAlignment="1"/>
    <xf numFmtId="0" fontId="35" fillId="13" borderId="12" xfId="0" applyFont="1" applyFill="1" applyBorder="1" applyAlignment="1">
      <alignment horizontal="center"/>
    </xf>
    <xf numFmtId="49" fontId="37" fillId="0" borderId="100" xfId="28263" applyNumberFormat="1" applyFont="1" applyBorder="1" applyAlignment="1">
      <alignment horizontal="left" vertical="center"/>
    </xf>
    <xf numFmtId="49" fontId="37" fillId="0" borderId="99" xfId="28263" applyNumberFormat="1" applyFont="1" applyBorder="1" applyAlignment="1">
      <alignment horizontal="left" vertical="center"/>
    </xf>
    <xf numFmtId="0" fontId="35" fillId="0" borderId="0" xfId="22250" applyFont="1" applyBorder="1" applyAlignment="1">
      <alignment horizontal="center"/>
    </xf>
    <xf numFmtId="0" fontId="36" fillId="0" borderId="0" xfId="0" applyFont="1" applyAlignment="1">
      <alignment horizontal="center"/>
    </xf>
    <xf numFmtId="192" fontId="37" fillId="0" borderId="16" xfId="6818" applyNumberFormat="1" applyFont="1" applyFill="1" applyBorder="1" applyAlignment="1">
      <alignment horizontal="center"/>
    </xf>
    <xf numFmtId="190" fontId="36" fillId="0" borderId="16" xfId="6597" applyNumberFormat="1" applyFont="1" applyBorder="1" applyAlignment="1">
      <alignment horizontal="center"/>
    </xf>
    <xf numFmtId="43" fontId="67" fillId="0" borderId="98" xfId="28247" applyNumberFormat="1" applyFont="1" applyFill="1" applyBorder="1" applyAlignment="1">
      <alignment horizontal="center" vertical="center"/>
    </xf>
    <xf numFmtId="43" fontId="37" fillId="0" borderId="98" xfId="28247" applyNumberFormat="1" applyFont="1" applyFill="1" applyBorder="1" applyAlignment="1">
      <alignment horizontal="center" vertical="center"/>
    </xf>
    <xf numFmtId="204" fontId="68" fillId="0" borderId="0" xfId="6597" applyNumberFormat="1" applyFont="1"/>
    <xf numFmtId="205" fontId="68" fillId="0" borderId="0" xfId="6597" applyNumberFormat="1" applyFont="1"/>
    <xf numFmtId="204" fontId="10" fillId="0" borderId="0" xfId="28277" applyNumberFormat="1" applyFont="1"/>
    <xf numFmtId="0" fontId="35" fillId="0" borderId="17" xfId="0" applyFont="1" applyBorder="1" applyAlignment="1">
      <alignment horizontal="left"/>
    </xf>
    <xf numFmtId="0" fontId="40" fillId="0" borderId="0" xfId="24708" applyFont="1" applyBorder="1" applyAlignment="1">
      <alignment horizontal="center"/>
    </xf>
    <xf numFmtId="0" fontId="40" fillId="0" borderId="0" xfId="16150" applyFont="1" applyAlignment="1">
      <alignment horizontal="center"/>
    </xf>
    <xf numFmtId="0" fontId="40" fillId="0" borderId="0" xfId="23973" applyFont="1" applyBorder="1" applyAlignment="1">
      <alignment horizontal="center"/>
    </xf>
    <xf numFmtId="0" fontId="35" fillId="13" borderId="7" xfId="0" applyFont="1" applyFill="1" applyBorder="1" applyAlignment="1">
      <alignment horizontal="center"/>
    </xf>
    <xf numFmtId="0" fontId="35" fillId="13" borderId="14" xfId="0" applyFont="1" applyFill="1" applyBorder="1" applyAlignment="1">
      <alignment horizontal="center"/>
    </xf>
    <xf numFmtId="0" fontId="35" fillId="13" borderId="12" xfId="0" applyFont="1" applyFill="1" applyBorder="1" applyAlignment="1">
      <alignment horizontal="center"/>
    </xf>
    <xf numFmtId="202" fontId="47" fillId="0" borderId="0" xfId="23973" applyNumberFormat="1" applyFont="1" applyAlignment="1">
      <alignment horizontal="left"/>
    </xf>
    <xf numFmtId="43" fontId="67" fillId="0" borderId="53" xfId="28247" applyNumberFormat="1" applyFont="1" applyFill="1" applyBorder="1" applyAlignment="1">
      <alignment horizontal="center" vertical="center"/>
    </xf>
    <xf numFmtId="0" fontId="38" fillId="0" borderId="70" xfId="24687" applyFont="1" applyBorder="1" applyAlignment="1">
      <alignment horizontal="center"/>
    </xf>
    <xf numFmtId="0" fontId="40" fillId="0" borderId="0" xfId="16150" applyFont="1" applyAlignment="1">
      <alignment horizontal="left"/>
    </xf>
    <xf numFmtId="0" fontId="40" fillId="0" borderId="0" xfId="24708" applyFont="1" applyBorder="1" applyAlignment="1">
      <alignment horizontal="center"/>
    </xf>
    <xf numFmtId="0" fontId="40" fillId="0" borderId="0" xfId="16150" applyFont="1" applyAlignment="1">
      <alignment horizontal="center"/>
    </xf>
    <xf numFmtId="0" fontId="40" fillId="0" borderId="0" xfId="23973" applyFont="1" applyBorder="1" applyAlignment="1">
      <alignment horizontal="center"/>
    </xf>
    <xf numFmtId="0" fontId="40" fillId="0" borderId="0" xfId="24708" applyFont="1" applyBorder="1" applyAlignment="1">
      <alignment horizontal="center"/>
    </xf>
    <xf numFmtId="0" fontId="40" fillId="0" borderId="0" xfId="16150" applyFont="1" applyAlignment="1">
      <alignment horizontal="center"/>
    </xf>
    <xf numFmtId="0" fontId="40" fillId="0" borderId="0" xfId="23973" applyFont="1" applyBorder="1" applyAlignment="1">
      <alignment horizontal="center"/>
    </xf>
    <xf numFmtId="0" fontId="40" fillId="0" borderId="0" xfId="16147" applyFont="1" applyAlignment="1">
      <alignment horizontal="center"/>
    </xf>
    <xf numFmtId="43" fontId="51" fillId="13" borderId="13" xfId="23973" applyNumberFormat="1" applyFont="1" applyFill="1" applyBorder="1" applyAlignment="1"/>
    <xf numFmtId="43" fontId="42" fillId="12" borderId="8" xfId="23973" applyNumberFormat="1" applyFont="1" applyFill="1" applyBorder="1" applyAlignment="1"/>
    <xf numFmtId="0" fontId="36" fillId="0" borderId="70" xfId="6597" applyFont="1" applyBorder="1" applyAlignment="1">
      <alignment horizontal="center"/>
    </xf>
    <xf numFmtId="192" fontId="36" fillId="0" borderId="16" xfId="6597" applyNumberFormat="1" applyFont="1" applyFill="1" applyBorder="1" applyAlignment="1"/>
    <xf numFmtId="192" fontId="36" fillId="0" borderId="16" xfId="6597" applyNumberFormat="1" applyFont="1" applyBorder="1" applyAlignment="1"/>
    <xf numFmtId="0" fontId="36" fillId="0" borderId="17" xfId="0" applyFont="1" applyBorder="1" applyAlignment="1">
      <alignment horizontal="left"/>
    </xf>
    <xf numFmtId="192" fontId="56" fillId="0" borderId="0" xfId="22215" applyNumberFormat="1" applyFont="1" applyBorder="1" applyAlignment="1"/>
    <xf numFmtId="9" fontId="50" fillId="0" borderId="16" xfId="17166" applyNumberFormat="1" applyFont="1" applyBorder="1" applyAlignment="1">
      <alignment horizontal="center"/>
    </xf>
    <xf numFmtId="204" fontId="68" fillId="0" borderId="0" xfId="28451" applyNumberFormat="1" applyFont="1"/>
    <xf numFmtId="205" fontId="68" fillId="0" borderId="0" xfId="28451" applyNumberFormat="1" applyFont="1"/>
    <xf numFmtId="204" fontId="71" fillId="0" borderId="55" xfId="28451" applyNumberFormat="1" applyFont="1" applyBorder="1"/>
    <xf numFmtId="204" fontId="68" fillId="0" borderId="2" xfId="28451" applyNumberFormat="1" applyFont="1" applyBorder="1"/>
    <xf numFmtId="204" fontId="68" fillId="0" borderId="3" xfId="28451" applyNumberFormat="1" applyFont="1" applyBorder="1"/>
    <xf numFmtId="204" fontId="34" fillId="0" borderId="47" xfId="28277" applyNumberFormat="1" applyFont="1" applyBorder="1"/>
    <xf numFmtId="9" fontId="73" fillId="16" borderId="4" xfId="28983" applyFont="1" applyFill="1" applyBorder="1" applyAlignment="1">
      <alignment horizontal="center"/>
    </xf>
    <xf numFmtId="204" fontId="68" fillId="0" borderId="4" xfId="28451" applyNumberFormat="1" applyFont="1" applyBorder="1"/>
    <xf numFmtId="9" fontId="73" fillId="0" borderId="4" xfId="28983" applyFont="1" applyBorder="1" applyAlignment="1">
      <alignment horizontal="center"/>
    </xf>
    <xf numFmtId="204" fontId="75" fillId="0" borderId="47" xfId="28451" applyNumberFormat="1" applyFont="1" applyBorder="1"/>
    <xf numFmtId="204" fontId="68" fillId="0" borderId="0" xfId="28451" applyNumberFormat="1" applyFont="1" applyBorder="1"/>
    <xf numFmtId="204" fontId="76" fillId="17" borderId="13" xfId="28451" applyNumberFormat="1" applyFont="1" applyFill="1" applyBorder="1"/>
    <xf numFmtId="9" fontId="77" fillId="18" borderId="4" xfId="28983" applyFont="1" applyFill="1" applyBorder="1" applyAlignment="1">
      <alignment horizontal="center"/>
    </xf>
    <xf numFmtId="204" fontId="78" fillId="0" borderId="47" xfId="28451" applyNumberFormat="1" applyFont="1" applyBorder="1" applyAlignment="1">
      <alignment horizontal="center" vertical="center"/>
    </xf>
    <xf numFmtId="204" fontId="68" fillId="0" borderId="47" xfId="28451" applyNumberFormat="1" applyFont="1" applyBorder="1"/>
    <xf numFmtId="204" fontId="81" fillId="0" borderId="33" xfId="28451" applyNumberFormat="1" applyFont="1" applyBorder="1"/>
    <xf numFmtId="205" fontId="34" fillId="0" borderId="22" xfId="28277" applyNumberFormat="1" applyFont="1" applyBorder="1"/>
    <xf numFmtId="204" fontId="82" fillId="0" borderId="47" xfId="28451" applyNumberFormat="1" applyFont="1" applyBorder="1" applyAlignment="1">
      <alignment horizontal="right"/>
    </xf>
    <xf numFmtId="204" fontId="83" fillId="15" borderId="7" xfId="28451" applyNumberFormat="1" applyFont="1" applyFill="1" applyBorder="1" applyProtection="1">
      <protection hidden="1"/>
    </xf>
    <xf numFmtId="204" fontId="82" fillId="0" borderId="0" xfId="28451" applyNumberFormat="1" applyFont="1" applyBorder="1"/>
    <xf numFmtId="204" fontId="73" fillId="15" borderId="20" xfId="28277" applyNumberFormat="1" applyFont="1" applyFill="1" applyBorder="1" applyAlignment="1">
      <alignment horizontal="center"/>
    </xf>
    <xf numFmtId="205" fontId="73" fillId="15" borderId="30" xfId="28277" applyNumberFormat="1" applyFont="1" applyFill="1" applyBorder="1" applyAlignment="1">
      <alignment horizontal="center"/>
    </xf>
    <xf numFmtId="204" fontId="68" fillId="0" borderId="47" xfId="28451" applyNumberFormat="1" applyFont="1" applyBorder="1" applyAlignment="1">
      <alignment horizontal="right"/>
    </xf>
    <xf numFmtId="204" fontId="68" fillId="15" borderId="13" xfId="28451" applyNumberFormat="1" applyFont="1" applyFill="1" applyBorder="1"/>
    <xf numFmtId="204" fontId="73" fillId="15" borderId="21" xfId="28277" applyNumberFormat="1" applyFont="1" applyFill="1" applyBorder="1" applyAlignment="1">
      <alignment horizontal="center"/>
    </xf>
    <xf numFmtId="205" fontId="34" fillId="15" borderId="22" xfId="28277" applyNumberFormat="1" applyFont="1" applyFill="1" applyBorder="1"/>
    <xf numFmtId="204" fontId="84" fillId="0" borderId="47" xfId="28451" applyNumberFormat="1" applyFont="1" applyBorder="1" applyAlignment="1">
      <alignment horizontal="right"/>
    </xf>
    <xf numFmtId="204" fontId="83" fillId="15" borderId="14" xfId="28451" applyNumberFormat="1" applyFont="1" applyFill="1" applyBorder="1"/>
    <xf numFmtId="204" fontId="84" fillId="0" borderId="0" xfId="28451" applyNumberFormat="1" applyFont="1" applyFill="1" applyBorder="1"/>
    <xf numFmtId="204" fontId="34" fillId="0" borderId="13" xfId="28451" applyNumberFormat="1" applyFont="1" applyBorder="1"/>
    <xf numFmtId="205" fontId="34" fillId="0" borderId="104" xfId="28277" applyNumberFormat="1" applyFont="1" applyBorder="1" applyAlignment="1">
      <alignment horizontal="center"/>
    </xf>
    <xf numFmtId="205" fontId="34" fillId="0" borderId="6" xfId="28277" applyNumberFormat="1" applyFont="1" applyBorder="1" applyAlignment="1">
      <alignment horizontal="center"/>
    </xf>
    <xf numFmtId="204" fontId="85" fillId="0" borderId="47" xfId="28451" applyNumberFormat="1" applyFont="1" applyBorder="1" applyAlignment="1">
      <alignment horizontal="right"/>
    </xf>
    <xf numFmtId="205" fontId="86" fillId="15" borderId="13" xfId="28451" applyNumberFormat="1" applyFont="1" applyFill="1" applyBorder="1"/>
    <xf numFmtId="205" fontId="34" fillId="0" borderId="12" xfId="28277" applyNumberFormat="1" applyFont="1" applyBorder="1" applyAlignment="1">
      <alignment horizontal="center"/>
    </xf>
    <xf numFmtId="205" fontId="87" fillId="2" borderId="105" xfId="28451" applyNumberFormat="1" applyFont="1" applyFill="1" applyBorder="1"/>
    <xf numFmtId="204" fontId="88" fillId="0" borderId="0" xfId="28451" applyNumberFormat="1" applyFont="1" applyBorder="1"/>
    <xf numFmtId="204" fontId="89" fillId="0" borderId="13" xfId="28451" applyNumberFormat="1" applyFont="1" applyBorder="1"/>
    <xf numFmtId="204" fontId="91" fillId="0" borderId="47" xfId="28451" applyNumberFormat="1" applyFont="1" applyBorder="1" applyAlignment="1">
      <alignment horizontal="right"/>
    </xf>
    <xf numFmtId="204" fontId="75" fillId="0" borderId="0" xfId="28451" applyNumberFormat="1" applyFont="1" applyBorder="1"/>
    <xf numFmtId="204" fontId="88" fillId="0" borderId="4" xfId="28451" applyNumberFormat="1" applyFont="1" applyBorder="1"/>
    <xf numFmtId="204" fontId="75" fillId="0" borderId="4" xfId="28451" applyNumberFormat="1" applyFont="1" applyBorder="1"/>
    <xf numFmtId="204" fontId="68" fillId="0" borderId="15" xfId="28451" applyNumberFormat="1" applyFont="1" applyBorder="1"/>
    <xf numFmtId="204" fontId="68" fillId="0" borderId="5" xfId="28451" applyNumberFormat="1" applyFont="1" applyBorder="1"/>
    <xf numFmtId="204" fontId="88" fillId="0" borderId="6" xfId="28451" applyNumberFormat="1" applyFont="1" applyBorder="1"/>
    <xf numFmtId="204" fontId="34" fillId="0" borderId="13" xfId="28451" applyNumberFormat="1" applyFont="1" applyBorder="1" applyAlignment="1">
      <alignment horizontal="right"/>
    </xf>
    <xf numFmtId="1" fontId="36" fillId="0" borderId="16" xfId="6597" applyNumberFormat="1" applyFont="1" applyBorder="1" applyAlignment="1">
      <alignment horizontal="center"/>
    </xf>
    <xf numFmtId="0" fontId="36" fillId="0" borderId="17" xfId="0" applyFont="1" applyBorder="1" applyAlignment="1">
      <alignment horizontal="right"/>
    </xf>
    <xf numFmtId="43" fontId="36" fillId="0" borderId="16" xfId="6597" applyNumberFormat="1" applyFont="1" applyFill="1" applyBorder="1" applyAlignment="1"/>
    <xf numFmtId="0" fontId="36" fillId="0" borderId="18" xfId="0" applyFont="1" applyBorder="1" applyAlignment="1"/>
    <xf numFmtId="0" fontId="36" fillId="0" borderId="85" xfId="0" applyFont="1" applyBorder="1" applyAlignment="1">
      <alignment horizontal="right"/>
    </xf>
    <xf numFmtId="192" fontId="36" fillId="0" borderId="16" xfId="6597" applyNumberFormat="1" applyFont="1" applyFill="1" applyBorder="1" applyAlignment="1"/>
    <xf numFmtId="0" fontId="36" fillId="0" borderId="86" xfId="0" applyFont="1" applyBorder="1" applyAlignment="1">
      <alignment vertical="center" wrapText="1"/>
    </xf>
    <xf numFmtId="0" fontId="36" fillId="0" borderId="16" xfId="6597" applyFont="1" applyBorder="1" applyAlignment="1">
      <alignment horizontal="center"/>
    </xf>
    <xf numFmtId="43" fontId="36" fillId="0" borderId="16" xfId="6597" applyNumberFormat="1" applyFont="1" applyBorder="1" applyAlignment="1"/>
    <xf numFmtId="0" fontId="36" fillId="0" borderId="70" xfId="6597" applyFont="1" applyBorder="1" applyAlignment="1">
      <alignment horizontal="center"/>
    </xf>
    <xf numFmtId="1" fontId="36" fillId="0" borderId="16" xfId="6597" applyNumberFormat="1" applyFont="1" applyBorder="1" applyAlignment="1">
      <alignment horizontal="center"/>
    </xf>
    <xf numFmtId="1" fontId="36" fillId="0" borderId="16" xfId="6597" applyNumberFormat="1" applyFont="1" applyBorder="1" applyAlignment="1">
      <alignment horizontal="center" vertical="center"/>
    </xf>
    <xf numFmtId="1" fontId="36" fillId="0" borderId="70" xfId="6597" applyNumberFormat="1" applyFont="1" applyBorder="1" applyAlignment="1">
      <alignment horizontal="center"/>
    </xf>
    <xf numFmtId="0" fontId="0" fillId="0" borderId="0" xfId="0"/>
    <xf numFmtId="0" fontId="40" fillId="0" borderId="0" xfId="16150" applyFont="1" applyAlignment="1">
      <alignment horizontal="left"/>
    </xf>
    <xf numFmtId="0" fontId="39" fillId="0" borderId="37" xfId="23973" applyFont="1" applyBorder="1" applyAlignment="1">
      <alignment horizontal="center"/>
    </xf>
    <xf numFmtId="0" fontId="39" fillId="0" borderId="38" xfId="23973" applyFont="1" applyBorder="1" applyAlignment="1">
      <alignment horizontal="center"/>
    </xf>
    <xf numFmtId="0" fontId="39" fillId="0" borderId="39" xfId="23973" applyFont="1" applyBorder="1" applyAlignment="1">
      <alignment horizontal="center"/>
    </xf>
    <xf numFmtId="0" fontId="39" fillId="0" borderId="17" xfId="23973" applyFont="1" applyBorder="1" applyAlignment="1">
      <alignment horizontal="left"/>
    </xf>
    <xf numFmtId="0" fontId="39" fillId="0" borderId="43" xfId="23973" applyFont="1" applyBorder="1" applyAlignment="1">
      <alignment horizontal="left"/>
    </xf>
    <xf numFmtId="0" fontId="39" fillId="0" borderId="18" xfId="23973" applyFont="1" applyBorder="1" applyAlignment="1">
      <alignment horizontal="left"/>
    </xf>
    <xf numFmtId="0" fontId="40" fillId="0" borderId="17" xfId="23973" applyFont="1" applyBorder="1" applyAlignment="1">
      <alignment horizontal="center"/>
    </xf>
    <xf numFmtId="0" fontId="40" fillId="0" borderId="43" xfId="23973" applyFont="1" applyBorder="1" applyAlignment="1">
      <alignment horizontal="center"/>
    </xf>
    <xf numFmtId="0" fontId="40" fillId="0" borderId="18" xfId="23973" applyFont="1" applyBorder="1" applyAlignment="1">
      <alignment horizontal="center"/>
    </xf>
    <xf numFmtId="0" fontId="40" fillId="0" borderId="0" xfId="24708" applyFont="1" applyBorder="1" applyAlignment="1">
      <alignment horizontal="center"/>
    </xf>
    <xf numFmtId="0" fontId="40" fillId="0" borderId="0" xfId="16150" applyFont="1" applyAlignment="1">
      <alignment horizontal="center"/>
    </xf>
    <xf numFmtId="0" fontId="40" fillId="0" borderId="0" xfId="23973" applyFont="1" applyFill="1" applyBorder="1" applyAlignment="1">
      <alignment horizontal="center"/>
    </xf>
    <xf numFmtId="0" fontId="39" fillId="0" borderId="0" xfId="23973" applyFont="1" applyFill="1" applyBorder="1" applyAlignment="1">
      <alignment horizontal="center"/>
    </xf>
    <xf numFmtId="0" fontId="42" fillId="12" borderId="44" xfId="23973" applyFont="1" applyFill="1" applyBorder="1" applyAlignment="1">
      <alignment horizontal="center" vertical="center"/>
    </xf>
    <xf numFmtId="0" fontId="42" fillId="12" borderId="46" xfId="23973" applyFont="1" applyFill="1" applyBorder="1" applyAlignment="1">
      <alignment horizontal="center" vertical="center"/>
    </xf>
    <xf numFmtId="0" fontId="42" fillId="12" borderId="32" xfId="23973" applyFont="1" applyFill="1" applyBorder="1" applyAlignment="1">
      <alignment horizontal="center" vertical="center"/>
    </xf>
    <xf numFmtId="0" fontId="48" fillId="12" borderId="26" xfId="23973" applyFont="1" applyFill="1" applyBorder="1" applyAlignment="1">
      <alignment horizontal="center"/>
    </xf>
    <xf numFmtId="0" fontId="48" fillId="12" borderId="50" xfId="23973" applyFont="1" applyFill="1" applyBorder="1" applyAlignment="1">
      <alignment horizontal="center"/>
    </xf>
    <xf numFmtId="0" fontId="39" fillId="0" borderId="0" xfId="23973" applyFont="1" applyBorder="1" applyAlignment="1">
      <alignment horizontal="center"/>
    </xf>
    <xf numFmtId="0" fontId="39" fillId="0" borderId="1" xfId="23973" applyFont="1" applyBorder="1" applyAlignment="1">
      <alignment horizontal="center"/>
    </xf>
    <xf numFmtId="0" fontId="39" fillId="12" borderId="27" xfId="23973" applyFont="1" applyFill="1" applyBorder="1" applyAlignment="1">
      <alignment horizontal="center" vertical="center"/>
    </xf>
    <xf numFmtId="0" fontId="39" fillId="12" borderId="32" xfId="23973" applyFont="1" applyFill="1" applyBorder="1" applyAlignment="1">
      <alignment horizontal="center" vertical="center"/>
    </xf>
    <xf numFmtId="0" fontId="39" fillId="12" borderId="28" xfId="23973" applyFont="1" applyFill="1" applyBorder="1" applyAlignment="1">
      <alignment horizontal="center" vertical="center"/>
    </xf>
    <xf numFmtId="0" fontId="39" fillId="12" borderId="29" xfId="23973" applyFont="1" applyFill="1" applyBorder="1" applyAlignment="1">
      <alignment horizontal="center" vertical="center"/>
    </xf>
    <xf numFmtId="0" fontId="39" fillId="12" borderId="30" xfId="23973" applyFont="1" applyFill="1" applyBorder="1" applyAlignment="1">
      <alignment horizontal="center" vertical="center"/>
    </xf>
    <xf numFmtId="0" fontId="39" fillId="12" borderId="33" xfId="23973" applyFont="1" applyFill="1" applyBorder="1" applyAlignment="1">
      <alignment horizontal="center" vertical="center"/>
    </xf>
    <xf numFmtId="0" fontId="39" fillId="12" borderId="34" xfId="23973" applyFont="1" applyFill="1" applyBorder="1" applyAlignment="1">
      <alignment horizontal="center" vertical="center"/>
    </xf>
    <xf numFmtId="0" fontId="39" fillId="12" borderId="22" xfId="23973" applyFont="1" applyFill="1" applyBorder="1" applyAlignment="1">
      <alignment horizontal="center" vertical="center"/>
    </xf>
    <xf numFmtId="43" fontId="39" fillId="12" borderId="20" xfId="23973" applyNumberFormat="1" applyFont="1" applyFill="1" applyBorder="1" applyAlignment="1">
      <alignment horizontal="center" vertical="center"/>
    </xf>
    <xf numFmtId="43" fontId="39" fillId="12" borderId="21" xfId="23973" applyNumberFormat="1" applyFont="1" applyFill="1" applyBorder="1" applyAlignment="1">
      <alignment horizontal="center" vertical="center"/>
    </xf>
    <xf numFmtId="0" fontId="39" fillId="12" borderId="31" xfId="23973" applyFont="1" applyFill="1" applyBorder="1" applyAlignment="1">
      <alignment horizontal="center" vertical="center"/>
    </xf>
    <xf numFmtId="0" fontId="39" fillId="12" borderId="35" xfId="23973" applyFont="1" applyFill="1" applyBorder="1" applyAlignment="1">
      <alignment horizontal="center" vertical="center"/>
    </xf>
    <xf numFmtId="0" fontId="40" fillId="0" borderId="0" xfId="23973" applyFont="1" applyBorder="1" applyAlignment="1">
      <alignment horizontal="center"/>
    </xf>
    <xf numFmtId="0" fontId="51" fillId="13" borderId="7" xfId="23973" applyFont="1" applyFill="1" applyBorder="1" applyAlignment="1">
      <alignment horizontal="center" vertical="center"/>
    </xf>
    <xf numFmtId="0" fontId="51" fillId="13" borderId="53" xfId="23973" applyFont="1" applyFill="1" applyBorder="1" applyAlignment="1">
      <alignment horizontal="center" vertical="center"/>
    </xf>
    <xf numFmtId="0" fontId="51" fillId="13" borderId="14" xfId="23973" applyFont="1" applyFill="1" applyBorder="1" applyAlignment="1">
      <alignment horizontal="center" vertical="center"/>
    </xf>
    <xf numFmtId="0" fontId="39" fillId="13" borderId="11" xfId="23973" applyFont="1" applyFill="1" applyBorder="1" applyAlignment="1">
      <alignment horizontal="left"/>
    </xf>
    <xf numFmtId="0" fontId="39" fillId="13" borderId="25" xfId="23973" applyFont="1" applyFill="1" applyBorder="1" applyAlignment="1">
      <alignment horizontal="left"/>
    </xf>
    <xf numFmtId="0" fontId="39" fillId="13" borderId="12" xfId="23973" applyFont="1" applyFill="1" applyBorder="1" applyAlignment="1">
      <alignment horizontal="left"/>
    </xf>
    <xf numFmtId="43" fontId="51" fillId="13" borderId="11" xfId="23973" applyNumberFormat="1" applyFont="1" applyFill="1" applyBorder="1" applyAlignment="1">
      <alignment horizontal="center"/>
    </xf>
    <xf numFmtId="0" fontId="51" fillId="13" borderId="25" xfId="23973" applyFont="1" applyFill="1" applyBorder="1"/>
    <xf numFmtId="0" fontId="51" fillId="13" borderId="12" xfId="23973" applyFont="1" applyFill="1" applyBorder="1"/>
    <xf numFmtId="0" fontId="40" fillId="0" borderId="0" xfId="16147" applyFont="1" applyAlignment="1">
      <alignment horizontal="center"/>
    </xf>
    <xf numFmtId="0" fontId="39" fillId="0" borderId="1" xfId="23973" applyFont="1" applyFill="1" applyBorder="1" applyAlignment="1">
      <alignment horizontal="center"/>
    </xf>
    <xf numFmtId="202" fontId="39" fillId="0" borderId="25" xfId="23973" applyNumberFormat="1" applyFont="1" applyBorder="1" applyAlignment="1">
      <alignment horizontal="left" vertical="center"/>
    </xf>
    <xf numFmtId="0" fontId="39" fillId="13" borderId="7" xfId="23973" applyFont="1" applyFill="1" applyBorder="1" applyAlignment="1">
      <alignment horizontal="center" wrapText="1"/>
    </xf>
    <xf numFmtId="0" fontId="39" fillId="13" borderId="14" xfId="23973" applyFont="1" applyFill="1" applyBorder="1" applyAlignment="1">
      <alignment horizontal="center" wrapText="1"/>
    </xf>
    <xf numFmtId="0" fontId="39" fillId="13" borderId="7" xfId="23973" applyFont="1" applyFill="1" applyBorder="1" applyAlignment="1">
      <alignment horizontal="center"/>
    </xf>
    <xf numFmtId="0" fontId="39" fillId="13" borderId="14" xfId="23973" applyFont="1" applyFill="1" applyBorder="1" applyAlignment="1">
      <alignment horizontal="center"/>
    </xf>
    <xf numFmtId="0" fontId="39" fillId="13" borderId="7" xfId="23973" applyFont="1" applyFill="1" applyBorder="1" applyAlignment="1">
      <alignment horizontal="center" vertical="center" wrapText="1"/>
    </xf>
    <xf numFmtId="0" fontId="39" fillId="13" borderId="14" xfId="23973" applyFont="1" applyFill="1" applyBorder="1" applyAlignment="1">
      <alignment horizontal="center" vertical="center" wrapText="1"/>
    </xf>
    <xf numFmtId="0" fontId="51" fillId="13" borderId="11" xfId="23973" applyFont="1" applyFill="1" applyBorder="1" applyAlignment="1">
      <alignment horizontal="center"/>
    </xf>
    <xf numFmtId="0" fontId="51" fillId="13" borderId="25" xfId="23973" applyFont="1" applyFill="1" applyBorder="1" applyAlignment="1">
      <alignment horizontal="center"/>
    </xf>
    <xf numFmtId="0" fontId="51" fillId="13" borderId="12" xfId="23973" applyFont="1" applyFill="1" applyBorder="1" applyAlignment="1">
      <alignment horizontal="center"/>
    </xf>
    <xf numFmtId="0" fontId="51" fillId="13" borderId="11" xfId="23973" applyFont="1" applyFill="1" applyBorder="1" applyAlignment="1">
      <alignment horizontal="left"/>
    </xf>
    <xf numFmtId="0" fontId="51" fillId="13" borderId="25" xfId="23973" applyFont="1" applyFill="1" applyBorder="1" applyAlignment="1">
      <alignment horizontal="left"/>
    </xf>
    <xf numFmtId="0" fontId="35" fillId="0" borderId="1" xfId="0" applyFont="1" applyFill="1" applyBorder="1" applyAlignment="1">
      <alignment horizontal="center" vertical="center"/>
    </xf>
    <xf numFmtId="202" fontId="35" fillId="0" borderId="5" xfId="0" applyNumberFormat="1" applyFont="1" applyFill="1" applyBorder="1" applyAlignment="1">
      <alignment horizontal="left"/>
    </xf>
    <xf numFmtId="0" fontId="35" fillId="13" borderId="7" xfId="0" applyFont="1" applyFill="1" applyBorder="1" applyAlignment="1">
      <alignment horizontal="center"/>
    </xf>
    <xf numFmtId="0" fontId="35" fillId="13" borderId="14" xfId="0" applyFont="1" applyFill="1" applyBorder="1" applyAlignment="1">
      <alignment horizontal="center"/>
    </xf>
    <xf numFmtId="0" fontId="35" fillId="13" borderId="11" xfId="0" applyFont="1" applyFill="1" applyBorder="1" applyAlignment="1">
      <alignment horizontal="center"/>
    </xf>
    <xf numFmtId="0" fontId="35" fillId="13" borderId="12" xfId="0" applyFont="1" applyFill="1" applyBorder="1" applyAlignment="1">
      <alignment horizontal="center"/>
    </xf>
    <xf numFmtId="0" fontId="35" fillId="13" borderId="9" xfId="0" applyFont="1" applyFill="1" applyBorder="1" applyAlignment="1">
      <alignment horizontal="center" vertical="center"/>
    </xf>
    <xf numFmtId="0" fontId="35" fillId="13" borderId="6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left"/>
    </xf>
    <xf numFmtId="0" fontId="36" fillId="0" borderId="18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192" fontId="36" fillId="0" borderId="17" xfId="0" applyNumberFormat="1" applyFont="1" applyBorder="1" applyAlignment="1">
      <alignment horizontal="left"/>
    </xf>
    <xf numFmtId="0" fontId="56" fillId="0" borderId="23" xfId="23985" applyFont="1" applyBorder="1" applyAlignment="1">
      <alignment horizontal="center"/>
    </xf>
    <xf numFmtId="0" fontId="56" fillId="0" borderId="106" xfId="23985" applyFont="1" applyBorder="1" applyAlignment="1">
      <alignment horizontal="center"/>
    </xf>
    <xf numFmtId="0" fontId="56" fillId="0" borderId="19" xfId="23985" applyFont="1" applyBorder="1" applyAlignment="1">
      <alignment horizontal="center"/>
    </xf>
    <xf numFmtId="0" fontId="54" fillId="0" borderId="0" xfId="23985" applyFont="1" applyFill="1" applyBorder="1" applyAlignment="1">
      <alignment horizontal="center"/>
    </xf>
    <xf numFmtId="0" fontId="55" fillId="15" borderId="1" xfId="23985" applyFont="1" applyFill="1" applyBorder="1" applyAlignment="1">
      <alignment horizontal="center" vertical="center"/>
    </xf>
    <xf numFmtId="0" fontId="56" fillId="0" borderId="54" xfId="23985" applyFont="1" applyFill="1" applyBorder="1" applyAlignment="1">
      <alignment horizontal="center" vertical="center"/>
    </xf>
    <xf numFmtId="0" fontId="4" fillId="0" borderId="58" xfId="23985" applyFont="1" applyFill="1" applyBorder="1" applyAlignment="1">
      <alignment horizontal="center" vertical="center"/>
    </xf>
    <xf numFmtId="0" fontId="56" fillId="0" borderId="55" xfId="23985" applyFont="1" applyFill="1" applyBorder="1" applyAlignment="1">
      <alignment horizontal="center" vertical="center"/>
    </xf>
    <xf numFmtId="0" fontId="4" fillId="0" borderId="3" xfId="23985" applyFont="1" applyFill="1" applyBorder="1" applyAlignment="1">
      <alignment horizontal="center" vertical="center"/>
    </xf>
    <xf numFmtId="0" fontId="4" fillId="0" borderId="15" xfId="23985" applyFont="1" applyFill="1" applyBorder="1" applyAlignment="1">
      <alignment horizontal="center" vertical="center"/>
    </xf>
    <xf numFmtId="0" fontId="4" fillId="0" borderId="6" xfId="23985" applyFont="1" applyFill="1" applyBorder="1" applyAlignment="1">
      <alignment horizontal="center" vertical="center"/>
    </xf>
    <xf numFmtId="0" fontId="19" fillId="0" borderId="56" xfId="23985" applyFont="1" applyFill="1" applyBorder="1" applyAlignment="1">
      <alignment horizontal="center" vertical="center"/>
    </xf>
    <xf numFmtId="0" fontId="5" fillId="0" borderId="14" xfId="23985" applyFont="1" applyFill="1" applyBorder="1" applyAlignment="1">
      <alignment horizontal="center" vertical="center"/>
    </xf>
    <xf numFmtId="0" fontId="56" fillId="0" borderId="57" xfId="23985" applyFont="1" applyFill="1" applyBorder="1" applyAlignment="1">
      <alignment horizontal="center" vertical="center"/>
    </xf>
    <xf numFmtId="0" fontId="4" fillId="0" borderId="59" xfId="23985" applyFont="1" applyFill="1" applyBorder="1" applyAlignment="1">
      <alignment horizontal="center" vertical="center"/>
    </xf>
    <xf numFmtId="0" fontId="5" fillId="0" borderId="2" xfId="23985" applyFont="1" applyBorder="1" applyAlignment="1">
      <alignment horizontal="center"/>
    </xf>
    <xf numFmtId="0" fontId="63" fillId="0" borderId="0" xfId="23985" applyFont="1" applyFill="1" applyBorder="1" applyAlignment="1">
      <alignment horizontal="center"/>
    </xf>
    <xf numFmtId="0" fontId="62" fillId="15" borderId="1" xfId="23985" applyFont="1" applyFill="1" applyBorder="1" applyAlignment="1">
      <alignment horizontal="center"/>
    </xf>
    <xf numFmtId="0" fontId="5" fillId="0" borderId="0" xfId="23985" applyFont="1" applyBorder="1" applyAlignment="1">
      <alignment horizontal="center"/>
    </xf>
    <xf numFmtId="204" fontId="90" fillId="16" borderId="47" xfId="28451" applyNumberFormat="1" applyFont="1" applyFill="1" applyBorder="1" applyAlignment="1">
      <alignment horizontal="center"/>
    </xf>
    <xf numFmtId="204" fontId="90" fillId="16" borderId="0" xfId="28451" applyNumberFormat="1" applyFont="1" applyFill="1" applyBorder="1" applyAlignment="1">
      <alignment horizontal="center"/>
    </xf>
    <xf numFmtId="204" fontId="69" fillId="15" borderId="101" xfId="28451" applyNumberFormat="1" applyFont="1" applyFill="1" applyBorder="1" applyAlignment="1">
      <alignment horizontal="center"/>
    </xf>
    <xf numFmtId="204" fontId="69" fillId="15" borderId="102" xfId="28451" applyNumberFormat="1" applyFont="1" applyFill="1" applyBorder="1" applyAlignment="1">
      <alignment horizontal="center"/>
    </xf>
    <xf numFmtId="204" fontId="70" fillId="15" borderId="101" xfId="28277" applyNumberFormat="1" applyFont="1" applyFill="1" applyBorder="1" applyAlignment="1">
      <alignment horizontal="center"/>
    </xf>
    <xf numFmtId="204" fontId="70" fillId="15" borderId="103" xfId="28277" applyNumberFormat="1" applyFont="1" applyFill="1" applyBorder="1" applyAlignment="1">
      <alignment horizontal="center"/>
    </xf>
    <xf numFmtId="204" fontId="74" fillId="0" borderId="47" xfId="28451" applyNumberFormat="1" applyFont="1" applyBorder="1" applyAlignment="1">
      <alignment horizontal="left"/>
    </xf>
    <xf numFmtId="204" fontId="74" fillId="0" borderId="0" xfId="28451" applyNumberFormat="1" applyFont="1" applyBorder="1" applyAlignment="1">
      <alignment horizontal="left"/>
    </xf>
    <xf numFmtId="204" fontId="78" fillId="0" borderId="0" xfId="28451" applyNumberFormat="1" applyFont="1" applyBorder="1" applyAlignment="1">
      <alignment vertical="center"/>
    </xf>
    <xf numFmtId="204" fontId="76" fillId="0" borderId="47" xfId="28451" applyNumberFormat="1" applyFont="1" applyBorder="1" applyAlignment="1">
      <alignment horizontal="center"/>
    </xf>
    <xf numFmtId="204" fontId="76" fillId="0" borderId="0" xfId="28451" applyNumberFormat="1" applyFont="1" applyBorder="1" applyAlignment="1">
      <alignment horizontal="center"/>
    </xf>
    <xf numFmtId="204" fontId="76" fillId="0" borderId="4" xfId="28451" applyNumberFormat="1" applyFont="1" applyBorder="1" applyAlignment="1">
      <alignment horizontal="center"/>
    </xf>
  </cellXfs>
  <cellStyles count="29071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32" xfId="28384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28" xfId="28385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8"/>
    <cellStyle name="0,0_x000d__x000a_NA_x000d__x000a_ 3 2 29 2" xfId="29002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79" xfId="28468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79" xfId="28469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1 2" xfId="28470"/>
    <cellStyle name="40 % - Accent2" xfId="4259"/>
    <cellStyle name="40 % - Accent2 2" xfId="28471"/>
    <cellStyle name="40 % - Accent3" xfId="4260"/>
    <cellStyle name="40 % - Accent3 2" xfId="28472"/>
    <cellStyle name="40 % - Accent4" xfId="4261"/>
    <cellStyle name="40 % - Accent4 2" xfId="28473"/>
    <cellStyle name="40 % - Accent5" xfId="4262"/>
    <cellStyle name="40 % - Accent5 2" xfId="28474"/>
    <cellStyle name="40 % - Accent6" xfId="4263"/>
    <cellStyle name="40 % - Accent6 2" xfId="28475"/>
    <cellStyle name="40% - Accent1" xfId="4264"/>
    <cellStyle name="40% - Accent1 2" xfId="4265"/>
    <cellStyle name="40% - Accent1 2 2" xfId="28477"/>
    <cellStyle name="40% - Accent1 3" xfId="28476"/>
    <cellStyle name="40% - Accent2" xfId="4266"/>
    <cellStyle name="40% - Accent2 2" xfId="4267"/>
    <cellStyle name="40% - Accent2 2 2" xfId="28479"/>
    <cellStyle name="40% - Accent2 3" xfId="28478"/>
    <cellStyle name="40% - Accent3" xfId="4268"/>
    <cellStyle name="40% - Accent3 2" xfId="4269"/>
    <cellStyle name="40% - Accent3 2 2" xfId="28481"/>
    <cellStyle name="40% - Accent3 3" xfId="28480"/>
    <cellStyle name="40% - Accent4" xfId="4270"/>
    <cellStyle name="40% - Accent4 2" xfId="4271"/>
    <cellStyle name="40% - Accent4 2 2" xfId="28483"/>
    <cellStyle name="40% - Accent4 3" xfId="28482"/>
    <cellStyle name="40% - Accent5" xfId="4272"/>
    <cellStyle name="40% - Accent5 2" xfId="4273"/>
    <cellStyle name="40% - Accent5 2 2" xfId="28485"/>
    <cellStyle name="40% - Accent5 3" xfId="28484"/>
    <cellStyle name="40% - Accent6" xfId="4274"/>
    <cellStyle name="40% - Accent6 2" xfId="4275"/>
    <cellStyle name="40% - Accent6 2 2" xfId="28487"/>
    <cellStyle name="40% - Accent6 3" xfId="28486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79" xfId="28488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79" xfId="28489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79" xfId="28490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79" xfId="28491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79" xfId="28492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79" xfId="28493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1 2" xfId="28494"/>
    <cellStyle name="60 % - Accent2" xfId="4775"/>
    <cellStyle name="60 % - Accent2 2" xfId="28495"/>
    <cellStyle name="60 % - Accent3" xfId="4776"/>
    <cellStyle name="60 % - Accent3 2" xfId="28496"/>
    <cellStyle name="60 % - Accent4" xfId="4777"/>
    <cellStyle name="60 % - Accent4 2" xfId="28497"/>
    <cellStyle name="60 % - Accent5" xfId="4778"/>
    <cellStyle name="60 % - Accent5 2" xfId="28498"/>
    <cellStyle name="60 % - Accent6" xfId="4779"/>
    <cellStyle name="60 % - Accent6 2" xfId="28499"/>
    <cellStyle name="60% - Accent1" xfId="4780"/>
    <cellStyle name="60% - Accent1 2" xfId="4781"/>
    <cellStyle name="60% - Accent1 2 2" xfId="28501"/>
    <cellStyle name="60% - Accent1 3" xfId="28500"/>
    <cellStyle name="60% - Accent2" xfId="4782"/>
    <cellStyle name="60% - Accent2 2" xfId="4783"/>
    <cellStyle name="60% - Accent2 2 2" xfId="28503"/>
    <cellStyle name="60% - Accent2 3" xfId="28502"/>
    <cellStyle name="60% - Accent3" xfId="4784"/>
    <cellStyle name="60% - Accent3 2" xfId="4785"/>
    <cellStyle name="60% - Accent3 2 2" xfId="28505"/>
    <cellStyle name="60% - Accent3 3" xfId="28504"/>
    <cellStyle name="60% - Accent4" xfId="4786"/>
    <cellStyle name="60% - Accent4 2" xfId="4787"/>
    <cellStyle name="60% - Accent4 2 2" xfId="28507"/>
    <cellStyle name="60% - Accent4 3" xfId="28506"/>
    <cellStyle name="60% - Accent5" xfId="4788"/>
    <cellStyle name="60% - Accent5 2" xfId="4789"/>
    <cellStyle name="60% - Accent5 2 2" xfId="28509"/>
    <cellStyle name="60% - Accent5 3" xfId="28508"/>
    <cellStyle name="60% - Accent6" xfId="4790"/>
    <cellStyle name="60% - Accent6 2" xfId="4791"/>
    <cellStyle name="60% - Accent6 2 2" xfId="28511"/>
    <cellStyle name="60% - Accent6 3" xfId="28510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2 6" xfId="28512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2 6" xfId="28513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2 6" xfId="28514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2 6" xfId="28515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2 6" xfId="2851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2 6" xfId="28517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6mal 2" xfId="28518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79" xfId="28519"/>
    <cellStyle name="75 8" xfId="5023"/>
    <cellStyle name="75 9" xfId="5024"/>
    <cellStyle name="a" xfId="5025"/>
    <cellStyle name="a 2" xfId="28520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19" xfId="28521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1 2 2" xfId="28523"/>
    <cellStyle name="Accent1 3" xfId="28522"/>
    <cellStyle name="Accent2" xfId="5551"/>
    <cellStyle name="Accent2 2" xfId="5552"/>
    <cellStyle name="Accent2 2 2" xfId="28525"/>
    <cellStyle name="Accent2 3" xfId="28524"/>
    <cellStyle name="Accent3" xfId="5553"/>
    <cellStyle name="Accent3 2" xfId="5554"/>
    <cellStyle name="Accent3 2 2" xfId="28527"/>
    <cellStyle name="Accent3 3" xfId="28526"/>
    <cellStyle name="Accent4" xfId="5555"/>
    <cellStyle name="Accent4 2" xfId="5556"/>
    <cellStyle name="Accent4 2 2" xfId="28529"/>
    <cellStyle name="Accent4 3" xfId="28528"/>
    <cellStyle name="Accent5" xfId="5557"/>
    <cellStyle name="Accent5 2" xfId="5558"/>
    <cellStyle name="Accent5 2 2" xfId="28531"/>
    <cellStyle name="Accent5 3" xfId="28530"/>
    <cellStyle name="Accent6" xfId="5559"/>
    <cellStyle name="Accent6 2" xfId="5560"/>
    <cellStyle name="Accent6 2 2" xfId="28533"/>
    <cellStyle name="Accent6 3" xfId="28532"/>
    <cellStyle name="args.style" xfId="5561"/>
    <cellStyle name="args.style 2" xfId="28534"/>
    <cellStyle name="Avertissement" xfId="5562"/>
    <cellStyle name="Avertissement 2" xfId="28535"/>
    <cellStyle name="Bad" xfId="5563"/>
    <cellStyle name="Bad 2" xfId="5564"/>
    <cellStyle name="Bad 2 2" xfId="28537"/>
    <cellStyle name="Bad 3" xfId="28536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79" xfId="28539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 2" xfId="28540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83" xfId="28538"/>
    <cellStyle name="Calc Currency (0) 9" xfId="5723"/>
    <cellStyle name="Calc Currency (2)" xfId="5724"/>
    <cellStyle name="Calc Currency (2) 2" xfId="28541"/>
    <cellStyle name="Calc Percent (0)" xfId="5725"/>
    <cellStyle name="Calc Percent (0) 2" xfId="28542"/>
    <cellStyle name="Calc Percent (1)" xfId="5726"/>
    <cellStyle name="Calc Percent (1) 2" xfId="28543"/>
    <cellStyle name="Calc Percent (2)" xfId="5727"/>
    <cellStyle name="Calc Percent (2) 2" xfId="28544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79" xfId="28546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 2" xfId="2854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35" xfId="28545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79" xfId="28549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 5" xfId="28550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35" xfId="28548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 Units (2) 5" xfId="28551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 5" xfId="28552"/>
    <cellStyle name="Calculation" xfId="6143"/>
    <cellStyle name="Calculation 10" xfId="6144"/>
    <cellStyle name="Calculation 11" xfId="28553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2 5" xfId="2855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ellule liée 5" xfId="28555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2 5" xfId="28557"/>
    <cellStyle name="Check Cell 3" xfId="6594"/>
    <cellStyle name="Check Cell 4" xfId="6595"/>
    <cellStyle name="Check Cell 5" xfId="6596"/>
    <cellStyle name="Check Cell 6" xfId="2855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62" xfId="28560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 5" xfId="2856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38" xfId="2855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13" xfId="2838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7"/>
    <cellStyle name="Comma 106 2" xfId="29001"/>
    <cellStyle name="Comma 107" xfId="28289"/>
    <cellStyle name="Comma 107 2" xfId="29003"/>
    <cellStyle name="Comma 108" xfId="28296"/>
    <cellStyle name="Comma 108 2" xfId="29008"/>
    <cellStyle name="Comma 109" xfId="28294"/>
    <cellStyle name="Comma 109 2" xfId="29006"/>
    <cellStyle name="Comma 11" xfId="6823"/>
    <cellStyle name="Comma 11 2" xfId="6824"/>
    <cellStyle name="Comma 11 3" xfId="6825"/>
    <cellStyle name="Comma 11 4" xfId="6826"/>
    <cellStyle name="Comma 11 5" xfId="28562"/>
    <cellStyle name="Comma 110" xfId="28295"/>
    <cellStyle name="Comma 110 2" xfId="29007"/>
    <cellStyle name="Comma 111" xfId="28297"/>
    <cellStyle name="Comma 111 2" xfId="29009"/>
    <cellStyle name="Comma 112" xfId="28305"/>
    <cellStyle name="Comma 112 2" xfId="29017"/>
    <cellStyle name="Comma 113" xfId="28302"/>
    <cellStyle name="Comma 113 2" xfId="29014"/>
    <cellStyle name="Comma 114" xfId="28306"/>
    <cellStyle name="Comma 114 2" xfId="29018"/>
    <cellStyle name="Comma 115" xfId="28312"/>
    <cellStyle name="Comma 115 2" xfId="29024"/>
    <cellStyle name="Comma 116" xfId="28311"/>
    <cellStyle name="Comma 116 2" xfId="29023"/>
    <cellStyle name="Comma 117" xfId="28303"/>
    <cellStyle name="Comma 117 2" xfId="29015"/>
    <cellStyle name="Comma 118" xfId="28304"/>
    <cellStyle name="Comma 118 2" xfId="29016"/>
    <cellStyle name="Comma 119" xfId="28315"/>
    <cellStyle name="Comma 119 2" xfId="29027"/>
    <cellStyle name="Comma 12" xfId="6827"/>
    <cellStyle name="Comma 12 2" xfId="6828"/>
    <cellStyle name="Comma 12 3" xfId="6829"/>
    <cellStyle name="Comma 12 4" xfId="6830"/>
    <cellStyle name="Comma 12 5" xfId="28563"/>
    <cellStyle name="Comma 120" xfId="28317"/>
    <cellStyle name="Comma 120 2" xfId="29029"/>
    <cellStyle name="Comma 121" xfId="28319"/>
    <cellStyle name="Comma 121 2" xfId="29031"/>
    <cellStyle name="Comma 122" xfId="28321"/>
    <cellStyle name="Comma 122 2" xfId="29033"/>
    <cellStyle name="Comma 123" xfId="28323"/>
    <cellStyle name="Comma 123 2" xfId="29035"/>
    <cellStyle name="Comma 124" xfId="28325"/>
    <cellStyle name="Comma 124 2" xfId="29037"/>
    <cellStyle name="Comma 125" xfId="28327"/>
    <cellStyle name="Comma 125 2" xfId="29039"/>
    <cellStyle name="Comma 126" xfId="28329"/>
    <cellStyle name="Comma 126 2" xfId="29041"/>
    <cellStyle name="Comma 127" xfId="28331"/>
    <cellStyle name="Comma 127 2" xfId="29043"/>
    <cellStyle name="Comma 128" xfId="28333"/>
    <cellStyle name="Comma 128 2" xfId="29045"/>
    <cellStyle name="Comma 129" xfId="28335"/>
    <cellStyle name="Comma 129 2" xfId="29047"/>
    <cellStyle name="Comma 13" xfId="6831"/>
    <cellStyle name="Comma 13 2" xfId="6832"/>
    <cellStyle name="Comma 13 3" xfId="6833"/>
    <cellStyle name="Comma 13 4" xfId="6834"/>
    <cellStyle name="Comma 13 5" xfId="28564"/>
    <cellStyle name="Comma 130" xfId="28337"/>
    <cellStyle name="Comma 130 2" xfId="29049"/>
    <cellStyle name="Comma 131" xfId="28339"/>
    <cellStyle name="Comma 131 2" xfId="29051"/>
    <cellStyle name="Comma 132" xfId="28341"/>
    <cellStyle name="Comma 132 2" xfId="29053"/>
    <cellStyle name="Comma 133" xfId="28343"/>
    <cellStyle name="Comma 133 2" xfId="29055"/>
    <cellStyle name="Comma 134" xfId="28345"/>
    <cellStyle name="Comma 134 2" xfId="29057"/>
    <cellStyle name="Comma 135" xfId="28347"/>
    <cellStyle name="Comma 135 2" xfId="29059"/>
    <cellStyle name="Comma 136" xfId="28353"/>
    <cellStyle name="Comma 136 2" xfId="29065"/>
    <cellStyle name="Comma 137" xfId="28313"/>
    <cellStyle name="Comma 137 2" xfId="29025"/>
    <cellStyle name="Comma 138" xfId="28310"/>
    <cellStyle name="Comma 138 2" xfId="29022"/>
    <cellStyle name="Comma 139" xfId="28351"/>
    <cellStyle name="Comma 139 2" xfId="29063"/>
    <cellStyle name="Comma 14" xfId="6835"/>
    <cellStyle name="Comma 14 2" xfId="6836"/>
    <cellStyle name="Comma 14 3" xfId="6837"/>
    <cellStyle name="Comma 14 4" xfId="6838"/>
    <cellStyle name="Comma 14 5" xfId="28565"/>
    <cellStyle name="Comma 140" xfId="28373"/>
    <cellStyle name="Comma 141" xfId="28371"/>
    <cellStyle name="Comma 142" xfId="28376"/>
    <cellStyle name="Comma 143" xfId="28378"/>
    <cellStyle name="Comma 144" xfId="28382"/>
    <cellStyle name="Comma 145" xfId="28414"/>
    <cellStyle name="Comma 146" xfId="28451"/>
    <cellStyle name="Comma 15" xfId="6839"/>
    <cellStyle name="Comma 15 2" xfId="6840"/>
    <cellStyle name="Comma 15 3" xfId="6841"/>
    <cellStyle name="Comma 15 4" xfId="6842"/>
    <cellStyle name="Comma 15 5" xfId="28566"/>
    <cellStyle name="Comma 16" xfId="6843"/>
    <cellStyle name="Comma 16 2" xfId="6844"/>
    <cellStyle name="Comma 16 3" xfId="6845"/>
    <cellStyle name="Comma 16 4" xfId="6846"/>
    <cellStyle name="Comma 16 5" xfId="28567"/>
    <cellStyle name="Comma 17" xfId="6847"/>
    <cellStyle name="Comma 17 2" xfId="6848"/>
    <cellStyle name="Comma 17 3" xfId="6849"/>
    <cellStyle name="Comma 17 4" xfId="6850"/>
    <cellStyle name="Comma 17 5" xfId="28568"/>
    <cellStyle name="Comma 18" xfId="6851"/>
    <cellStyle name="Comma 18 2" xfId="6852"/>
    <cellStyle name="Comma 18 3" xfId="6853"/>
    <cellStyle name="Comma 18 4" xfId="6854"/>
    <cellStyle name="Comma 18 5" xfId="28569"/>
    <cellStyle name="Comma 19" xfId="6855"/>
    <cellStyle name="Comma 19 2" xfId="6856"/>
    <cellStyle name="Comma 19 3" xfId="6857"/>
    <cellStyle name="Comma 19 4" xfId="6858"/>
    <cellStyle name="Comma 19 5" xfId="28570"/>
    <cellStyle name="Comma 2" xfId="6859"/>
    <cellStyle name="Comma 2 10" xfId="6860"/>
    <cellStyle name="Comma 2 10 2" xfId="6861"/>
    <cellStyle name="Comma 2 11" xfId="6862"/>
    <cellStyle name="Comma 2 12" xfId="28249"/>
    <cellStyle name="Comma 2 12 2" xfId="28988"/>
    <cellStyle name="Comma 2 13" xfId="28283"/>
    <cellStyle name="Comma 2 14" xfId="28361"/>
    <cellStyle name="Comma 2 15" xfId="28387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29" xfId="28388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33" xfId="28571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3 6" xfId="28572"/>
    <cellStyle name="Comma 2 4" xfId="6947"/>
    <cellStyle name="Comma 2 4 2" xfId="6948"/>
    <cellStyle name="Comma 2 4 3" xfId="6949"/>
    <cellStyle name="Comma 2 4 4" xfId="6950"/>
    <cellStyle name="Comma 2 4 5" xfId="28280"/>
    <cellStyle name="Comma 2 4 5 2" xfId="28998"/>
    <cellStyle name="Comma 2 4 6" xfId="28372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62" xfId="28573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0 5" xfId="28574"/>
    <cellStyle name="Comma 21" xfId="7045"/>
    <cellStyle name="Comma 21 2" xfId="7046"/>
    <cellStyle name="Comma 21 3" xfId="7047"/>
    <cellStyle name="Comma 21 4" xfId="7048"/>
    <cellStyle name="Comma 21 5" xfId="28575"/>
    <cellStyle name="Comma 22" xfId="7049"/>
    <cellStyle name="Comma 22 2" xfId="7050"/>
    <cellStyle name="Comma 22 3" xfId="7051"/>
    <cellStyle name="Comma 22 4" xfId="7052"/>
    <cellStyle name="Comma 22 5" xfId="28576"/>
    <cellStyle name="Comma 23" xfId="7053"/>
    <cellStyle name="Comma 23 2" xfId="7054"/>
    <cellStyle name="Comma 23 3" xfId="7055"/>
    <cellStyle name="Comma 23 4" xfId="7056"/>
    <cellStyle name="Comma 23 5" xfId="28577"/>
    <cellStyle name="Comma 24" xfId="7057"/>
    <cellStyle name="Comma 24 2" xfId="7058"/>
    <cellStyle name="Comma 24 3" xfId="7059"/>
    <cellStyle name="Comma 24 4" xfId="7060"/>
    <cellStyle name="Comma 24 5" xfId="28578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5 6" xfId="28579"/>
    <cellStyle name="Comma 26" xfId="7086"/>
    <cellStyle name="Comma 26 2" xfId="7087"/>
    <cellStyle name="Comma 26 3" xfId="7088"/>
    <cellStyle name="Comma 26 4" xfId="7089"/>
    <cellStyle name="Comma 26 5" xfId="28580"/>
    <cellStyle name="Comma 27" xfId="7090"/>
    <cellStyle name="Comma 27 2" xfId="7091"/>
    <cellStyle name="Comma 27 3" xfId="7092"/>
    <cellStyle name="Comma 27 4" xfId="7093"/>
    <cellStyle name="Comma 27 5" xfId="28581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14" xfId="28582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29 5" xfId="28583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13 2" xfId="28989"/>
    <cellStyle name="Comma 3 114" xfId="28362"/>
    <cellStyle name="Comma 3 115" xfId="28584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62" xfId="28585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0 5" xfId="28586"/>
    <cellStyle name="Comma 31" xfId="7674"/>
    <cellStyle name="Comma 31 2" xfId="7675"/>
    <cellStyle name="Comma 31 3" xfId="7676"/>
    <cellStyle name="Comma 31 4" xfId="7677"/>
    <cellStyle name="Comma 31 5" xfId="28587"/>
    <cellStyle name="Comma 32" xfId="7678"/>
    <cellStyle name="Comma 32 2" xfId="7679"/>
    <cellStyle name="Comma 32 3" xfId="7680"/>
    <cellStyle name="Comma 32 4" xfId="7681"/>
    <cellStyle name="Comma 32 5" xfId="28588"/>
    <cellStyle name="Comma 33" xfId="7682"/>
    <cellStyle name="Comma 33 2" xfId="7683"/>
    <cellStyle name="Comma 33 3" xfId="7684"/>
    <cellStyle name="Comma 33 4" xfId="7685"/>
    <cellStyle name="Comma 33 5" xfId="28589"/>
    <cellStyle name="Comma 34" xfId="7686"/>
    <cellStyle name="Comma 34 10" xfId="7687"/>
    <cellStyle name="Comma 34 11" xfId="7688"/>
    <cellStyle name="Comma 34 12" xfId="7689"/>
    <cellStyle name="Comma 34 13" xfId="7690"/>
    <cellStyle name="Comma 34 14" xfId="285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13" xfId="28591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13" xfId="28592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13" xfId="285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13" xfId="28594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39 5" xfId="28595"/>
    <cellStyle name="Comma 4" xfId="8218"/>
    <cellStyle name="Comma 4 10" xfId="28359"/>
    <cellStyle name="Comma 4 11" xfId="28596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 9 2" xfId="28986"/>
    <cellStyle name="Comma 40" xfId="8227"/>
    <cellStyle name="Comma 40 2" xfId="8228"/>
    <cellStyle name="Comma 40 3" xfId="8229"/>
    <cellStyle name="Comma 40 4" xfId="8230"/>
    <cellStyle name="Comma 40 5" xfId="28597"/>
    <cellStyle name="Comma 41" xfId="8231"/>
    <cellStyle name="Comma 41 2" xfId="8232"/>
    <cellStyle name="Comma 41 3" xfId="8233"/>
    <cellStyle name="Comma 41 4" xfId="8234"/>
    <cellStyle name="Comma 41 5" xfId="28598"/>
    <cellStyle name="Comma 42" xfId="8235"/>
    <cellStyle name="Comma 42 2" xfId="8236"/>
    <cellStyle name="Comma 42 3" xfId="8237"/>
    <cellStyle name="Comma 42 4" xfId="8238"/>
    <cellStyle name="Comma 42 5" xfId="28599"/>
    <cellStyle name="Comma 43" xfId="8239"/>
    <cellStyle name="Comma 43 2" xfId="8240"/>
    <cellStyle name="Comma 43 3" xfId="8241"/>
    <cellStyle name="Comma 43 4" xfId="8242"/>
    <cellStyle name="Comma 43 5" xfId="28600"/>
    <cellStyle name="Comma 44" xfId="8243"/>
    <cellStyle name="Comma 44 2" xfId="8244"/>
    <cellStyle name="Comma 44 3" xfId="8245"/>
    <cellStyle name="Comma 44 4" xfId="8246"/>
    <cellStyle name="Comma 44 5" xfId="28601"/>
    <cellStyle name="Comma 45" xfId="8247"/>
    <cellStyle name="Comma 45 10" xfId="28602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6 6" xfId="28603"/>
    <cellStyle name="Comma 47" xfId="8261"/>
    <cellStyle name="Comma 47 2" xfId="8262"/>
    <cellStyle name="Comma 47 3" xfId="8263"/>
    <cellStyle name="Comma 47 4" xfId="8264"/>
    <cellStyle name="Comma 47 5" xfId="28604"/>
    <cellStyle name="Comma 48" xfId="8265"/>
    <cellStyle name="Comma 48 2" xfId="8266"/>
    <cellStyle name="Comma 48 3" xfId="8267"/>
    <cellStyle name="Comma 48 4" xfId="8268"/>
    <cellStyle name="Comma 48 5" xfId="28605"/>
    <cellStyle name="Comma 49" xfId="8269"/>
    <cellStyle name="Comma 49 2" xfId="8270"/>
    <cellStyle name="Comma 49 3" xfId="8271"/>
    <cellStyle name="Comma 49 4" xfId="8272"/>
    <cellStyle name="Comma 49 5" xfId="28606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 9" xfId="28607"/>
    <cellStyle name="Comma 50" xfId="8320"/>
    <cellStyle name="Comma 50 2" xfId="8321"/>
    <cellStyle name="Comma 50 3" xfId="8322"/>
    <cellStyle name="Comma 50 4" xfId="8323"/>
    <cellStyle name="Comma 50 5" xfId="28608"/>
    <cellStyle name="Comma 51" xfId="8324"/>
    <cellStyle name="Comma 51 2" xfId="8325"/>
    <cellStyle name="Comma 51 3" xfId="8326"/>
    <cellStyle name="Comma 51 4" xfId="8327"/>
    <cellStyle name="Comma 51 5" xfId="28609"/>
    <cellStyle name="Comma 52" xfId="8328"/>
    <cellStyle name="Comma 52 2" xfId="8329"/>
    <cellStyle name="Comma 52 3" xfId="8330"/>
    <cellStyle name="Comma 52 4" xfId="8331"/>
    <cellStyle name="Comma 52 5" xfId="28610"/>
    <cellStyle name="Comma 53" xfId="8332"/>
    <cellStyle name="Comma 53 2" xfId="8333"/>
    <cellStyle name="Comma 53 3" xfId="8334"/>
    <cellStyle name="Comma 53 4" xfId="8335"/>
    <cellStyle name="Comma 53 5" xfId="28611"/>
    <cellStyle name="Comma 54" xfId="8336"/>
    <cellStyle name="Comma 54 2" xfId="8337"/>
    <cellStyle name="Comma 54 3" xfId="8338"/>
    <cellStyle name="Comma 54 4" xfId="8339"/>
    <cellStyle name="Comma 54 5" xfId="28612"/>
    <cellStyle name="Comma 55" xfId="8340"/>
    <cellStyle name="Comma 55 2" xfId="8341"/>
    <cellStyle name="Comma 55 3" xfId="8342"/>
    <cellStyle name="Comma 55 4" xfId="8343"/>
    <cellStyle name="Comma 55 5" xfId="28613"/>
    <cellStyle name="Comma 56" xfId="8344"/>
    <cellStyle name="Comma 56 2" xfId="8345"/>
    <cellStyle name="Comma 56 3" xfId="8346"/>
    <cellStyle name="Comma 56 4" xfId="8347"/>
    <cellStyle name="Comma 56 5" xfId="28614"/>
    <cellStyle name="Comma 57" xfId="8348"/>
    <cellStyle name="Comma 57 2" xfId="8349"/>
    <cellStyle name="Comma 57 3" xfId="8350"/>
    <cellStyle name="Comma 57 4" xfId="8351"/>
    <cellStyle name="Comma 57 5" xfId="28615"/>
    <cellStyle name="Comma 58" xfId="8352"/>
    <cellStyle name="Comma 58 2" xfId="8353"/>
    <cellStyle name="Comma 58 3" xfId="8354"/>
    <cellStyle name="Comma 58 4" xfId="8355"/>
    <cellStyle name="Comma 58 5" xfId="28616"/>
    <cellStyle name="Comma 59" xfId="8356"/>
    <cellStyle name="Comma 59 2" xfId="8357"/>
    <cellStyle name="Comma 59 3" xfId="8358"/>
    <cellStyle name="Comma 59 4" xfId="8359"/>
    <cellStyle name="Comma 59 5" xfId="28617"/>
    <cellStyle name="Comma 6" xfId="8360"/>
    <cellStyle name="Comma 6 2" xfId="8361"/>
    <cellStyle name="Comma 6 3" xfId="8362"/>
    <cellStyle name="Comma 6 4" xfId="8363"/>
    <cellStyle name="Comma 6 5" xfId="8364"/>
    <cellStyle name="Comma 6 6" xfId="28389"/>
    <cellStyle name="Comma 60" xfId="8365"/>
    <cellStyle name="Comma 60 2" xfId="8366"/>
    <cellStyle name="Comma 60 3" xfId="8367"/>
    <cellStyle name="Comma 60 4" xfId="8368"/>
    <cellStyle name="Comma 60 5" xfId="28618"/>
    <cellStyle name="Comma 61" xfId="8369"/>
    <cellStyle name="Comma 61 2" xfId="8370"/>
    <cellStyle name="Comma 61 3" xfId="8371"/>
    <cellStyle name="Comma 61 4" xfId="8372"/>
    <cellStyle name="Comma 61 5" xfId="28619"/>
    <cellStyle name="Comma 62" xfId="8373"/>
    <cellStyle name="Comma 62 2" xfId="8374"/>
    <cellStyle name="Comma 62 3" xfId="8375"/>
    <cellStyle name="Comma 62 4" xfId="8376"/>
    <cellStyle name="Comma 62 5" xfId="28620"/>
    <cellStyle name="Comma 63" xfId="8377"/>
    <cellStyle name="Comma 63 2" xfId="8378"/>
    <cellStyle name="Comma 63 3" xfId="8379"/>
    <cellStyle name="Comma 63 4" xfId="8380"/>
    <cellStyle name="Comma 63 5" xfId="28621"/>
    <cellStyle name="Comma 64" xfId="8381"/>
    <cellStyle name="Comma 64 2" xfId="8382"/>
    <cellStyle name="Comma 64 3" xfId="8383"/>
    <cellStyle name="Comma 64 4" xfId="8384"/>
    <cellStyle name="Comma 64 5" xfId="28622"/>
    <cellStyle name="Comma 65" xfId="8385"/>
    <cellStyle name="Comma 65 2" xfId="8386"/>
    <cellStyle name="Comma 65 3" xfId="8387"/>
    <cellStyle name="Comma 65 4" xfId="8388"/>
    <cellStyle name="Comma 65 5" xfId="28623"/>
    <cellStyle name="Comma 66" xfId="8389"/>
    <cellStyle name="Comma 66 2" xfId="8390"/>
    <cellStyle name="Comma 66 3" xfId="8391"/>
    <cellStyle name="Comma 66 4" xfId="8392"/>
    <cellStyle name="Comma 66 5" xfId="28624"/>
    <cellStyle name="Comma 67" xfId="8393"/>
    <cellStyle name="Comma 67 2" xfId="8394"/>
    <cellStyle name="Comma 67 3" xfId="8395"/>
    <cellStyle name="Comma 67 4" xfId="8396"/>
    <cellStyle name="Comma 67 5" xfId="28625"/>
    <cellStyle name="Comma 68" xfId="8397"/>
    <cellStyle name="Comma 68 2" xfId="8398"/>
    <cellStyle name="Comma 68 3" xfId="8399"/>
    <cellStyle name="Comma 68 4" xfId="8400"/>
    <cellStyle name="Comma 68 5" xfId="28626"/>
    <cellStyle name="Comma 69" xfId="8401"/>
    <cellStyle name="Comma 69 2" xfId="8402"/>
    <cellStyle name="Comma 69 3" xfId="8403"/>
    <cellStyle name="Comma 69 4" xfId="8404"/>
    <cellStyle name="Comma 69 5" xfId="28627"/>
    <cellStyle name="Comma 7" xfId="8405"/>
    <cellStyle name="Comma 7 2" xfId="8406"/>
    <cellStyle name="Comma 7 3" xfId="8407"/>
    <cellStyle name="Comma 7 4" xfId="8408"/>
    <cellStyle name="Comma 7 5" xfId="8409"/>
    <cellStyle name="Comma 7 6" xfId="28628"/>
    <cellStyle name="Comma 70" xfId="8410"/>
    <cellStyle name="Comma 70 2" xfId="8411"/>
    <cellStyle name="Comma 70 3" xfId="8412"/>
    <cellStyle name="Comma 70 4" xfId="8413"/>
    <cellStyle name="Comma 70 5" xfId="28629"/>
    <cellStyle name="Comma 71" xfId="8414"/>
    <cellStyle name="Comma 71 2" xfId="8415"/>
    <cellStyle name="Comma 71 3" xfId="8416"/>
    <cellStyle name="Comma 71 4" xfId="8417"/>
    <cellStyle name="Comma 71 5" xfId="28630"/>
    <cellStyle name="Comma 72" xfId="8418"/>
    <cellStyle name="Comma 72 2" xfId="8419"/>
    <cellStyle name="Comma 72 3" xfId="8420"/>
    <cellStyle name="Comma 72 4" xfId="8421"/>
    <cellStyle name="Comma 72 5" xfId="28631"/>
    <cellStyle name="Comma 73" xfId="8422"/>
    <cellStyle name="Comma 73 2" xfId="8423"/>
    <cellStyle name="Comma 73 3" xfId="8424"/>
    <cellStyle name="Comma 73 4" xfId="8425"/>
    <cellStyle name="Comma 73 5" xfId="28632"/>
    <cellStyle name="Comma 74" xfId="8426"/>
    <cellStyle name="Comma 74 2" xfId="8427"/>
    <cellStyle name="Comma 74 3" xfId="8428"/>
    <cellStyle name="Comma 74 4" xfId="8429"/>
    <cellStyle name="Comma 74 5" xfId="28633"/>
    <cellStyle name="Comma 75" xfId="8430"/>
    <cellStyle name="Comma 75 2" xfId="8431"/>
    <cellStyle name="Comma 75 3" xfId="8432"/>
    <cellStyle name="Comma 75 4" xfId="8433"/>
    <cellStyle name="Comma 75 5" xfId="28634"/>
    <cellStyle name="Comma 76" xfId="8434"/>
    <cellStyle name="Comma 76 2" xfId="8435"/>
    <cellStyle name="Comma 76 3" xfId="8436"/>
    <cellStyle name="Comma 76 4" xfId="8437"/>
    <cellStyle name="Comma 76 5" xfId="28635"/>
    <cellStyle name="Comma 77" xfId="8438"/>
    <cellStyle name="Comma 77 2" xfId="8439"/>
    <cellStyle name="Comma 77 3" xfId="8440"/>
    <cellStyle name="Comma 77 4" xfId="8441"/>
    <cellStyle name="Comma 77 5" xfId="28636"/>
    <cellStyle name="Comma 78" xfId="8442"/>
    <cellStyle name="Comma 78 2" xfId="8443"/>
    <cellStyle name="Comma 78 3" xfId="8444"/>
    <cellStyle name="Comma 78 4" xfId="8445"/>
    <cellStyle name="Comma 78 5" xfId="28637"/>
    <cellStyle name="Comma 79" xfId="8446"/>
    <cellStyle name="Comma 79 2" xfId="8447"/>
    <cellStyle name="Comma 79 3" xfId="8448"/>
    <cellStyle name="Comma 79 4" xfId="8449"/>
    <cellStyle name="Comma 79 5" xfId="28638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 6" xfId="28639"/>
    <cellStyle name="Comma 80" xfId="8475"/>
    <cellStyle name="Comma 80 2" xfId="8476"/>
    <cellStyle name="Comma 80 3" xfId="8477"/>
    <cellStyle name="Comma 80 4" xfId="8478"/>
    <cellStyle name="Comma 80 5" xfId="28640"/>
    <cellStyle name="Comma 81" xfId="8479"/>
    <cellStyle name="Comma 81 2" xfId="8480"/>
    <cellStyle name="Comma 81 3" xfId="8481"/>
    <cellStyle name="Comma 81 4" xfId="8482"/>
    <cellStyle name="Comma 81 5" xfId="28641"/>
    <cellStyle name="Comma 82" xfId="8483"/>
    <cellStyle name="Comma 82 2" xfId="8484"/>
    <cellStyle name="Comma 82 3" xfId="8485"/>
    <cellStyle name="Comma 82 4" xfId="8486"/>
    <cellStyle name="Comma 82 5" xfId="28642"/>
    <cellStyle name="Comma 83" xfId="8487"/>
    <cellStyle name="Comma 83 2" xfId="8488"/>
    <cellStyle name="Comma 83 3" xfId="8489"/>
    <cellStyle name="Comma 83 4" xfId="8490"/>
    <cellStyle name="Comma 83 5" xfId="28643"/>
    <cellStyle name="Comma 84" xfId="8491"/>
    <cellStyle name="Comma 84 2" xfId="8492"/>
    <cellStyle name="Comma 84 3" xfId="8493"/>
    <cellStyle name="Comma 84 4" xfId="8494"/>
    <cellStyle name="Comma 84 5" xfId="28644"/>
    <cellStyle name="Comma 85" xfId="8495"/>
    <cellStyle name="Comma 85 2" xfId="8496"/>
    <cellStyle name="Comma 85 3" xfId="8497"/>
    <cellStyle name="Comma 85 4" xfId="8498"/>
    <cellStyle name="Comma 85 5" xfId="28645"/>
    <cellStyle name="Comma 86" xfId="8499"/>
    <cellStyle name="Comma 86 2" xfId="8500"/>
    <cellStyle name="Comma 86 3" xfId="8501"/>
    <cellStyle name="Comma 86 4" xfId="8502"/>
    <cellStyle name="Comma 86 5" xfId="28646"/>
    <cellStyle name="Comma 87" xfId="8503"/>
    <cellStyle name="Comma 87 2" xfId="8504"/>
    <cellStyle name="Comma 87 3" xfId="8505"/>
    <cellStyle name="Comma 87 4" xfId="8506"/>
    <cellStyle name="Comma 87 5" xfId="28647"/>
    <cellStyle name="Comma 88" xfId="8507"/>
    <cellStyle name="Comma 88 2" xfId="8508"/>
    <cellStyle name="Comma 88 3" xfId="8509"/>
    <cellStyle name="Comma 88 4" xfId="8510"/>
    <cellStyle name="Comma 88 5" xfId="28285"/>
    <cellStyle name="Comma 88 5 2" xfId="28999"/>
    <cellStyle name="Comma 88 6" xfId="28375"/>
    <cellStyle name="Comma 89" xfId="8511"/>
    <cellStyle name="Comma 89 2" xfId="8512"/>
    <cellStyle name="Comma 89 3" xfId="8513"/>
    <cellStyle name="Comma 89 4" xfId="8514"/>
    <cellStyle name="Comma 89 5" xfId="28648"/>
    <cellStyle name="Comma 9" xfId="8515"/>
    <cellStyle name="Comma 9 2" xfId="8516"/>
    <cellStyle name="Comma 9 3" xfId="8517"/>
    <cellStyle name="Comma 9 4" xfId="8518"/>
    <cellStyle name="Comma 9 5" xfId="28649"/>
    <cellStyle name="Comma 90" xfId="8519"/>
    <cellStyle name="Comma 90 2" xfId="8520"/>
    <cellStyle name="Comma 90 3" xfId="8521"/>
    <cellStyle name="Comma 90 4" xfId="8522"/>
    <cellStyle name="Comma 90 5" xfId="28650"/>
    <cellStyle name="Comma 91" xfId="8523"/>
    <cellStyle name="Comma 91 2" xfId="28558"/>
    <cellStyle name="Comma 92" xfId="8524"/>
    <cellStyle name="Comma 92 2" xfId="28979"/>
    <cellStyle name="Comma 93" xfId="8525"/>
    <cellStyle name="Comma 93 2" xfId="28980"/>
    <cellStyle name="Comma 94" xfId="8526"/>
    <cellStyle name="Comma 94 2" xfId="28978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62" xfId="28652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3 5" xfId="28653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a0 9" xfId="28651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62" xfId="28654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nfig Data Cells 5" xfId="28655"/>
    <cellStyle name="Copied" xfId="8963"/>
    <cellStyle name="Copied 2" xfId="8964"/>
    <cellStyle name="Copied 3" xfId="8965"/>
    <cellStyle name="Copied 4" xfId="8966"/>
    <cellStyle name="Copied 5" xfId="2865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62" xfId="28657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[00] 5" xfId="28658"/>
    <cellStyle name="Currency 10" xfId="9056"/>
    <cellStyle name="Currency 10 2" xfId="9057"/>
    <cellStyle name="Currency 10 3" xfId="9058"/>
    <cellStyle name="Currency 10 4" xfId="9059"/>
    <cellStyle name="Currency 10 5" xfId="28659"/>
    <cellStyle name="Currency 11" xfId="9060"/>
    <cellStyle name="Currency 11 2" xfId="9061"/>
    <cellStyle name="Currency 11 3" xfId="9062"/>
    <cellStyle name="Currency 11 4" xfId="9063"/>
    <cellStyle name="Currency 11 5" xfId="28660"/>
    <cellStyle name="Currency 12" xfId="9064"/>
    <cellStyle name="Currency 12 2" xfId="9065"/>
    <cellStyle name="Currency 12 3" xfId="9066"/>
    <cellStyle name="Currency 12 4" xfId="9067"/>
    <cellStyle name="Currency 12 5" xfId="28661"/>
    <cellStyle name="Currency 13" xfId="9068"/>
    <cellStyle name="Currency 13 2" xfId="9069"/>
    <cellStyle name="Currency 13 3" xfId="9070"/>
    <cellStyle name="Currency 13 4" xfId="9071"/>
    <cellStyle name="Currency 13 5" xfId="28662"/>
    <cellStyle name="Currency 14" xfId="9072"/>
    <cellStyle name="Currency 14 2" xfId="9073"/>
    <cellStyle name="Currency 14 3" xfId="9074"/>
    <cellStyle name="Currency 14 4" xfId="9075"/>
    <cellStyle name="Currency 14 5" xfId="28663"/>
    <cellStyle name="Currency 15" xfId="9076"/>
    <cellStyle name="Currency 15 2" xfId="9077"/>
    <cellStyle name="Currency 15 3" xfId="9078"/>
    <cellStyle name="Currency 15 4" xfId="9079"/>
    <cellStyle name="Currency 15 5" xfId="28664"/>
    <cellStyle name="Currency 16" xfId="9080"/>
    <cellStyle name="Currency 16 2" xfId="9081"/>
    <cellStyle name="Currency 16 3" xfId="9082"/>
    <cellStyle name="Currency 16 4" xfId="9083"/>
    <cellStyle name="Currency 16 5" xfId="28665"/>
    <cellStyle name="Currency 17" xfId="9084"/>
    <cellStyle name="Currency 17 2" xfId="9085"/>
    <cellStyle name="Currency 17 3" xfId="9086"/>
    <cellStyle name="Currency 17 4" xfId="9087"/>
    <cellStyle name="Currency 17 5" xfId="28666"/>
    <cellStyle name="Currency 18" xfId="9088"/>
    <cellStyle name="Currency 18 2" xfId="9089"/>
    <cellStyle name="Currency 18 3" xfId="9090"/>
    <cellStyle name="Currency 18 4" xfId="9091"/>
    <cellStyle name="Currency 18 5" xfId="28667"/>
    <cellStyle name="Currency 19" xfId="9092"/>
    <cellStyle name="Currency 19 2" xfId="9093"/>
    <cellStyle name="Currency 19 3" xfId="9094"/>
    <cellStyle name="Currency 19 4" xfId="9095"/>
    <cellStyle name="Currency 19 5" xfId="28668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 5" xfId="2867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63" xfId="28669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0 5" xfId="28671"/>
    <cellStyle name="Currency 21" xfId="9189"/>
    <cellStyle name="Currency 21 2" xfId="9190"/>
    <cellStyle name="Currency 21 3" xfId="9191"/>
    <cellStyle name="Currency 21 4" xfId="9192"/>
    <cellStyle name="Currency 21 5" xfId="28672"/>
    <cellStyle name="Currency 22" xfId="9193"/>
    <cellStyle name="Currency 22 2" xfId="9194"/>
    <cellStyle name="Currency 22 3" xfId="9195"/>
    <cellStyle name="Currency 22 4" xfId="9196"/>
    <cellStyle name="Currency 22 5" xfId="28673"/>
    <cellStyle name="Currency 23" xfId="9197"/>
    <cellStyle name="Currency 23 2" xfId="9198"/>
    <cellStyle name="Currency 23 3" xfId="9199"/>
    <cellStyle name="Currency 23 4" xfId="9200"/>
    <cellStyle name="Currency 23 5" xfId="28674"/>
    <cellStyle name="Currency 24" xfId="9201"/>
    <cellStyle name="Currency 24 2" xfId="9202"/>
    <cellStyle name="Currency 24 3" xfId="9203"/>
    <cellStyle name="Currency 24 4" xfId="9204"/>
    <cellStyle name="Currency 24 5" xfId="28675"/>
    <cellStyle name="Currency 25" xfId="9205"/>
    <cellStyle name="Currency 25 2" xfId="9206"/>
    <cellStyle name="Currency 25 3" xfId="9207"/>
    <cellStyle name="Currency 25 4" xfId="9208"/>
    <cellStyle name="Currency 25 5" xfId="28676"/>
    <cellStyle name="Currency 26" xfId="9209"/>
    <cellStyle name="Currency 26 2" xfId="9210"/>
    <cellStyle name="Currency 26 3" xfId="9211"/>
    <cellStyle name="Currency 26 4" xfId="9212"/>
    <cellStyle name="Currency 26 5" xfId="28677"/>
    <cellStyle name="Currency 27" xfId="9213"/>
    <cellStyle name="Currency 27 2" xfId="9214"/>
    <cellStyle name="Currency 27 3" xfId="9215"/>
    <cellStyle name="Currency 27 4" xfId="9216"/>
    <cellStyle name="Currency 27 5" xfId="28678"/>
    <cellStyle name="Currency 28" xfId="9217"/>
    <cellStyle name="Currency 28 2" xfId="9218"/>
    <cellStyle name="Currency 28 3" xfId="9219"/>
    <cellStyle name="Currency 28 4" xfId="9220"/>
    <cellStyle name="Currency 28 5" xfId="28679"/>
    <cellStyle name="Currency 29" xfId="9221"/>
    <cellStyle name="Currency 29 2" xfId="9222"/>
    <cellStyle name="Currency 29 3" xfId="9223"/>
    <cellStyle name="Currency 29 4" xfId="9224"/>
    <cellStyle name="Currency 29 5" xfId="28680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 5" xfId="28682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63" xfId="28681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0 5" xfId="28683"/>
    <cellStyle name="Currency 31" xfId="9318"/>
    <cellStyle name="Currency 31 2" xfId="9319"/>
    <cellStyle name="Currency 31 3" xfId="9320"/>
    <cellStyle name="Currency 31 4" xfId="9321"/>
    <cellStyle name="Currency 31 5" xfId="28684"/>
    <cellStyle name="Currency 32" xfId="9322"/>
    <cellStyle name="Currency 32 2" xfId="9323"/>
    <cellStyle name="Currency 32 3" xfId="9324"/>
    <cellStyle name="Currency 32 4" xfId="9325"/>
    <cellStyle name="Currency 32 5" xfId="28685"/>
    <cellStyle name="Currency 33" xfId="9326"/>
    <cellStyle name="Currency 33 2" xfId="9327"/>
    <cellStyle name="Currency 33 3" xfId="9328"/>
    <cellStyle name="Currency 33 4" xfId="9329"/>
    <cellStyle name="Currency 33 5" xfId="28686"/>
    <cellStyle name="Currency 34" xfId="9330"/>
    <cellStyle name="Currency 34 2" xfId="9331"/>
    <cellStyle name="Currency 34 3" xfId="9332"/>
    <cellStyle name="Currency 34 4" xfId="9333"/>
    <cellStyle name="Currency 34 5" xfId="28687"/>
    <cellStyle name="Currency 35" xfId="9334"/>
    <cellStyle name="Currency 35 2" xfId="9335"/>
    <cellStyle name="Currency 35 3" xfId="9336"/>
    <cellStyle name="Currency 35 4" xfId="9337"/>
    <cellStyle name="Currency 35 5" xfId="28688"/>
    <cellStyle name="Currency 36" xfId="9338"/>
    <cellStyle name="Currency 36 2" xfId="9339"/>
    <cellStyle name="Currency 36 3" xfId="9340"/>
    <cellStyle name="Currency 36 4" xfId="9341"/>
    <cellStyle name="Currency 36 5" xfId="28689"/>
    <cellStyle name="Currency 37" xfId="9342"/>
    <cellStyle name="Currency 37 2" xfId="9343"/>
    <cellStyle name="Currency 37 3" xfId="9344"/>
    <cellStyle name="Currency 37 4" xfId="9345"/>
    <cellStyle name="Currency 37 5" xfId="28690"/>
    <cellStyle name="Currency 38" xfId="9346"/>
    <cellStyle name="Currency 38 2" xfId="9347"/>
    <cellStyle name="Currency 38 3" xfId="9348"/>
    <cellStyle name="Currency 38 4" xfId="9349"/>
    <cellStyle name="Currency 38 5" xfId="28691"/>
    <cellStyle name="Currency 39" xfId="9350"/>
    <cellStyle name="Currency 39 2" xfId="9351"/>
    <cellStyle name="Currency 39 3" xfId="9352"/>
    <cellStyle name="Currency 39 4" xfId="9353"/>
    <cellStyle name="Currency 39 5" xfId="28692"/>
    <cellStyle name="Currency 4" xfId="9354"/>
    <cellStyle name="Currency 4 2" xfId="9355"/>
    <cellStyle name="Currency 4 3" xfId="9356"/>
    <cellStyle name="Currency 4 4" xfId="9357"/>
    <cellStyle name="Currency 4 5" xfId="28693"/>
    <cellStyle name="Currency 40" xfId="9358"/>
    <cellStyle name="Currency 40 2" xfId="9359"/>
    <cellStyle name="Currency 40 3" xfId="9360"/>
    <cellStyle name="Currency 40 4" xfId="9361"/>
    <cellStyle name="Currency 40 5" xfId="28694"/>
    <cellStyle name="Currency 41" xfId="9362"/>
    <cellStyle name="Currency 41 2" xfId="9363"/>
    <cellStyle name="Currency 41 3" xfId="9364"/>
    <cellStyle name="Currency 41 4" xfId="9365"/>
    <cellStyle name="Currency 41 5" xfId="28695"/>
    <cellStyle name="Currency 42" xfId="9366"/>
    <cellStyle name="Currency 42 2" xfId="9367"/>
    <cellStyle name="Currency 42 3" xfId="9368"/>
    <cellStyle name="Currency 42 4" xfId="9369"/>
    <cellStyle name="Currency 42 5" xfId="28696"/>
    <cellStyle name="Currency 43" xfId="9370"/>
    <cellStyle name="Currency 43 2" xfId="9371"/>
    <cellStyle name="Currency 43 3" xfId="9372"/>
    <cellStyle name="Currency 43 4" xfId="9373"/>
    <cellStyle name="Currency 43 5" xfId="28697"/>
    <cellStyle name="Currency 44" xfId="9374"/>
    <cellStyle name="Currency 44 2" xfId="9375"/>
    <cellStyle name="Currency 44 3" xfId="9376"/>
    <cellStyle name="Currency 44 4" xfId="9377"/>
    <cellStyle name="Currency 44 5" xfId="28698"/>
    <cellStyle name="Currency 45" xfId="9378"/>
    <cellStyle name="Currency 45 2" xfId="9379"/>
    <cellStyle name="Currency 45 3" xfId="9380"/>
    <cellStyle name="Currency 45 4" xfId="9381"/>
    <cellStyle name="Currency 45 5" xfId="28699"/>
    <cellStyle name="Currency 46" xfId="9382"/>
    <cellStyle name="Currency 46 2" xfId="9383"/>
    <cellStyle name="Currency 46 3" xfId="9384"/>
    <cellStyle name="Currency 46 4" xfId="9385"/>
    <cellStyle name="Currency 46 5" xfId="28700"/>
    <cellStyle name="Currency 47" xfId="9386"/>
    <cellStyle name="Currency 47 2" xfId="9387"/>
    <cellStyle name="Currency 47 3" xfId="9388"/>
    <cellStyle name="Currency 47 4" xfId="9389"/>
    <cellStyle name="Currency 47 5" xfId="28701"/>
    <cellStyle name="Currency 48" xfId="9390"/>
    <cellStyle name="Currency 48 2" xfId="9391"/>
    <cellStyle name="Currency 48 3" xfId="9392"/>
    <cellStyle name="Currency 48 4" xfId="9393"/>
    <cellStyle name="Currency 48 5" xfId="28702"/>
    <cellStyle name="Currency 49" xfId="9394"/>
    <cellStyle name="Currency 49 2" xfId="9395"/>
    <cellStyle name="Currency 49 3" xfId="9396"/>
    <cellStyle name="Currency 49 4" xfId="9397"/>
    <cellStyle name="Currency 49 5" xfId="28703"/>
    <cellStyle name="Currency 5" xfId="9398"/>
    <cellStyle name="Currency 5 2" xfId="9399"/>
    <cellStyle name="Currency 5 3" xfId="9400"/>
    <cellStyle name="Currency 5 4" xfId="9401"/>
    <cellStyle name="Currency 5 5" xfId="28704"/>
    <cellStyle name="Currency 50" xfId="9402"/>
    <cellStyle name="Currency 50 2" xfId="9403"/>
    <cellStyle name="Currency 50 3" xfId="9404"/>
    <cellStyle name="Currency 50 4" xfId="9405"/>
    <cellStyle name="Currency 50 5" xfId="28705"/>
    <cellStyle name="Currency 51" xfId="9406"/>
    <cellStyle name="Currency 51 2" xfId="9407"/>
    <cellStyle name="Currency 51 3" xfId="9408"/>
    <cellStyle name="Currency 51 4" xfId="9409"/>
    <cellStyle name="Currency 51 5" xfId="28706"/>
    <cellStyle name="Currency 52" xfId="9410"/>
    <cellStyle name="Currency 52 2" xfId="9411"/>
    <cellStyle name="Currency 52 3" xfId="9412"/>
    <cellStyle name="Currency 52 4" xfId="9413"/>
    <cellStyle name="Currency 52 5" xfId="28707"/>
    <cellStyle name="Currency 53" xfId="9414"/>
    <cellStyle name="Currency 53 2" xfId="9415"/>
    <cellStyle name="Currency 53 3" xfId="9416"/>
    <cellStyle name="Currency 53 4" xfId="9417"/>
    <cellStyle name="Currency 53 5" xfId="28708"/>
    <cellStyle name="Currency 54" xfId="9418"/>
    <cellStyle name="Currency 54 2" xfId="9419"/>
    <cellStyle name="Currency 54 3" xfId="9420"/>
    <cellStyle name="Currency 54 4" xfId="9421"/>
    <cellStyle name="Currency 54 5" xfId="28709"/>
    <cellStyle name="Currency 55" xfId="9422"/>
    <cellStyle name="Currency 55 2" xfId="9423"/>
    <cellStyle name="Currency 55 3" xfId="9424"/>
    <cellStyle name="Currency 55 4" xfId="9425"/>
    <cellStyle name="Currency 55 5" xfId="28710"/>
    <cellStyle name="Currency 56" xfId="9426"/>
    <cellStyle name="Currency 56 2" xfId="9427"/>
    <cellStyle name="Currency 56 3" xfId="9428"/>
    <cellStyle name="Currency 56 4" xfId="9429"/>
    <cellStyle name="Currency 56 5" xfId="28711"/>
    <cellStyle name="Currency 57" xfId="9430"/>
    <cellStyle name="Currency 57 2" xfId="9431"/>
    <cellStyle name="Currency 57 3" xfId="9432"/>
    <cellStyle name="Currency 57 4" xfId="9433"/>
    <cellStyle name="Currency 57 5" xfId="28712"/>
    <cellStyle name="Currency 58" xfId="9434"/>
    <cellStyle name="Currency 58 2" xfId="9435"/>
    <cellStyle name="Currency 58 3" xfId="9436"/>
    <cellStyle name="Currency 58 4" xfId="9437"/>
    <cellStyle name="Currency 58 5" xfId="28713"/>
    <cellStyle name="Currency 59" xfId="9438"/>
    <cellStyle name="Currency 59 2" xfId="9439"/>
    <cellStyle name="Currency 59 3" xfId="9440"/>
    <cellStyle name="Currency 59 4" xfId="9441"/>
    <cellStyle name="Currency 59 5" xfId="28714"/>
    <cellStyle name="Currency 6" xfId="9442"/>
    <cellStyle name="Currency 6 2" xfId="9443"/>
    <cellStyle name="Currency 6 3" xfId="9444"/>
    <cellStyle name="Currency 6 4" xfId="9445"/>
    <cellStyle name="Currency 6 5" xfId="28715"/>
    <cellStyle name="Currency 60" xfId="9446"/>
    <cellStyle name="Currency 60 2" xfId="9447"/>
    <cellStyle name="Currency 60 3" xfId="9448"/>
    <cellStyle name="Currency 60 4" xfId="9449"/>
    <cellStyle name="Currency 60 5" xfId="28716"/>
    <cellStyle name="Currency 61" xfId="9450"/>
    <cellStyle name="Currency 61 2" xfId="9451"/>
    <cellStyle name="Currency 61 3" xfId="9452"/>
    <cellStyle name="Currency 61 4" xfId="9453"/>
    <cellStyle name="Currency 61 5" xfId="28717"/>
    <cellStyle name="Currency 62" xfId="9454"/>
    <cellStyle name="Currency 62 2" xfId="9455"/>
    <cellStyle name="Currency 62 3" xfId="9456"/>
    <cellStyle name="Currency 62 4" xfId="9457"/>
    <cellStyle name="Currency 62 5" xfId="28718"/>
    <cellStyle name="Currency 63" xfId="9458"/>
    <cellStyle name="Currency 63 2" xfId="9459"/>
    <cellStyle name="Currency 63 3" xfId="9460"/>
    <cellStyle name="Currency 63 4" xfId="9461"/>
    <cellStyle name="Currency 63 5" xfId="28719"/>
    <cellStyle name="Currency 64" xfId="9462"/>
    <cellStyle name="Currency 64 2" xfId="9463"/>
    <cellStyle name="Currency 64 3" xfId="9464"/>
    <cellStyle name="Currency 64 4" xfId="9465"/>
    <cellStyle name="Currency 64 5" xfId="28720"/>
    <cellStyle name="Currency 65" xfId="9466"/>
    <cellStyle name="Currency 65 2" xfId="9467"/>
    <cellStyle name="Currency 65 3" xfId="9468"/>
    <cellStyle name="Currency 65 4" xfId="9469"/>
    <cellStyle name="Currency 65 5" xfId="28721"/>
    <cellStyle name="Currency 66" xfId="9470"/>
    <cellStyle name="Currency 66 2" xfId="9471"/>
    <cellStyle name="Currency 66 3" xfId="9472"/>
    <cellStyle name="Currency 66 4" xfId="9473"/>
    <cellStyle name="Currency 66 5" xfId="28722"/>
    <cellStyle name="Currency 67" xfId="9474"/>
    <cellStyle name="Currency 67 2" xfId="9475"/>
    <cellStyle name="Currency 67 3" xfId="9476"/>
    <cellStyle name="Currency 67 4" xfId="9477"/>
    <cellStyle name="Currency 67 5" xfId="28723"/>
    <cellStyle name="Currency 68" xfId="9478"/>
    <cellStyle name="Currency 68 2" xfId="9479"/>
    <cellStyle name="Currency 68 3" xfId="9480"/>
    <cellStyle name="Currency 68 4" xfId="9481"/>
    <cellStyle name="Currency 68 5" xfId="28724"/>
    <cellStyle name="Currency 7" xfId="9482"/>
    <cellStyle name="Currency 7 2" xfId="9483"/>
    <cellStyle name="Currency 7 3" xfId="9484"/>
    <cellStyle name="Currency 7 4" xfId="9485"/>
    <cellStyle name="Currency 7 5" xfId="28725"/>
    <cellStyle name="Currency 8" xfId="9486"/>
    <cellStyle name="Currency 8 2" xfId="9487"/>
    <cellStyle name="Currency 8 3" xfId="9488"/>
    <cellStyle name="Currency 8 4" xfId="9489"/>
    <cellStyle name="Currency 8 5" xfId="28726"/>
    <cellStyle name="Currency 9" xfId="9490"/>
    <cellStyle name="Currency 9 2" xfId="9491"/>
    <cellStyle name="Currency 9 3" xfId="9492"/>
    <cellStyle name="Currency 9 4" xfId="9493"/>
    <cellStyle name="Currency 9 5" xfId="28727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62" xfId="28729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3 5" xfId="28730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0 9" xfId="28728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62" xfId="28731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62" xfId="28733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3 5" xfId="28734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9" xfId="28732"/>
    <cellStyle name="Date Short" xfId="9886"/>
    <cellStyle name="Date Short 2" xfId="9887"/>
    <cellStyle name="Date Short 3" xfId="9888"/>
    <cellStyle name="Date Short 4" xfId="9889"/>
    <cellStyle name="Date Short 5" xfId="28735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62" xfId="28737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23" xfId="2873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38" xfId="28736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23" xfId="28739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62" xfId="28741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23" xfId="2874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38" xfId="28740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62" xfId="28744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23" xfId="28745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38" xfId="28743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23" xfId="2874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23" xfId="28747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23" xfId="28748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23" xfId="28750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24" xfId="28749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62" xfId="28752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27" xfId="28751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23" xfId="28753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23" xfId="28755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24" xfId="28754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23" xfId="28756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23" xfId="28757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23" xfId="28758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23" xfId="28759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23" xfId="28760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23" xfId="28762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24" xfId="28761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23" xfId="28764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24" xfId="28763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23" xfId="28766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24" xfId="28765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23" xfId="28768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24" xfId="28767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23" xfId="28769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23" xfId="28770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23" xfId="28771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24" xfId="28417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23" xfId="28773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23" xfId="28774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23" xfId="28775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33" xfId="28772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23" xfId="28776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23" xfId="2877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23" xfId="28778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23" xfId="28779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62" xfId="28781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23" xfId="28782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38" xfId="28780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23" xfId="28783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62" xfId="28785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23" xfId="28786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38" xfId="28784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62" xfId="28788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23" xfId="28789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38" xfId="28787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23" xfId="28790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23" xfId="28792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24" xfId="28791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23" xfId="28793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23" xfId="2879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24" xfId="28794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23" xfId="28796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23" xfId="28797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23" xfId="28799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25" xfId="28798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23" xfId="2880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4 2" xfId="29000"/>
    <cellStyle name="Normal 115" xfId="28291"/>
    <cellStyle name="Normal 115 2" xfId="29005"/>
    <cellStyle name="Normal 116" xfId="28298"/>
    <cellStyle name="Normal 116 2" xfId="29010"/>
    <cellStyle name="Normal 117" xfId="28300"/>
    <cellStyle name="Normal 117 2" xfId="29012"/>
    <cellStyle name="Normal 118" xfId="28301"/>
    <cellStyle name="Normal 118 2" xfId="29013"/>
    <cellStyle name="Normal 119" xfId="28299"/>
    <cellStyle name="Normal 119 2" xfId="29011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7"/>
    <cellStyle name="Normal 120 2" xfId="29019"/>
    <cellStyle name="Normal 121" xfId="28309"/>
    <cellStyle name="Normal 121 2" xfId="29021"/>
    <cellStyle name="Normal 122" xfId="28308"/>
    <cellStyle name="Normal 122 2" xfId="29020"/>
    <cellStyle name="Normal 123" xfId="28314"/>
    <cellStyle name="Normal 123 2" xfId="29026"/>
    <cellStyle name="Normal 124" xfId="28316"/>
    <cellStyle name="Normal 124 2" xfId="29028"/>
    <cellStyle name="Normal 125" xfId="28318"/>
    <cellStyle name="Normal 125 2" xfId="29030"/>
    <cellStyle name="Normal 126" xfId="28320"/>
    <cellStyle name="Normal 126 2" xfId="29032"/>
    <cellStyle name="Normal 127" xfId="28322"/>
    <cellStyle name="Normal 127 2" xfId="29034"/>
    <cellStyle name="Normal 128" xfId="28324"/>
    <cellStyle name="Normal 128 2" xfId="29036"/>
    <cellStyle name="Normal 129" xfId="28326"/>
    <cellStyle name="Normal 129 2" xfId="29038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3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8"/>
    <cellStyle name="Normal 130 2" xfId="29040"/>
    <cellStyle name="Normal 131" xfId="28330"/>
    <cellStyle name="Normal 131 2" xfId="29042"/>
    <cellStyle name="Normal 132" xfId="28332"/>
    <cellStyle name="Normal 132 2" xfId="29044"/>
    <cellStyle name="Normal 133" xfId="28334"/>
    <cellStyle name="Normal 133 2" xfId="29046"/>
    <cellStyle name="Normal 134" xfId="28336"/>
    <cellStyle name="Normal 134 2" xfId="29048"/>
    <cellStyle name="Normal 135" xfId="28338"/>
    <cellStyle name="Normal 135 2" xfId="29050"/>
    <cellStyle name="Normal 136" xfId="28340"/>
    <cellStyle name="Normal 136 2" xfId="29052"/>
    <cellStyle name="Normal 137" xfId="28342"/>
    <cellStyle name="Normal 137 2" xfId="29054"/>
    <cellStyle name="Normal 138" xfId="28344"/>
    <cellStyle name="Normal 138 2" xfId="29056"/>
    <cellStyle name="Normal 139" xfId="28346"/>
    <cellStyle name="Normal 139 2" xfId="29058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8"/>
    <cellStyle name="Normal 140 2" xfId="29060"/>
    <cellStyle name="Normal 141" xfId="28350"/>
    <cellStyle name="Normal 141 2" xfId="29062"/>
    <cellStyle name="Normal 142" xfId="28352"/>
    <cellStyle name="Normal 142 2" xfId="29064"/>
    <cellStyle name="Normal 143" xfId="28354"/>
    <cellStyle name="Normal 143 2" xfId="29066"/>
    <cellStyle name="Normal 144" xfId="28349"/>
    <cellStyle name="Normal 144 2" xfId="29061"/>
    <cellStyle name="Normal 145" xfId="28355"/>
    <cellStyle name="Normal 145 2" xfId="29067"/>
    <cellStyle name="Normal 146" xfId="28356"/>
    <cellStyle name="Normal 146 2" xfId="29068"/>
    <cellStyle name="Normal 147" xfId="28357"/>
    <cellStyle name="Normal 147 2" xfId="29069"/>
    <cellStyle name="Normal 148" xfId="28358"/>
    <cellStyle name="Normal 149" xfId="28369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50" xfId="28377"/>
    <cellStyle name="Normal 151" xfId="28367"/>
    <cellStyle name="Normal 152" xfId="28374"/>
    <cellStyle name="Normal 153" xfId="28360"/>
    <cellStyle name="Normal 154" xfId="28379"/>
    <cellStyle name="Normal 155" xfId="28380"/>
    <cellStyle name="Normal 156" xfId="28381"/>
    <cellStyle name="Normal 157" xfId="28383"/>
    <cellStyle name="Normal 158" xfId="28416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62 2" xfId="28985"/>
    <cellStyle name="Normal 2 2 63" xfId="28801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63" xfId="28802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3 2" xfId="28990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62" xfId="28803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62" xfId="28804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 4 2" xfId="28997"/>
    <cellStyle name="Normal 4 20" xfId="14692"/>
    <cellStyle name="Normal 4 21" xfId="14693"/>
    <cellStyle name="Normal 4 22" xfId="14694"/>
    <cellStyle name="Normal 4 23" xfId="28248"/>
    <cellStyle name="Normal 4 23 2" xfId="28987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23" xfId="28805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23" xfId="28806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0 7" xfId="28808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1 7" xfId="28809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2 7" xfId="28810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3 7" xfId="28811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4 7" xfId="28812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5 7" xfId="28813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23" xfId="2881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 7" xfId="28815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37" xfId="28807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4 7" xfId="28816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5 7" xfId="28817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6 7" xfId="28818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7 7" xfId="28819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8 7" xfId="28820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ote 9 7" xfId="28821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23" xfId="28822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23" xfId="28824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24" xfId="28823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23" xfId="28825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23" xfId="28827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23" xfId="28828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64" xfId="28829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23" xfId="28830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23" xfId="28831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23" xfId="2883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24" xfId="28833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23" xfId="28834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23" xfId="28835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24" xfId="28836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23" xfId="28837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23" xfId="2883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23" xfId="28839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11 2" xfId="28991"/>
    <cellStyle name="Percent 2 112" xfId="28363"/>
    <cellStyle name="Percent 2 113" xfId="28390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90"/>
    <cellStyle name="Percent 2 2 52 2" xfId="29004"/>
    <cellStyle name="Percent 2 2 53" xfId="28840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23" xfId="28841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24" xfId="28842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24" xfId="28843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23" xfId="28844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23" xfId="28845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23" xfId="28846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23" xfId="28847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23" xfId="2884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23" xfId="28849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23" xfId="28850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23" xfId="28852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63" xfId="28851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23" xfId="28853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23" xfId="28854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23" xfId="2885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23" xfId="28856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23" xfId="28857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23" xfId="28858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23" xfId="28859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23" xfId="28860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23" xfId="28861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23" xfId="28862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24" xfId="28863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23" xfId="28864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23" xfId="28865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23" xfId="28866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23" xfId="28867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23" xfId="28868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23" xfId="2886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23" xfId="28870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23" xfId="28871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23" xfId="28872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23" xfId="28873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23" xfId="28874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23" xfId="28875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23" xfId="28876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23" xfId="28877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23" xfId="28878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23" xfId="2887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23" xfId="28880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23" xfId="28881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23" xfId="28882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23" xfId="28883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23" xfId="28884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24" xfId="28885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23" xfId="2888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23" xfId="28887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23" xfId="28888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23" xfId="28889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23" xfId="28890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23" xfId="28891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23" xfId="28892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23" xfId="28893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23" xfId="28894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23" xfId="28895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24" xfId="28896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0 2" xfId="28826"/>
    <cellStyle name="Percent 71" xfId="19106"/>
    <cellStyle name="Percent 71 2" xfId="28981"/>
    <cellStyle name="Percent 72" xfId="19107"/>
    <cellStyle name="Percent 72 2" xfId="28977"/>
    <cellStyle name="Percent 73" xfId="19108"/>
    <cellStyle name="Percent 73 2" xfId="28982"/>
    <cellStyle name="Percent 74" xfId="19109"/>
    <cellStyle name="Percent 75" xfId="19110"/>
    <cellStyle name="Percent 76" xfId="19111"/>
    <cellStyle name="Percent 77" xfId="19112"/>
    <cellStyle name="Percent 78" xfId="28983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23" xfId="2889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23" xfId="28898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62" xfId="28900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23" xfId="28901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38" xfId="28899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23" xfId="28902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62" xfId="28904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23" xfId="28905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38" xfId="28903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62" xfId="28907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23" xfId="2890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38" xfId="28906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23" xfId="28909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23" xfId="28910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62" xfId="28911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23" xfId="28912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23" xfId="28913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23" xfId="28914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23" xfId="28915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23" xfId="28916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23" xfId="2891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23" xfId="28918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62" xfId="28919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62" xfId="28920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23" xfId="28921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23" xfId="28922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23" xfId="289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23" xfId="28924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23" xfId="28925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23" xfId="28926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23" xfId="28928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24" xfId="28927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23" xfId="28929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23" xfId="28930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23" xfId="28931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23" xfId="28932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23" xfId="2893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23" xfId="28935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24" xfId="28934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23" xfId="28936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23" xfId="2893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24" xfId="28937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23" xfId="28939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23" xfId="28940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23" xfId="2894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 2" xfId="28391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2 2" xfId="28461"/>
    <cellStyle name="เครื่องหมายจุลภาค 12 3" xfId="28438"/>
    <cellStyle name="เครื่องหมายจุลภาค 13" xfId="22135"/>
    <cellStyle name="เครื่องหมายจุลภาค 13 2" xfId="22136"/>
    <cellStyle name="เครื่องหมายจุลภาค 13 2 2" xfId="28463"/>
    <cellStyle name="เครื่องหมายจุลภาค 13 3" xfId="22137"/>
    <cellStyle name="เครื่องหมายจุลภาค 13 4" xfId="28441"/>
    <cellStyle name="เครื่องหมายจุลภาค 14" xfId="22138"/>
    <cellStyle name="เครื่องหมายจุลภาค 14 2" xfId="28465"/>
    <cellStyle name="เครื่องหมายจุลภาค 14 3" xfId="28444"/>
    <cellStyle name="เครื่องหมายจุลภาค 15" xfId="22139"/>
    <cellStyle name="เครื่องหมายจุลภาค 15 2" xfId="28467"/>
    <cellStyle name="เครื่องหมายจุลภาค 15 3" xfId="28447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32" xfId="28942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 4" xfId="28436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 4" xfId="28439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14 2" xfId="28992"/>
    <cellStyle name="เครื่องหมายจุลภาค 2 115" xfId="28364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2 4" xfId="28442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3 4" xfId="28445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4 4" xfId="28448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5 4" xfId="28449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6 4" xfId="28450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0 3" xfId="28944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03 2" xfId="28993"/>
    <cellStyle name="เครื่องหมายจุลภาค 2 2 104" xfId="28365"/>
    <cellStyle name="เครื่องหมายจุลภาค 2 2 105" xfId="28418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23" xfId="28392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 4" xfId="28393"/>
    <cellStyle name="เครื่องหมายจุลภาค 2 2 3 5" xfId="28943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 4" xfId="28394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 2" xfId="28396"/>
    <cellStyle name="เครื่องหมายจุลภาค 2 3 2 3" xfId="28945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23" xfId="28395"/>
    <cellStyle name="เครื่องหมายจุลภาค 2 3 24" xfId="28424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 4" xfId="28425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31" xfId="28427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31" xfId="28429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 4" xfId="2843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 4" xfId="2843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 4" xfId="28435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32" xfId="28398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 4" xfId="28399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53 2" xfId="28994"/>
    <cellStyle name="เครื่องหมายจุลภาค 3 54" xfId="28366"/>
    <cellStyle name="เครื่องหมายจุลภาค 3 55" xfId="28397"/>
    <cellStyle name="เครื่องหมายจุลภาค 3 56" xfId="28946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31" xfId="28401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61" xfId="28400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62" xfId="28403"/>
    <cellStyle name="เครื่องหมายจุลภาค 5 2 63" xfId="28948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5 6" xfId="28402"/>
    <cellStyle name="เครื่องหมายจุลภาค 5 7" xfId="28947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39" xfId="28404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40" xfId="28419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 4" xfId="28452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 4" xfId="2894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 6" xfId="28406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32" xfId="28405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31" xfId="28407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2 2" xfId="28459"/>
    <cellStyle name="เครื่องหมายจุลภาค 9 3" xfId="23673"/>
    <cellStyle name="เครื่องหมายจุลภาค 9 4" xfId="23674"/>
    <cellStyle name="เครื่องหมายจุลภาค 9 5" xfId="28433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เครื่องหมายจุลภาค_ปมก.ระบบฝายดอยครั่ง ระยะที่ 3 จ.ลำพูน ปี 52" xfId="28368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23" xfId="28950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23" xfId="28951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23" xfId="28952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23" xfId="28953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2 2" xfId="28460"/>
    <cellStyle name="ปกติ 12 3" xfId="28437"/>
    <cellStyle name="ปกติ 13" xfId="23968"/>
    <cellStyle name="ปกติ 13 2" xfId="23969"/>
    <cellStyle name="ปกติ 13 2 2" xfId="28462"/>
    <cellStyle name="ปกติ 13 3" xfId="23970"/>
    <cellStyle name="ปกติ 13 4" xfId="23971"/>
    <cellStyle name="ปกติ 13 5" xfId="28440"/>
    <cellStyle name="ปกติ 14" xfId="23972"/>
    <cellStyle name="ปกติ 14 2" xfId="28464"/>
    <cellStyle name="ปกติ 14 3" xfId="28443"/>
    <cellStyle name="ปกติ 15" xfId="28446"/>
    <cellStyle name="ปกติ 15 2" xfId="28466"/>
    <cellStyle name="ปกติ 2" xfId="23973"/>
    <cellStyle name="ปกติ 2 10" xfId="23974"/>
    <cellStyle name="ปกติ 2 10 2" xfId="23975"/>
    <cellStyle name="ปกติ 2 10 3" xfId="28954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80 2" xfId="28984"/>
    <cellStyle name="ปกติ 2 2 81" xfId="28409"/>
    <cellStyle name="ปกติ 2 2 82" xfId="28420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27 2" xfId="28995"/>
    <cellStyle name="ปกติ 2 28" xfId="28408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2_5511-A-ET5602-A" xfId="2841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10 2" xfId="28996"/>
    <cellStyle name="ปกติ 3 111" xfId="28955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29" xfId="28956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33" xfId="28412"/>
    <cellStyle name="ปกติ 4 2 34" xfId="28453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37" xfId="28411"/>
    <cellStyle name="ปกติ 4 38" xfId="28421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23" xfId="28413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 3" xfId="28455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 2" xfId="289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42" xfId="28426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 3" xfId="28456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32" xfId="28428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 2 2" xfId="28457"/>
    <cellStyle name="ปกติ 8 3" xfId="28958"/>
    <cellStyle name="ปกติ 8 3 2" xfId="29070"/>
    <cellStyle name="ปกติ 8 4" xfId="28430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2 2" xfId="28458"/>
    <cellStyle name="ปกติ 9 3" xfId="24766"/>
    <cellStyle name="ปกติ 9 4" xfId="24767"/>
    <cellStyle name="ปกติ 9 5" xfId="28432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BOQ_รวม-network-PABX-cabling(Rev3(1)(1).2)" xfId="28370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23" xfId="28959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23" xfId="28960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16 5" xfId="28961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36" xfId="2842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 4" xfId="28454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62" xfId="28423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23" xfId="2896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62" xfId="28963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23" xfId="28964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2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63" xfId="28415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23" xfId="28965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23" xfId="2896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23" xfId="28967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23" xfId="28968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23" xfId="28969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23" xfId="28970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23" xfId="28971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23" xfId="2897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23" xfId="28973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23" xfId="28974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23" xfId="28975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23" xfId="2897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9008"/>
        <c:axId val="71900544"/>
      </c:lineChart>
      <c:catAx>
        <c:axId val="718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71900544"/>
        <c:crosses val="autoZero"/>
        <c:auto val="1"/>
        <c:lblAlgn val="ctr"/>
        <c:lblOffset val="100"/>
        <c:noMultiLvlLbl val="0"/>
      </c:catAx>
      <c:valAx>
        <c:axId val="7190054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71899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3149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0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4" name="AutoShape 9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6" name="AutoShape 11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8" name="AutoShape 1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4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3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199595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199596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199597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199598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199599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199600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199601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199602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0</xdr:row>
      <xdr:rowOff>9525</xdr:rowOff>
    </xdr:from>
    <xdr:to>
      <xdr:col>3</xdr:col>
      <xdr:colOff>742950</xdr:colOff>
      <xdr:row>2</xdr:row>
      <xdr:rowOff>19050</xdr:rowOff>
    </xdr:to>
    <xdr:pic>
      <xdr:nvPicPr>
        <xdr:cNvPr id="19960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525"/>
          <a:ext cx="438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90150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90151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90152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90153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19050</xdr:rowOff>
    </xdr:from>
    <xdr:to>
      <xdr:col>0</xdr:col>
      <xdr:colOff>257175</xdr:colOff>
      <xdr:row>6</xdr:row>
      <xdr:rowOff>190500</xdr:rowOff>
    </xdr:to>
    <xdr:sp macro="" textlink="">
      <xdr:nvSpPr>
        <xdr:cNvPr id="290154" name="Rectangle 1"/>
        <xdr:cNvSpPr>
          <a:spLocks noChangeArrowheads="1"/>
        </xdr:cNvSpPr>
      </xdr:nvSpPr>
      <xdr:spPr bwMode="auto">
        <a:xfrm>
          <a:off x="85725" y="2057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90155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90156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90157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90158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806460</xdr:colOff>
      <xdr:row>0</xdr:row>
      <xdr:rowOff>47625</xdr:rowOff>
    </xdr:from>
    <xdr:to>
      <xdr:col>4</xdr:col>
      <xdr:colOff>262477</xdr:colOff>
      <xdr:row>1</xdr:row>
      <xdr:rowOff>0</xdr:rowOff>
    </xdr:to>
    <xdr:pic>
      <xdr:nvPicPr>
        <xdr:cNvPr id="29015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960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90160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311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311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311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311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311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312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312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312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2064</xdr:colOff>
      <xdr:row>0</xdr:row>
      <xdr:rowOff>47625</xdr:rowOff>
    </xdr:from>
    <xdr:to>
      <xdr:col>3</xdr:col>
      <xdr:colOff>516414</xdr:colOff>
      <xdr:row>1</xdr:row>
      <xdr:rowOff>0</xdr:rowOff>
    </xdr:to>
    <xdr:pic>
      <xdr:nvPicPr>
        <xdr:cNvPr id="2331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147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8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  <sheetName val="ภูมิทัศน์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แบบปร.4.1A!#REF!</f>
        <v>#REF!</v>
      </c>
    </row>
    <row r="2" spans="1:9">
      <c r="A2" t="e">
        <f>แบบปร.4.1A!#REF!</f>
        <v>#REF!</v>
      </c>
      <c r="G2" t="e">
        <f>แบบปร.4.1A!#REF!</f>
        <v>#REF!</v>
      </c>
    </row>
    <row r="3" spans="1:9">
      <c r="A3" t="e">
        <f>แบบปร.4.1A!#REF!</f>
        <v>#REF!</v>
      </c>
      <c r="G3" t="e">
        <f>แบบปร.4.1A!#REF!</f>
        <v>#REF!</v>
      </c>
    </row>
    <row r="4" spans="1:9">
      <c r="A4" t="e">
        <f>แบบปร.4.1A!#REF!</f>
        <v>#REF!</v>
      </c>
      <c r="G4" t="e">
        <f>แบบปร.4.1A!#REF!</f>
        <v>#REF!</v>
      </c>
      <c r="I4" t="e">
        <f>แบบปร.4.1A!#REF!</f>
        <v>#REF!</v>
      </c>
    </row>
    <row r="5" spans="1:9">
      <c r="A5" t="s">
        <v>8</v>
      </c>
      <c r="B5" s="459" t="s">
        <v>0</v>
      </c>
      <c r="C5" s="459" t="s">
        <v>18</v>
      </c>
      <c r="D5" s="459" t="s">
        <v>1</v>
      </c>
      <c r="E5" s="459" t="s">
        <v>10</v>
      </c>
      <c r="F5" s="459" t="s">
        <v>2</v>
      </c>
      <c r="G5" s="459" t="s">
        <v>3</v>
      </c>
      <c r="H5" t="s">
        <v>21</v>
      </c>
      <c r="I5" s="459" t="s">
        <v>12</v>
      </c>
    </row>
    <row r="6" spans="1:9">
      <c r="A6" t="s">
        <v>9</v>
      </c>
      <c r="B6" s="459"/>
      <c r="C6" s="459"/>
      <c r="D6" s="459"/>
      <c r="E6" s="459"/>
      <c r="F6" s="459"/>
      <c r="G6" s="459"/>
      <c r="H6" t="s">
        <v>7</v>
      </c>
      <c r="I6" s="459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751</v>
      </c>
    </row>
    <row r="2" spans="1:9">
      <c r="A2" t="s">
        <v>752</v>
      </c>
      <c r="B2" t="s">
        <v>753</v>
      </c>
      <c r="G2" t="s">
        <v>754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755</v>
      </c>
      <c r="G4" t="s">
        <v>756</v>
      </c>
      <c r="I4" t="s">
        <v>757</v>
      </c>
    </row>
    <row r="5" spans="1:9">
      <c r="E5" t="s">
        <v>758</v>
      </c>
      <c r="F5" t="s">
        <v>4</v>
      </c>
      <c r="G5" t="s">
        <v>758</v>
      </c>
      <c r="H5" t="s">
        <v>4</v>
      </c>
    </row>
    <row r="6" spans="1:9">
      <c r="B6" t="s">
        <v>759</v>
      </c>
    </row>
    <row r="7" spans="1:9">
      <c r="A7">
        <v>1</v>
      </c>
      <c r="B7" t="s">
        <v>669</v>
      </c>
    </row>
    <row r="8" spans="1:9">
      <c r="A8">
        <v>1.1000000000000001</v>
      </c>
      <c r="B8" t="s">
        <v>747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670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671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672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673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674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675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748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749</v>
      </c>
      <c r="C17">
        <v>104</v>
      </c>
      <c r="D17" t="s">
        <v>744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750</v>
      </c>
      <c r="C18">
        <v>104</v>
      </c>
      <c r="D18" t="s">
        <v>744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676</v>
      </c>
      <c r="I19">
        <f>SUM(I8:I18)</f>
        <v>139874</v>
      </c>
    </row>
    <row r="21" spans="1:9">
      <c r="A21">
        <v>2</v>
      </c>
      <c r="B21" t="s">
        <v>677</v>
      </c>
    </row>
    <row r="22" spans="1:9">
      <c r="A22">
        <v>2.1</v>
      </c>
      <c r="B22" t="s">
        <v>672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673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678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675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679</v>
      </c>
      <c r="I27">
        <f>SUM(I22:I26)</f>
        <v>35548</v>
      </c>
    </row>
    <row r="29" spans="1:9">
      <c r="A29">
        <v>3</v>
      </c>
      <c r="B29" t="s">
        <v>680</v>
      </c>
    </row>
    <row r="30" spans="1:9">
      <c r="A30">
        <v>3.1</v>
      </c>
      <c r="B30" t="s">
        <v>671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672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681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682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673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678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675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683</v>
      </c>
    </row>
    <row r="40" spans="1:9">
      <c r="A40">
        <v>4.0999999999999996</v>
      </c>
      <c r="B40" t="s">
        <v>670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684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685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672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673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674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678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675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760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761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762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763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764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765</v>
      </c>
      <c r="C54">
        <v>1</v>
      </c>
      <c r="D54" t="s">
        <v>745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686</v>
      </c>
      <c r="I55">
        <f>SUM(I40:I54)</f>
        <v>484269</v>
      </c>
    </row>
    <row r="57" spans="1:9">
      <c r="A57">
        <v>5</v>
      </c>
      <c r="B57" t="s">
        <v>687</v>
      </c>
    </row>
    <row r="58" spans="1:9">
      <c r="A58">
        <v>5.0999999999999996</v>
      </c>
      <c r="B58" t="s">
        <v>672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682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678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675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679</v>
      </c>
      <c r="I63">
        <f>SUM(I58:I62)</f>
        <v>250624</v>
      </c>
    </row>
    <row r="65" spans="1:9">
      <c r="A65">
        <v>6</v>
      </c>
      <c r="B65" t="s">
        <v>688</v>
      </c>
    </row>
    <row r="66" spans="1:9">
      <c r="A66">
        <v>6.1</v>
      </c>
      <c r="B66" t="s">
        <v>689</v>
      </c>
      <c r="C66">
        <v>534</v>
      </c>
      <c r="D66" t="s">
        <v>744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690</v>
      </c>
      <c r="C67">
        <v>552</v>
      </c>
      <c r="D67" t="s">
        <v>744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691</v>
      </c>
      <c r="C68">
        <v>570</v>
      </c>
      <c r="D68" t="s">
        <v>744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692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693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766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767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768</v>
      </c>
      <c r="C73">
        <v>21</v>
      </c>
      <c r="D73" t="s">
        <v>769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694</v>
      </c>
      <c r="I74">
        <f>SUM(I66:I73)</f>
        <v>617125</v>
      </c>
    </row>
    <row r="75" spans="1:9">
      <c r="B75" t="s">
        <v>770</v>
      </c>
      <c r="I75">
        <f>I74+I63+I55+I38+I27+I19</f>
        <v>1658068</v>
      </c>
    </row>
    <row r="77" spans="1:9">
      <c r="B77" t="s">
        <v>771</v>
      </c>
    </row>
    <row r="78" spans="1:9">
      <c r="A78">
        <v>1</v>
      </c>
      <c r="B78" t="s">
        <v>695</v>
      </c>
    </row>
    <row r="79" spans="1:9">
      <c r="A79">
        <v>1.1000000000000001</v>
      </c>
      <c r="B79" t="s">
        <v>696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697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698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699</v>
      </c>
      <c r="C82">
        <v>51</v>
      </c>
      <c r="D82" t="s">
        <v>744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772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700</v>
      </c>
      <c r="I84">
        <f>SUM(I79:I83)</f>
        <v>270830</v>
      </c>
    </row>
    <row r="86" spans="1:9">
      <c r="A86">
        <v>2</v>
      </c>
      <c r="B86" t="s">
        <v>701</v>
      </c>
    </row>
    <row r="87" spans="1:9">
      <c r="A87">
        <v>2.1</v>
      </c>
      <c r="B87" t="s">
        <v>702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703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704</v>
      </c>
      <c r="C89">
        <v>40</v>
      </c>
      <c r="D89" t="s">
        <v>744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705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706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707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708</v>
      </c>
      <c r="C93">
        <v>755</v>
      </c>
      <c r="D93" t="s">
        <v>744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709</v>
      </c>
      <c r="C94">
        <v>13</v>
      </c>
      <c r="D94" t="s">
        <v>744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710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711</v>
      </c>
      <c r="C96">
        <v>50</v>
      </c>
      <c r="D96" t="s">
        <v>744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712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713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714</v>
      </c>
      <c r="C99">
        <v>1</v>
      </c>
      <c r="D99" t="s">
        <v>745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715</v>
      </c>
      <c r="I100">
        <f>SUM(I87:I99)</f>
        <v>602050</v>
      </c>
    </row>
    <row r="102" spans="1:9">
      <c r="A102">
        <v>3</v>
      </c>
      <c r="B102" t="s">
        <v>716</v>
      </c>
    </row>
    <row r="103" spans="1:9">
      <c r="A103">
        <v>3.1</v>
      </c>
      <c r="B103" t="s">
        <v>773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717</v>
      </c>
      <c r="C104">
        <v>121</v>
      </c>
      <c r="D104" t="s">
        <v>744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718</v>
      </c>
      <c r="C105">
        <v>44</v>
      </c>
      <c r="D105" t="s">
        <v>744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774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719</v>
      </c>
      <c r="I107">
        <f>SUM(I103:I106)</f>
        <v>425990</v>
      </c>
    </row>
    <row r="109" spans="1:9">
      <c r="A109">
        <v>4</v>
      </c>
      <c r="B109" t="s">
        <v>720</v>
      </c>
    </row>
    <row r="110" spans="1:9">
      <c r="A110">
        <v>4.0999999999999996</v>
      </c>
      <c r="B110" t="s">
        <v>721</v>
      </c>
      <c r="C110">
        <v>115</v>
      </c>
      <c r="D110" t="s">
        <v>744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722</v>
      </c>
      <c r="C111">
        <v>14</v>
      </c>
      <c r="D111" t="s">
        <v>744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775</v>
      </c>
      <c r="C112">
        <v>15</v>
      </c>
      <c r="D112" t="s">
        <v>769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723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724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725</v>
      </c>
      <c r="C115">
        <v>10</v>
      </c>
      <c r="D115" t="s">
        <v>744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776</v>
      </c>
      <c r="I117">
        <f>I116+I107+I100+I84</f>
        <v>1336735</v>
      </c>
    </row>
    <row r="119" spans="1:9">
      <c r="B119" t="s">
        <v>777</v>
      </c>
    </row>
    <row r="120" spans="1:9">
      <c r="A120">
        <v>1</v>
      </c>
      <c r="B120" t="s">
        <v>726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727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728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729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730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731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732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733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734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735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736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737</v>
      </c>
      <c r="C131">
        <v>1</v>
      </c>
      <c r="D131" t="s">
        <v>745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738</v>
      </c>
      <c r="I132">
        <f>SUM(I120:I131)</f>
        <v>124587</v>
      </c>
    </row>
    <row r="134" spans="1:9">
      <c r="B134" t="s">
        <v>739</v>
      </c>
    </row>
    <row r="135" spans="1:9">
      <c r="A135">
        <v>1</v>
      </c>
      <c r="B135" t="s">
        <v>740</v>
      </c>
      <c r="C135">
        <v>40</v>
      </c>
      <c r="D135" t="s">
        <v>744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741</v>
      </c>
      <c r="C136">
        <v>40</v>
      </c>
      <c r="D136" t="s">
        <v>744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742</v>
      </c>
      <c r="C137">
        <v>6</v>
      </c>
      <c r="D137" t="s">
        <v>746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743</v>
      </c>
      <c r="I138">
        <f>SUM(I135:I137)</f>
        <v>11400</v>
      </c>
    </row>
    <row r="140" spans="1:9">
      <c r="B140" t="s">
        <v>778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785</v>
      </c>
      <c r="D1" t="s">
        <v>786</v>
      </c>
      <c r="E1" t="s">
        <v>787</v>
      </c>
      <c r="F1" t="s">
        <v>788</v>
      </c>
      <c r="G1" t="s">
        <v>789</v>
      </c>
    </row>
    <row r="2" spans="1:7">
      <c r="C2" t="s">
        <v>790</v>
      </c>
      <c r="D2">
        <f>D3+D29+D77+D112+D137+D162+D185+D207</f>
        <v>4169121.9343535001</v>
      </c>
      <c r="E2" t="s">
        <v>791</v>
      </c>
      <c r="F2">
        <v>40127.333333333336</v>
      </c>
      <c r="G2">
        <v>40338.708333333336</v>
      </c>
    </row>
    <row r="3" spans="1:7">
      <c r="A3" t="s">
        <v>792</v>
      </c>
      <c r="D3">
        <f>D4+D8+D12+D24</f>
        <v>2781753.8193514999</v>
      </c>
      <c r="E3" t="s">
        <v>793</v>
      </c>
      <c r="F3">
        <v>40127.333333333336</v>
      </c>
      <c r="G3">
        <v>40168.708333333336</v>
      </c>
    </row>
    <row r="4" spans="1:7">
      <c r="B4" t="s">
        <v>794</v>
      </c>
      <c r="D4">
        <f>SUM(D5:D7)</f>
        <v>1445554.0691120001</v>
      </c>
      <c r="E4" t="s">
        <v>795</v>
      </c>
      <c r="F4">
        <v>40127.333333333336</v>
      </c>
      <c r="G4">
        <v>40166.708333333336</v>
      </c>
    </row>
    <row r="5" spans="1:7">
      <c r="C5" t="s">
        <v>796</v>
      </c>
      <c r="D5">
        <v>973827.00200000009</v>
      </c>
      <c r="E5" t="s">
        <v>795</v>
      </c>
      <c r="F5">
        <v>40127.333333333336</v>
      </c>
      <c r="G5">
        <v>40166.708333333336</v>
      </c>
    </row>
    <row r="6" spans="1:7">
      <c r="C6" t="s">
        <v>797</v>
      </c>
      <c r="D6">
        <v>90486.797112</v>
      </c>
      <c r="E6" t="s">
        <v>798</v>
      </c>
      <c r="F6">
        <v>40152.333333333336</v>
      </c>
      <c r="G6">
        <v>40155.708333333336</v>
      </c>
    </row>
    <row r="7" spans="1:7">
      <c r="C7" t="s">
        <v>799</v>
      </c>
      <c r="D7">
        <v>381240.27</v>
      </c>
      <c r="E7" t="s">
        <v>800</v>
      </c>
      <c r="F7">
        <v>40154.333333333336</v>
      </c>
      <c r="G7">
        <v>40166.708333333336</v>
      </c>
    </row>
    <row r="8" spans="1:7">
      <c r="B8" t="s">
        <v>801</v>
      </c>
      <c r="D8">
        <f>SUM(D9:D11)</f>
        <v>148694.35139999999</v>
      </c>
      <c r="E8" t="s">
        <v>802</v>
      </c>
      <c r="F8">
        <v>40140.333333333336</v>
      </c>
      <c r="G8">
        <v>40158.708333333336</v>
      </c>
    </row>
    <row r="9" spans="1:7">
      <c r="C9" t="s">
        <v>803</v>
      </c>
      <c r="D9">
        <v>0</v>
      </c>
      <c r="E9" t="s">
        <v>804</v>
      </c>
      <c r="F9">
        <v>40140.333333333336</v>
      </c>
      <c r="G9">
        <v>40145.708333333336</v>
      </c>
    </row>
    <row r="10" spans="1:7">
      <c r="C10" t="s">
        <v>805</v>
      </c>
      <c r="D10">
        <v>148694.35139999999</v>
      </c>
      <c r="E10" t="s">
        <v>806</v>
      </c>
      <c r="F10">
        <v>40144.333333333336</v>
      </c>
      <c r="G10">
        <v>40145.708333333336</v>
      </c>
    </row>
    <row r="11" spans="1:7">
      <c r="C11" t="s">
        <v>807</v>
      </c>
      <c r="D11">
        <v>0</v>
      </c>
      <c r="E11" t="s">
        <v>806</v>
      </c>
      <c r="F11">
        <v>40157.333333333336</v>
      </c>
      <c r="G11">
        <v>40158.708333333336</v>
      </c>
    </row>
    <row r="12" spans="1:7">
      <c r="B12" t="s">
        <v>808</v>
      </c>
      <c r="D12">
        <f>SUM(D13:D23)</f>
        <v>1093968.8263395</v>
      </c>
      <c r="E12" t="s">
        <v>809</v>
      </c>
      <c r="F12">
        <v>40131.333333333336</v>
      </c>
      <c r="G12">
        <v>40168.708333333336</v>
      </c>
    </row>
    <row r="13" spans="1:7">
      <c r="C13" t="s">
        <v>810</v>
      </c>
      <c r="D13">
        <v>14633.1684</v>
      </c>
      <c r="E13" t="s">
        <v>811</v>
      </c>
      <c r="F13">
        <v>40136.333333333336</v>
      </c>
      <c r="G13">
        <v>40154.708333333336</v>
      </c>
    </row>
    <row r="14" spans="1:7">
      <c r="C14" t="s">
        <v>812</v>
      </c>
      <c r="D14">
        <v>14493.735000000001</v>
      </c>
      <c r="E14" t="s">
        <v>798</v>
      </c>
      <c r="F14">
        <v>40155.333333333336</v>
      </c>
      <c r="G14">
        <v>40158.708333333336</v>
      </c>
    </row>
    <row r="15" spans="1:7">
      <c r="C15" t="s">
        <v>813</v>
      </c>
      <c r="D15">
        <v>367014.44893950003</v>
      </c>
      <c r="E15" t="s">
        <v>804</v>
      </c>
      <c r="F15">
        <v>40150.333333333336</v>
      </c>
      <c r="G15">
        <v>40155.708333333336</v>
      </c>
    </row>
    <row r="16" spans="1:7">
      <c r="C16" t="s">
        <v>814</v>
      </c>
      <c r="D16">
        <v>131845.28760000001</v>
      </c>
      <c r="E16" t="s">
        <v>815</v>
      </c>
      <c r="F16">
        <v>40156.333333333336</v>
      </c>
      <c r="G16">
        <v>40158.708333333336</v>
      </c>
    </row>
    <row r="17" spans="1:7">
      <c r="C17" t="s">
        <v>816</v>
      </c>
      <c r="D17">
        <v>196698.94200000004</v>
      </c>
      <c r="E17" t="s">
        <v>817</v>
      </c>
      <c r="F17">
        <v>40149.333333333336</v>
      </c>
      <c r="G17">
        <v>40161.708333333336</v>
      </c>
    </row>
    <row r="18" spans="1:7">
      <c r="C18" t="s">
        <v>818</v>
      </c>
      <c r="D18">
        <v>0</v>
      </c>
      <c r="E18" t="s">
        <v>817</v>
      </c>
      <c r="F18">
        <v>40149.333333333336</v>
      </c>
      <c r="G18">
        <v>40161.708333333336</v>
      </c>
    </row>
    <row r="19" spans="1:7">
      <c r="C19" t="s">
        <v>819</v>
      </c>
      <c r="D19">
        <v>14493.735000000001</v>
      </c>
      <c r="E19" t="s">
        <v>815</v>
      </c>
      <c r="F19">
        <v>40158.333333333336</v>
      </c>
      <c r="G19">
        <v>40161.708333333336</v>
      </c>
    </row>
    <row r="20" spans="1:7">
      <c r="C20" t="s">
        <v>820</v>
      </c>
      <c r="D20">
        <v>117997.34940000001</v>
      </c>
      <c r="E20" t="s">
        <v>821</v>
      </c>
      <c r="F20">
        <v>40131.333333333336</v>
      </c>
      <c r="G20">
        <v>40157.708333333336</v>
      </c>
    </row>
    <row r="21" spans="1:7">
      <c r="C21" t="s">
        <v>822</v>
      </c>
      <c r="D21">
        <v>64686.089699999997</v>
      </c>
      <c r="E21" t="s">
        <v>821</v>
      </c>
      <c r="F21">
        <v>40131.333333333336</v>
      </c>
      <c r="G21">
        <v>40157.708333333336</v>
      </c>
    </row>
    <row r="22" spans="1:7">
      <c r="C22" t="s">
        <v>823</v>
      </c>
      <c r="D22">
        <v>0</v>
      </c>
      <c r="E22" t="s">
        <v>824</v>
      </c>
      <c r="F22">
        <v>40149.333333333336</v>
      </c>
      <c r="G22">
        <v>40156.708333333336</v>
      </c>
    </row>
    <row r="23" spans="1:7">
      <c r="C23" t="s">
        <v>825</v>
      </c>
      <c r="D23">
        <v>172106.07030000002</v>
      </c>
      <c r="E23" t="s">
        <v>815</v>
      </c>
      <c r="F23">
        <v>40165.333333333336</v>
      </c>
      <c r="G23">
        <v>40167.708333333336</v>
      </c>
    </row>
    <row r="24" spans="1:7">
      <c r="B24" t="s">
        <v>826</v>
      </c>
      <c r="D24">
        <f>SUM(D25:D28)</f>
        <v>93536.572500000009</v>
      </c>
      <c r="E24" t="s">
        <v>827</v>
      </c>
      <c r="F24">
        <v>40138.333333333336</v>
      </c>
      <c r="G24">
        <v>40168.708333333336</v>
      </c>
    </row>
    <row r="25" spans="1:7">
      <c r="C25" t="s">
        <v>828</v>
      </c>
      <c r="D25">
        <v>93536.572500000009</v>
      </c>
      <c r="E25" t="s">
        <v>829</v>
      </c>
      <c r="F25">
        <v>40138.333333333336</v>
      </c>
      <c r="G25">
        <v>40140.708333333336</v>
      </c>
    </row>
    <row r="26" spans="1:7">
      <c r="C26" t="s">
        <v>830</v>
      </c>
      <c r="D26">
        <v>0</v>
      </c>
      <c r="E26" t="s">
        <v>806</v>
      </c>
      <c r="F26">
        <v>40167.333333333336</v>
      </c>
      <c r="G26">
        <v>40168.708333333336</v>
      </c>
    </row>
    <row r="27" spans="1:7">
      <c r="C27" t="s">
        <v>831</v>
      </c>
      <c r="D27">
        <v>0</v>
      </c>
      <c r="E27" t="s">
        <v>832</v>
      </c>
      <c r="F27">
        <v>40168.333333333336</v>
      </c>
      <c r="G27">
        <v>40168.708333333336</v>
      </c>
    </row>
    <row r="28" spans="1:7">
      <c r="C28" t="s">
        <v>833</v>
      </c>
      <c r="D28">
        <v>0</v>
      </c>
      <c r="E28" t="s">
        <v>832</v>
      </c>
      <c r="F28">
        <v>40164.333333333336</v>
      </c>
      <c r="G28">
        <v>40164.708333333336</v>
      </c>
    </row>
    <row r="29" spans="1:7">
      <c r="A29" t="s">
        <v>834</v>
      </c>
      <c r="D29">
        <f>D30+D36+D40+D51+D63</f>
        <v>1387368.1150020002</v>
      </c>
      <c r="E29" t="s">
        <v>835</v>
      </c>
      <c r="F29">
        <v>40136.333333333336</v>
      </c>
      <c r="G29">
        <v>40207.708333333336</v>
      </c>
    </row>
    <row r="30" spans="1:7">
      <c r="B30" t="s">
        <v>836</v>
      </c>
      <c r="D30">
        <f>SUM(D31:D35)</f>
        <v>346953.4866</v>
      </c>
      <c r="E30" t="s">
        <v>837</v>
      </c>
      <c r="F30">
        <v>40153.333333333336</v>
      </c>
      <c r="G30">
        <v>40174.708333333336</v>
      </c>
    </row>
    <row r="31" spans="1:7">
      <c r="C31" t="s">
        <v>838</v>
      </c>
      <c r="D31">
        <v>247823.91899999999</v>
      </c>
      <c r="E31" t="s">
        <v>839</v>
      </c>
      <c r="F31">
        <v>40153.333333333336</v>
      </c>
      <c r="G31">
        <v>40157.708333333336</v>
      </c>
    </row>
    <row r="32" spans="1:7">
      <c r="C32" t="s">
        <v>840</v>
      </c>
      <c r="D32">
        <v>0</v>
      </c>
      <c r="E32" t="s">
        <v>841</v>
      </c>
      <c r="F32">
        <v>40153.333333333336</v>
      </c>
      <c r="G32">
        <v>40172.708333333336</v>
      </c>
    </row>
    <row r="33" spans="2:7">
      <c r="C33" t="s">
        <v>842</v>
      </c>
      <c r="D33">
        <v>0</v>
      </c>
      <c r="E33" t="s">
        <v>806</v>
      </c>
      <c r="F33">
        <v>40159.333333333336</v>
      </c>
      <c r="G33">
        <v>40162</v>
      </c>
    </row>
    <row r="34" spans="2:7">
      <c r="C34" t="s">
        <v>843</v>
      </c>
      <c r="D34">
        <v>99129.567599999995</v>
      </c>
      <c r="E34" t="s">
        <v>824</v>
      </c>
      <c r="F34">
        <v>40165.333333333336</v>
      </c>
      <c r="G34">
        <v>40172.708333333336</v>
      </c>
    </row>
    <row r="35" spans="2:7">
      <c r="C35" t="s">
        <v>844</v>
      </c>
      <c r="D35">
        <v>0</v>
      </c>
      <c r="E35" t="s">
        <v>845</v>
      </c>
      <c r="F35">
        <v>40168.333333333336</v>
      </c>
      <c r="G35">
        <v>40174.708333333336</v>
      </c>
    </row>
    <row r="36" spans="2:7">
      <c r="B36" t="s">
        <v>846</v>
      </c>
      <c r="D36">
        <f>SUM(D37:D39)</f>
        <v>512226.15861600009</v>
      </c>
      <c r="E36" t="s">
        <v>824</v>
      </c>
      <c r="F36">
        <v>40169.333333333336</v>
      </c>
      <c r="G36">
        <v>40176.708333333336</v>
      </c>
    </row>
    <row r="37" spans="2:7">
      <c r="C37" t="s">
        <v>847</v>
      </c>
      <c r="D37">
        <v>241910.83350000001</v>
      </c>
      <c r="E37" t="s">
        <v>845</v>
      </c>
      <c r="F37">
        <v>40170.333333333336</v>
      </c>
      <c r="G37">
        <v>40176.708333333336</v>
      </c>
    </row>
    <row r="38" spans="2:7">
      <c r="C38" t="s">
        <v>848</v>
      </c>
      <c r="D38">
        <v>45243.398556</v>
      </c>
      <c r="E38" t="s">
        <v>849</v>
      </c>
      <c r="F38">
        <v>40170.333333333336</v>
      </c>
      <c r="G38">
        <v>40173.708333333336</v>
      </c>
    </row>
    <row r="39" spans="2:7">
      <c r="C39" t="s">
        <v>850</v>
      </c>
      <c r="D39">
        <v>225071.92656000005</v>
      </c>
      <c r="E39" t="s">
        <v>851</v>
      </c>
      <c r="F39">
        <v>40169.333333333336</v>
      </c>
      <c r="G39">
        <v>40173.708333333336</v>
      </c>
    </row>
    <row r="40" spans="2:7">
      <c r="B40" t="s">
        <v>852</v>
      </c>
      <c r="D40">
        <f>SUM(D41:D50)</f>
        <v>528188.46978600009</v>
      </c>
      <c r="E40" t="s">
        <v>853</v>
      </c>
      <c r="F40">
        <v>40136.333333333336</v>
      </c>
      <c r="G40">
        <v>40167.708333333336</v>
      </c>
    </row>
    <row r="41" spans="2:7">
      <c r="C41" t="s">
        <v>854</v>
      </c>
      <c r="D41">
        <v>19510.891200000002</v>
      </c>
      <c r="E41" t="s">
        <v>811</v>
      </c>
      <c r="F41">
        <v>40136.333333333336</v>
      </c>
      <c r="G41">
        <v>40154.708333333336</v>
      </c>
    </row>
    <row r="42" spans="2:7">
      <c r="C42" t="s">
        <v>855</v>
      </c>
      <c r="D42">
        <v>19324.980000000003</v>
      </c>
      <c r="E42" t="s">
        <v>815</v>
      </c>
      <c r="F42">
        <v>40155.333333333336</v>
      </c>
      <c r="G42">
        <v>40158</v>
      </c>
    </row>
    <row r="43" spans="2:7">
      <c r="C43" t="s">
        <v>856</v>
      </c>
      <c r="D43">
        <v>313558.88178600004</v>
      </c>
      <c r="E43" t="s">
        <v>851</v>
      </c>
      <c r="F43">
        <v>40150.333333333336</v>
      </c>
      <c r="G43">
        <v>40155</v>
      </c>
    </row>
    <row r="44" spans="2:7">
      <c r="C44" t="s">
        <v>857</v>
      </c>
      <c r="D44">
        <v>175793.71680000002</v>
      </c>
      <c r="E44" t="s">
        <v>806</v>
      </c>
      <c r="F44">
        <v>40156.333333333336</v>
      </c>
      <c r="G44">
        <v>40158</v>
      </c>
    </row>
    <row r="45" spans="2:7">
      <c r="C45" t="s">
        <v>858</v>
      </c>
      <c r="D45">
        <v>0</v>
      </c>
      <c r="E45" t="s">
        <v>859</v>
      </c>
      <c r="F45">
        <v>40149.333333333336</v>
      </c>
      <c r="G45">
        <v>40161</v>
      </c>
    </row>
    <row r="46" spans="2:7">
      <c r="C46" t="s">
        <v>860</v>
      </c>
      <c r="D46">
        <v>0</v>
      </c>
      <c r="E46" t="s">
        <v>806</v>
      </c>
      <c r="F46">
        <v>40158.333333333336</v>
      </c>
      <c r="G46">
        <v>40161</v>
      </c>
    </row>
    <row r="47" spans="2:7">
      <c r="C47" t="s">
        <v>861</v>
      </c>
      <c r="D47">
        <v>0</v>
      </c>
      <c r="E47" t="s">
        <v>832</v>
      </c>
      <c r="F47">
        <v>40162.333333333336</v>
      </c>
      <c r="G47">
        <v>40162.708333333336</v>
      </c>
    </row>
    <row r="48" spans="2:7">
      <c r="C48" t="s">
        <v>862</v>
      </c>
      <c r="D48">
        <v>0</v>
      </c>
      <c r="E48" t="s">
        <v>832</v>
      </c>
      <c r="F48">
        <v>40162.333333333336</v>
      </c>
      <c r="G48">
        <v>40162.708333333336</v>
      </c>
    </row>
    <row r="49" spans="2:7">
      <c r="C49" t="s">
        <v>863</v>
      </c>
      <c r="D49">
        <v>0</v>
      </c>
      <c r="E49" t="s">
        <v>815</v>
      </c>
      <c r="F49">
        <v>40161.333333333336</v>
      </c>
      <c r="G49">
        <v>40163.708333333336</v>
      </c>
    </row>
    <row r="50" spans="2:7">
      <c r="C50" t="s">
        <v>864</v>
      </c>
      <c r="D50">
        <v>0</v>
      </c>
      <c r="E50" t="s">
        <v>815</v>
      </c>
      <c r="F50">
        <v>40165.333333333336</v>
      </c>
      <c r="G50">
        <v>40167.708333333336</v>
      </c>
    </row>
    <row r="51" spans="2:7">
      <c r="B51" t="s">
        <v>865</v>
      </c>
      <c r="D51">
        <f>SUM(D52:D62)</f>
        <v>0</v>
      </c>
      <c r="E51" t="s">
        <v>866</v>
      </c>
      <c r="F51">
        <v>40182.333333333336</v>
      </c>
      <c r="G51">
        <v>40204.708333333336</v>
      </c>
    </row>
    <row r="52" spans="2:7">
      <c r="C52" t="s">
        <v>867</v>
      </c>
      <c r="D52">
        <v>0</v>
      </c>
      <c r="E52" t="s">
        <v>851</v>
      </c>
      <c r="F52">
        <v>40182.333333333336</v>
      </c>
      <c r="G52">
        <v>40187</v>
      </c>
    </row>
    <row r="53" spans="2:7">
      <c r="C53" t="s">
        <v>868</v>
      </c>
      <c r="D53">
        <v>0</v>
      </c>
      <c r="E53" t="s">
        <v>806</v>
      </c>
      <c r="F53">
        <v>40188.333333333336</v>
      </c>
      <c r="G53">
        <v>40190</v>
      </c>
    </row>
    <row r="54" spans="2:7">
      <c r="C54" t="s">
        <v>869</v>
      </c>
      <c r="D54">
        <v>0</v>
      </c>
      <c r="E54" t="s">
        <v>870</v>
      </c>
      <c r="F54">
        <v>40188.333333333336</v>
      </c>
      <c r="G54">
        <v>40197.708333333336</v>
      </c>
    </row>
    <row r="55" spans="2:7">
      <c r="C55" t="s">
        <v>871</v>
      </c>
      <c r="D55">
        <v>0</v>
      </c>
      <c r="E55" t="s">
        <v>806</v>
      </c>
      <c r="F55">
        <v>40196.333333333336</v>
      </c>
      <c r="G55">
        <v>40198</v>
      </c>
    </row>
    <row r="56" spans="2:7">
      <c r="C56" t="s">
        <v>872</v>
      </c>
      <c r="D56">
        <v>0</v>
      </c>
      <c r="E56" t="s">
        <v>873</v>
      </c>
      <c r="F56">
        <v>40188.333333333336</v>
      </c>
      <c r="G56">
        <v>40203.708333333336</v>
      </c>
    </row>
    <row r="57" spans="2:7">
      <c r="C57" t="s">
        <v>874</v>
      </c>
      <c r="D57">
        <v>0</v>
      </c>
      <c r="E57" t="s">
        <v>875</v>
      </c>
      <c r="F57">
        <v>40188.333333333336</v>
      </c>
      <c r="G57">
        <v>40204.708333333336</v>
      </c>
    </row>
    <row r="58" spans="2:7">
      <c r="C58" t="s">
        <v>876</v>
      </c>
      <c r="D58">
        <v>0</v>
      </c>
      <c r="E58" t="s">
        <v>804</v>
      </c>
      <c r="F58">
        <v>40195.333333333336</v>
      </c>
      <c r="G58">
        <v>40200.708333333336</v>
      </c>
    </row>
    <row r="59" spans="2:7">
      <c r="C59" t="s">
        <v>877</v>
      </c>
      <c r="D59">
        <v>0</v>
      </c>
      <c r="E59" t="s">
        <v>878</v>
      </c>
      <c r="F59">
        <v>40201</v>
      </c>
      <c r="G59">
        <v>40201</v>
      </c>
    </row>
    <row r="60" spans="2:7">
      <c r="C60" t="s">
        <v>879</v>
      </c>
      <c r="D60">
        <v>0</v>
      </c>
      <c r="E60" t="s">
        <v>878</v>
      </c>
      <c r="F60">
        <v>40202.708333333336</v>
      </c>
      <c r="G60">
        <v>40202.708333333336</v>
      </c>
    </row>
    <row r="61" spans="2:7">
      <c r="C61" t="s">
        <v>880</v>
      </c>
      <c r="D61">
        <v>0</v>
      </c>
      <c r="E61" t="s">
        <v>832</v>
      </c>
      <c r="F61">
        <v>40203.333333333336</v>
      </c>
      <c r="G61">
        <v>40204</v>
      </c>
    </row>
    <row r="62" spans="2:7">
      <c r="C62" t="s">
        <v>881</v>
      </c>
      <c r="D62">
        <v>0</v>
      </c>
      <c r="E62" t="s">
        <v>841</v>
      </c>
      <c r="F62">
        <v>40183.333333333336</v>
      </c>
      <c r="G62">
        <v>40204.708333333336</v>
      </c>
    </row>
    <row r="63" spans="2:7">
      <c r="B63" t="s">
        <v>882</v>
      </c>
      <c r="D63">
        <f>SUM(D64:D75)</f>
        <v>0</v>
      </c>
      <c r="E63" t="s">
        <v>883</v>
      </c>
      <c r="F63">
        <v>40182.333333333336</v>
      </c>
      <c r="G63">
        <v>40207.708333333336</v>
      </c>
    </row>
    <row r="64" spans="2:7">
      <c r="C64" t="s">
        <v>884</v>
      </c>
      <c r="D64">
        <v>0</v>
      </c>
      <c r="E64" t="s">
        <v>851</v>
      </c>
      <c r="F64">
        <v>40182.333333333336</v>
      </c>
      <c r="G64">
        <v>40187</v>
      </c>
    </row>
    <row r="65" spans="1:7">
      <c r="C65" t="s">
        <v>885</v>
      </c>
      <c r="D65">
        <v>0</v>
      </c>
      <c r="E65" t="s">
        <v>806</v>
      </c>
      <c r="F65">
        <v>40188.333333333336</v>
      </c>
      <c r="G65">
        <v>40190</v>
      </c>
    </row>
    <row r="66" spans="1:7">
      <c r="C66" t="s">
        <v>886</v>
      </c>
      <c r="D66">
        <v>0</v>
      </c>
      <c r="E66" t="s">
        <v>824</v>
      </c>
      <c r="F66">
        <v>40188.333333333336</v>
      </c>
      <c r="G66">
        <v>40197</v>
      </c>
    </row>
    <row r="67" spans="1:7">
      <c r="C67" t="s">
        <v>887</v>
      </c>
      <c r="D67">
        <v>0</v>
      </c>
      <c r="E67" t="s">
        <v>815</v>
      </c>
      <c r="F67">
        <v>40198.333333333336</v>
      </c>
      <c r="G67">
        <v>40203</v>
      </c>
    </row>
    <row r="68" spans="1:7">
      <c r="C68" t="s">
        <v>888</v>
      </c>
      <c r="D68">
        <v>0</v>
      </c>
      <c r="E68" t="s">
        <v>806</v>
      </c>
      <c r="F68">
        <v>40196.333333333336</v>
      </c>
      <c r="G68">
        <v>40198</v>
      </c>
    </row>
    <row r="69" spans="1:7">
      <c r="C69" t="s">
        <v>889</v>
      </c>
      <c r="D69">
        <v>0</v>
      </c>
      <c r="E69" t="s">
        <v>817</v>
      </c>
      <c r="F69">
        <v>40188.333333333336</v>
      </c>
      <c r="G69">
        <v>40203</v>
      </c>
    </row>
    <row r="70" spans="1:7">
      <c r="C70" t="s">
        <v>890</v>
      </c>
      <c r="D70">
        <v>0</v>
      </c>
      <c r="E70" t="s">
        <v>873</v>
      </c>
      <c r="F70">
        <v>40188.333333333336</v>
      </c>
      <c r="G70">
        <v>40204</v>
      </c>
    </row>
    <row r="71" spans="1:7">
      <c r="C71" t="s">
        <v>891</v>
      </c>
      <c r="D71">
        <v>0</v>
      </c>
      <c r="E71" t="s">
        <v>832</v>
      </c>
      <c r="F71">
        <v>40200.333333333336</v>
      </c>
      <c r="G71">
        <v>40202</v>
      </c>
    </row>
    <row r="72" spans="1:7">
      <c r="C72" t="s">
        <v>892</v>
      </c>
      <c r="D72">
        <v>0</v>
      </c>
      <c r="E72" t="s">
        <v>806</v>
      </c>
      <c r="F72">
        <v>40203.333333333336</v>
      </c>
      <c r="G72">
        <v>40205</v>
      </c>
    </row>
    <row r="73" spans="1:7">
      <c r="C73" t="s">
        <v>893</v>
      </c>
      <c r="D73">
        <v>0</v>
      </c>
      <c r="E73" t="s">
        <v>832</v>
      </c>
      <c r="F73">
        <v>40205.333333333336</v>
      </c>
      <c r="G73">
        <v>40206</v>
      </c>
    </row>
    <row r="74" spans="1:7">
      <c r="C74" t="s">
        <v>894</v>
      </c>
      <c r="D74">
        <v>0</v>
      </c>
      <c r="E74" t="s">
        <v>832</v>
      </c>
      <c r="F74">
        <v>40203.333333333336</v>
      </c>
      <c r="G74">
        <v>40204</v>
      </c>
    </row>
    <row r="75" spans="1:7">
      <c r="C75" t="s">
        <v>895</v>
      </c>
      <c r="D75">
        <v>0</v>
      </c>
      <c r="E75" t="s">
        <v>832</v>
      </c>
      <c r="F75">
        <v>40207.333333333336</v>
      </c>
      <c r="G75">
        <v>40207.708333333336</v>
      </c>
    </row>
    <row r="77" spans="1:7">
      <c r="A77" t="s">
        <v>896</v>
      </c>
      <c r="D77">
        <v>0</v>
      </c>
      <c r="E77" t="s">
        <v>897</v>
      </c>
      <c r="F77">
        <v>40174.333333333336</v>
      </c>
      <c r="G77">
        <v>40224.708333333336</v>
      </c>
    </row>
    <row r="78" spans="1:7">
      <c r="B78" t="s">
        <v>898</v>
      </c>
      <c r="D78">
        <f>SUM(D79:D82)</f>
        <v>0</v>
      </c>
      <c r="E78" t="s">
        <v>899</v>
      </c>
      <c r="F78">
        <v>40175.333333333336</v>
      </c>
      <c r="G78">
        <v>40223.708333333336</v>
      </c>
    </row>
    <row r="79" spans="1:7">
      <c r="C79" t="s">
        <v>900</v>
      </c>
      <c r="D79">
        <v>0</v>
      </c>
      <c r="E79" t="s">
        <v>837</v>
      </c>
      <c r="F79">
        <v>40175.333333333336</v>
      </c>
      <c r="G79">
        <v>40198.708333333336</v>
      </c>
    </row>
    <row r="80" spans="1:7">
      <c r="C80" t="s">
        <v>901</v>
      </c>
      <c r="D80">
        <v>0</v>
      </c>
      <c r="E80" t="s">
        <v>804</v>
      </c>
      <c r="F80">
        <v>40192.333333333336</v>
      </c>
      <c r="G80">
        <v>40198.708333333336</v>
      </c>
    </row>
    <row r="81" spans="2:7">
      <c r="C81" t="s">
        <v>902</v>
      </c>
      <c r="D81">
        <v>0</v>
      </c>
      <c r="E81" t="s">
        <v>817</v>
      </c>
      <c r="F81">
        <v>40175.333333333336</v>
      </c>
      <c r="G81">
        <v>40188.708333333336</v>
      </c>
    </row>
    <row r="82" spans="2:7">
      <c r="C82" t="s">
        <v>903</v>
      </c>
      <c r="D82">
        <v>0</v>
      </c>
      <c r="E82" t="s">
        <v>904</v>
      </c>
      <c r="F82">
        <v>40223.333333333336</v>
      </c>
      <c r="G82">
        <v>40223.708333333336</v>
      </c>
    </row>
    <row r="83" spans="2:7">
      <c r="B83" t="s">
        <v>905</v>
      </c>
      <c r="D83">
        <f>SUM(D84:D86)</f>
        <v>0</v>
      </c>
      <c r="E83" t="s">
        <v>827</v>
      </c>
      <c r="F83">
        <v>40183.333333333336</v>
      </c>
      <c r="G83">
        <v>40214</v>
      </c>
    </row>
    <row r="84" spans="2:7">
      <c r="C84" t="s">
        <v>906</v>
      </c>
      <c r="D84">
        <v>0</v>
      </c>
      <c r="E84" t="s">
        <v>851</v>
      </c>
      <c r="F84">
        <v>40183.333333333336</v>
      </c>
      <c r="G84">
        <v>40188</v>
      </c>
    </row>
    <row r="85" spans="2:7">
      <c r="C85" t="s">
        <v>907</v>
      </c>
      <c r="D85">
        <v>0</v>
      </c>
      <c r="E85" t="s">
        <v>798</v>
      </c>
      <c r="F85">
        <v>40189.333333333336</v>
      </c>
      <c r="G85">
        <v>40193</v>
      </c>
    </row>
    <row r="86" spans="2:7">
      <c r="C86" t="s">
        <v>908</v>
      </c>
      <c r="D86">
        <v>0</v>
      </c>
      <c r="E86" t="s">
        <v>909</v>
      </c>
      <c r="F86">
        <v>40196.333333333336</v>
      </c>
      <c r="G86">
        <v>40214</v>
      </c>
    </row>
    <row r="87" spans="2:7">
      <c r="B87" t="s">
        <v>910</v>
      </c>
      <c r="D87">
        <f>SUM(D88:D94)</f>
        <v>0</v>
      </c>
      <c r="E87" t="s">
        <v>911</v>
      </c>
      <c r="F87">
        <v>40174.333333333336</v>
      </c>
      <c r="G87">
        <v>40208.708333333336</v>
      </c>
    </row>
    <row r="88" spans="2:7">
      <c r="C88" t="s">
        <v>912</v>
      </c>
      <c r="D88">
        <v>0</v>
      </c>
      <c r="E88" t="s">
        <v>832</v>
      </c>
      <c r="F88">
        <v>40174.333333333336</v>
      </c>
      <c r="G88">
        <v>40174.708333333336</v>
      </c>
    </row>
    <row r="89" spans="2:7">
      <c r="C89" t="s">
        <v>913</v>
      </c>
      <c r="D89">
        <v>0</v>
      </c>
      <c r="E89" t="s">
        <v>798</v>
      </c>
      <c r="F89">
        <v>40182.333333333336</v>
      </c>
      <c r="G89">
        <v>40186</v>
      </c>
    </row>
    <row r="90" spans="2:7">
      <c r="C90" t="s">
        <v>914</v>
      </c>
      <c r="D90">
        <v>0</v>
      </c>
      <c r="E90" t="s">
        <v>815</v>
      </c>
      <c r="F90">
        <v>40187.333333333336</v>
      </c>
      <c r="G90">
        <v>40189.708333333336</v>
      </c>
    </row>
    <row r="91" spans="2:7">
      <c r="C91" t="s">
        <v>915</v>
      </c>
      <c r="D91">
        <v>0</v>
      </c>
      <c r="E91" t="s">
        <v>873</v>
      </c>
      <c r="F91">
        <v>40174.333333333336</v>
      </c>
      <c r="G91">
        <v>40188.708333333336</v>
      </c>
    </row>
    <row r="92" spans="2:7">
      <c r="C92" t="s">
        <v>916</v>
      </c>
      <c r="D92">
        <v>0</v>
      </c>
      <c r="E92" t="s">
        <v>832</v>
      </c>
      <c r="F92">
        <v>40190.333333333336</v>
      </c>
      <c r="G92">
        <v>40190.708333333336</v>
      </c>
    </row>
    <row r="93" spans="2:7">
      <c r="C93" t="s">
        <v>917</v>
      </c>
      <c r="D93">
        <v>0</v>
      </c>
      <c r="E93" t="s">
        <v>875</v>
      </c>
      <c r="F93">
        <v>40174.333333333336</v>
      </c>
      <c r="G93">
        <v>40189.708333333336</v>
      </c>
    </row>
    <row r="94" spans="2:7">
      <c r="C94" t="s">
        <v>918</v>
      </c>
      <c r="D94">
        <v>0</v>
      </c>
      <c r="E94" t="s">
        <v>911</v>
      </c>
      <c r="F94">
        <v>40174.333333333336</v>
      </c>
      <c r="G94">
        <v>40208.708333333336</v>
      </c>
    </row>
    <row r="95" spans="2:7">
      <c r="B95" t="s">
        <v>919</v>
      </c>
      <c r="D95">
        <f>SUM(D96:D98)</f>
        <v>0</v>
      </c>
      <c r="E95" t="s">
        <v>920</v>
      </c>
      <c r="F95">
        <v>40183.333333333336</v>
      </c>
      <c r="G95">
        <v>40209.708333333336</v>
      </c>
    </row>
    <row r="96" spans="2:7">
      <c r="C96" t="s">
        <v>921</v>
      </c>
      <c r="D96">
        <v>0</v>
      </c>
      <c r="E96" t="s">
        <v>920</v>
      </c>
      <c r="F96">
        <v>40183.333333333336</v>
      </c>
      <c r="G96">
        <v>40209.708333333336</v>
      </c>
    </row>
    <row r="97" spans="1:7">
      <c r="C97" t="s">
        <v>922</v>
      </c>
      <c r="D97">
        <v>0</v>
      </c>
      <c r="E97" t="s">
        <v>920</v>
      </c>
      <c r="F97">
        <v>40183.333333333336</v>
      </c>
      <c r="G97">
        <v>40209.708333333336</v>
      </c>
    </row>
    <row r="98" spans="1:7">
      <c r="C98" t="s">
        <v>923</v>
      </c>
      <c r="D98">
        <v>0</v>
      </c>
      <c r="E98" t="s">
        <v>883</v>
      </c>
      <c r="F98">
        <v>40184.333333333336</v>
      </c>
      <c r="G98">
        <v>40209.708333333336</v>
      </c>
    </row>
    <row r="99" spans="1:7">
      <c r="B99" t="s">
        <v>924</v>
      </c>
      <c r="D99">
        <f>SUM(D100:D106)</f>
        <v>0</v>
      </c>
      <c r="E99" t="s">
        <v>817</v>
      </c>
      <c r="F99">
        <v>40208.333333333336</v>
      </c>
      <c r="G99">
        <v>40221</v>
      </c>
    </row>
    <row r="100" spans="1:7">
      <c r="C100" t="s">
        <v>925</v>
      </c>
      <c r="D100">
        <v>0</v>
      </c>
      <c r="E100" t="s">
        <v>806</v>
      </c>
      <c r="F100">
        <v>40210.333333333336</v>
      </c>
      <c r="G100">
        <v>40212</v>
      </c>
    </row>
    <row r="101" spans="1:7">
      <c r="C101" t="s">
        <v>926</v>
      </c>
      <c r="D101">
        <v>0</v>
      </c>
      <c r="E101" t="s">
        <v>806</v>
      </c>
      <c r="F101">
        <v>40213.333333333336</v>
      </c>
      <c r="G101">
        <v>40215</v>
      </c>
    </row>
    <row r="102" spans="1:7">
      <c r="C102" t="s">
        <v>927</v>
      </c>
      <c r="D102">
        <v>0</v>
      </c>
      <c r="E102" t="s">
        <v>832</v>
      </c>
      <c r="F102">
        <v>40217.333333333336</v>
      </c>
      <c r="G102">
        <v>40217.708333333336</v>
      </c>
    </row>
    <row r="103" spans="1:7">
      <c r="C103" t="s">
        <v>928</v>
      </c>
      <c r="D103">
        <v>0</v>
      </c>
      <c r="E103" t="s">
        <v>832</v>
      </c>
      <c r="F103">
        <v>40218.333333333336</v>
      </c>
      <c r="G103">
        <v>40218.708333333336</v>
      </c>
    </row>
    <row r="104" spans="1:7">
      <c r="C104" t="s">
        <v>929</v>
      </c>
      <c r="D104">
        <v>0</v>
      </c>
      <c r="E104" t="s">
        <v>817</v>
      </c>
      <c r="F104">
        <v>40208.333333333336</v>
      </c>
      <c r="G104">
        <v>40221</v>
      </c>
    </row>
    <row r="105" spans="1:7">
      <c r="C105" t="s">
        <v>930</v>
      </c>
      <c r="D105">
        <v>0</v>
      </c>
      <c r="E105" t="s">
        <v>817</v>
      </c>
      <c r="F105">
        <v>40208.333333333336</v>
      </c>
      <c r="G105">
        <v>40221</v>
      </c>
    </row>
    <row r="106" spans="1:7">
      <c r="C106" t="s">
        <v>931</v>
      </c>
      <c r="D106">
        <v>0</v>
      </c>
      <c r="E106" t="s">
        <v>817</v>
      </c>
      <c r="F106">
        <v>40208.333333333336</v>
      </c>
      <c r="G106">
        <v>40221</v>
      </c>
    </row>
    <row r="107" spans="1:7">
      <c r="B107" t="s">
        <v>932</v>
      </c>
      <c r="D107">
        <f>SUM(D108:D110)</f>
        <v>0</v>
      </c>
      <c r="E107" t="s">
        <v>933</v>
      </c>
      <c r="F107">
        <v>40195.333333333336</v>
      </c>
      <c r="G107">
        <v>40224.708333333336</v>
      </c>
    </row>
    <row r="108" spans="1:7">
      <c r="C108" t="s">
        <v>934</v>
      </c>
      <c r="D108">
        <v>0</v>
      </c>
      <c r="E108" t="s">
        <v>798</v>
      </c>
      <c r="F108">
        <v>40208.333333333336</v>
      </c>
      <c r="G108">
        <v>40211.708333333336</v>
      </c>
    </row>
    <row r="109" spans="1:7">
      <c r="C109" t="s">
        <v>935</v>
      </c>
      <c r="D109">
        <v>0</v>
      </c>
      <c r="E109" t="s">
        <v>936</v>
      </c>
      <c r="F109">
        <v>40195.333333333336</v>
      </c>
      <c r="G109">
        <v>40219.708333333336</v>
      </c>
    </row>
    <row r="110" spans="1:7">
      <c r="C110" t="s">
        <v>937</v>
      </c>
      <c r="D110">
        <v>0</v>
      </c>
      <c r="E110" t="s">
        <v>832</v>
      </c>
      <c r="F110">
        <v>40224.333333333336</v>
      </c>
      <c r="G110">
        <v>40224.708333333336</v>
      </c>
    </row>
    <row r="112" spans="1:7">
      <c r="A112" t="s">
        <v>938</v>
      </c>
      <c r="D112">
        <v>0</v>
      </c>
      <c r="E112" t="s">
        <v>939</v>
      </c>
      <c r="F112">
        <v>40196.333333333336</v>
      </c>
      <c r="G112">
        <v>40231.708333333336</v>
      </c>
    </row>
    <row r="113" spans="2:7">
      <c r="B113" t="s">
        <v>940</v>
      </c>
      <c r="D113">
        <f>SUM(D114:D122)</f>
        <v>0</v>
      </c>
      <c r="E113" t="s">
        <v>939</v>
      </c>
      <c r="F113">
        <v>40196.333333333336</v>
      </c>
      <c r="G113">
        <v>40231.708333333336</v>
      </c>
    </row>
    <row r="114" spans="2:7">
      <c r="C114" t="s">
        <v>941</v>
      </c>
      <c r="D114">
        <v>0</v>
      </c>
      <c r="E114" t="s">
        <v>939</v>
      </c>
      <c r="F114">
        <v>40196.333333333336</v>
      </c>
      <c r="G114">
        <v>40231.708333333336</v>
      </c>
    </row>
    <row r="115" spans="2:7">
      <c r="C115" t="s">
        <v>942</v>
      </c>
      <c r="D115">
        <v>0</v>
      </c>
      <c r="E115" t="s">
        <v>939</v>
      </c>
      <c r="F115">
        <v>40196.333333333336</v>
      </c>
      <c r="G115">
        <v>40231.708333333336</v>
      </c>
    </row>
    <row r="116" spans="2:7">
      <c r="C116" t="s">
        <v>943</v>
      </c>
      <c r="D116">
        <v>0</v>
      </c>
      <c r="E116" t="s">
        <v>939</v>
      </c>
      <c r="F116">
        <v>40196.333333333336</v>
      </c>
      <c r="G116">
        <v>40231.708333333336</v>
      </c>
    </row>
    <row r="117" spans="2:7">
      <c r="C117" t="s">
        <v>944</v>
      </c>
      <c r="D117">
        <v>0</v>
      </c>
      <c r="E117" t="s">
        <v>939</v>
      </c>
      <c r="F117">
        <v>40196.333333333336</v>
      </c>
      <c r="G117">
        <v>40231.708333333336</v>
      </c>
    </row>
    <row r="118" spans="2:7">
      <c r="C118" t="s">
        <v>945</v>
      </c>
      <c r="D118">
        <v>0</v>
      </c>
      <c r="E118" t="s">
        <v>939</v>
      </c>
      <c r="F118">
        <v>40196.333333333336</v>
      </c>
      <c r="G118">
        <v>40231.708333333336</v>
      </c>
    </row>
    <row r="119" spans="2:7">
      <c r="C119" t="s">
        <v>946</v>
      </c>
      <c r="D119">
        <v>0</v>
      </c>
      <c r="E119" t="s">
        <v>939</v>
      </c>
      <c r="F119">
        <v>40196.333333333336</v>
      </c>
      <c r="G119">
        <v>40231.708333333336</v>
      </c>
    </row>
    <row r="120" spans="2:7">
      <c r="C120" t="s">
        <v>947</v>
      </c>
      <c r="D120">
        <v>0</v>
      </c>
      <c r="E120" t="s">
        <v>939</v>
      </c>
      <c r="F120">
        <v>40196.333333333336</v>
      </c>
      <c r="G120">
        <v>40231.708333333336</v>
      </c>
    </row>
    <row r="121" spans="2:7">
      <c r="C121" t="s">
        <v>948</v>
      </c>
      <c r="D121">
        <v>0</v>
      </c>
      <c r="E121" t="s">
        <v>811</v>
      </c>
      <c r="F121">
        <v>40210.333333333336</v>
      </c>
      <c r="G121">
        <v>40227.708333333336</v>
      </c>
    </row>
    <row r="122" spans="2:7">
      <c r="C122" t="s">
        <v>949</v>
      </c>
      <c r="D122">
        <v>0</v>
      </c>
      <c r="E122" t="s">
        <v>821</v>
      </c>
      <c r="F122">
        <v>40196.333333333336</v>
      </c>
      <c r="G122">
        <v>40223.708333333336</v>
      </c>
    </row>
    <row r="123" spans="2:7">
      <c r="B123" t="s">
        <v>950</v>
      </c>
      <c r="D123">
        <f>SUM(D124:D127)</f>
        <v>0</v>
      </c>
      <c r="E123" t="s">
        <v>875</v>
      </c>
      <c r="F123">
        <v>40215.333333333336</v>
      </c>
      <c r="G123">
        <v>40229.708333333336</v>
      </c>
    </row>
    <row r="124" spans="2:7">
      <c r="C124" t="s">
        <v>951</v>
      </c>
      <c r="D124">
        <v>0</v>
      </c>
      <c r="E124" t="s">
        <v>873</v>
      </c>
      <c r="F124">
        <v>40215.333333333336</v>
      </c>
      <c r="G124">
        <v>40228.708333333336</v>
      </c>
    </row>
    <row r="125" spans="2:7">
      <c r="C125" t="s">
        <v>952</v>
      </c>
      <c r="D125">
        <v>0</v>
      </c>
      <c r="E125" t="s">
        <v>873</v>
      </c>
      <c r="F125">
        <v>40217.333333333336</v>
      </c>
      <c r="G125">
        <v>40229.708333333336</v>
      </c>
    </row>
    <row r="126" spans="2:7">
      <c r="C126" t="s">
        <v>953</v>
      </c>
      <c r="D126">
        <v>0</v>
      </c>
      <c r="E126" t="s">
        <v>873</v>
      </c>
      <c r="F126">
        <v>40217.333333333336</v>
      </c>
      <c r="G126">
        <v>40229.708333333336</v>
      </c>
    </row>
    <row r="127" spans="2:7">
      <c r="C127" t="s">
        <v>954</v>
      </c>
      <c r="D127">
        <v>0</v>
      </c>
      <c r="E127" t="s">
        <v>873</v>
      </c>
      <c r="F127">
        <v>40217.333333333336</v>
      </c>
      <c r="G127">
        <v>40229.708333333336</v>
      </c>
    </row>
    <row r="128" spans="2:7">
      <c r="B128" t="s">
        <v>955</v>
      </c>
      <c r="D128">
        <f>SUM(D129:D136)</f>
        <v>0</v>
      </c>
      <c r="E128" t="s">
        <v>883</v>
      </c>
      <c r="F128">
        <v>40208.333333333336</v>
      </c>
      <c r="G128">
        <v>40231.708333333336</v>
      </c>
    </row>
    <row r="129" spans="1:7">
      <c r="C129" t="s">
        <v>956</v>
      </c>
      <c r="D129">
        <v>0</v>
      </c>
      <c r="E129" t="s">
        <v>798</v>
      </c>
      <c r="F129">
        <v>40224.333333333336</v>
      </c>
      <c r="G129">
        <v>40227.708333333336</v>
      </c>
    </row>
    <row r="130" spans="1:7">
      <c r="C130" t="s">
        <v>957</v>
      </c>
      <c r="D130">
        <v>0</v>
      </c>
      <c r="E130" t="s">
        <v>845</v>
      </c>
      <c r="F130">
        <v>40222.333333333336</v>
      </c>
      <c r="G130">
        <v>40228.708333333336</v>
      </c>
    </row>
    <row r="131" spans="1:7">
      <c r="C131" t="s">
        <v>958</v>
      </c>
      <c r="D131">
        <v>0</v>
      </c>
      <c r="E131" t="s">
        <v>909</v>
      </c>
      <c r="F131">
        <v>40208.333333333336</v>
      </c>
      <c r="G131">
        <v>40224.708333333336</v>
      </c>
    </row>
    <row r="132" spans="1:7">
      <c r="C132" t="s">
        <v>959</v>
      </c>
      <c r="D132">
        <v>0</v>
      </c>
      <c r="E132" t="s">
        <v>802</v>
      </c>
      <c r="F132">
        <v>40210.333333333336</v>
      </c>
      <c r="G132">
        <v>40228.708333333336</v>
      </c>
    </row>
    <row r="133" spans="1:7">
      <c r="C133" t="s">
        <v>960</v>
      </c>
      <c r="D133">
        <v>0</v>
      </c>
      <c r="E133" t="s">
        <v>802</v>
      </c>
      <c r="F133">
        <v>40210.333333333336</v>
      </c>
      <c r="G133">
        <v>40228.708333333336</v>
      </c>
    </row>
    <row r="134" spans="1:7">
      <c r="C134" t="s">
        <v>961</v>
      </c>
      <c r="D134">
        <v>0</v>
      </c>
      <c r="E134" t="s">
        <v>806</v>
      </c>
      <c r="F134">
        <v>40222.333333333336</v>
      </c>
      <c r="G134">
        <v>40223.708333333336</v>
      </c>
    </row>
    <row r="135" spans="1:7">
      <c r="C135" t="s">
        <v>962</v>
      </c>
      <c r="D135">
        <v>0</v>
      </c>
      <c r="E135" t="s">
        <v>806</v>
      </c>
      <c r="F135">
        <v>40228.333333333336</v>
      </c>
      <c r="G135">
        <v>40229.708333333336</v>
      </c>
    </row>
    <row r="136" spans="1:7">
      <c r="C136" t="s">
        <v>963</v>
      </c>
      <c r="D136">
        <v>0</v>
      </c>
      <c r="E136" t="s">
        <v>904</v>
      </c>
      <c r="F136">
        <v>40231.333333333336</v>
      </c>
      <c r="G136">
        <v>40231.708333333336</v>
      </c>
    </row>
    <row r="137" spans="1:7">
      <c r="A137" t="s">
        <v>964</v>
      </c>
      <c r="D137">
        <v>0</v>
      </c>
      <c r="E137" t="s">
        <v>965</v>
      </c>
      <c r="F137">
        <v>40230.333333333336</v>
      </c>
      <c r="G137">
        <v>40273.708333333336</v>
      </c>
    </row>
    <row r="138" spans="1:7">
      <c r="B138" t="s">
        <v>966</v>
      </c>
      <c r="D138">
        <f>SUM(D139:D144)</f>
        <v>0</v>
      </c>
      <c r="E138" t="s">
        <v>967</v>
      </c>
      <c r="F138">
        <v>40230.333333333336</v>
      </c>
      <c r="G138">
        <v>40268.708333333336</v>
      </c>
    </row>
    <row r="139" spans="1:7">
      <c r="C139" t="s">
        <v>968</v>
      </c>
      <c r="D139">
        <v>0</v>
      </c>
      <c r="E139" t="s">
        <v>851</v>
      </c>
      <c r="F139">
        <v>40230.333333333336</v>
      </c>
      <c r="G139">
        <v>40234.708333333336</v>
      </c>
    </row>
    <row r="140" spans="1:7">
      <c r="C140" t="s">
        <v>969</v>
      </c>
      <c r="D140">
        <v>0</v>
      </c>
      <c r="E140" t="s">
        <v>970</v>
      </c>
      <c r="F140">
        <v>40239.333333333336</v>
      </c>
      <c r="G140">
        <v>40250.708333333336</v>
      </c>
    </row>
    <row r="141" spans="1:7">
      <c r="C141" t="s">
        <v>971</v>
      </c>
      <c r="D141">
        <v>0</v>
      </c>
      <c r="E141" t="s">
        <v>804</v>
      </c>
      <c r="F141">
        <v>40246.333333333336</v>
      </c>
      <c r="G141">
        <v>40252.708333333336</v>
      </c>
    </row>
    <row r="142" spans="1:7">
      <c r="C142" t="s">
        <v>972</v>
      </c>
      <c r="D142">
        <v>0</v>
      </c>
      <c r="E142" t="s">
        <v>798</v>
      </c>
      <c r="F142">
        <v>40257.333333333336</v>
      </c>
      <c r="G142">
        <v>40260.708333333336</v>
      </c>
    </row>
    <row r="143" spans="1:7">
      <c r="C143" t="s">
        <v>973</v>
      </c>
      <c r="D143">
        <v>0</v>
      </c>
      <c r="E143" t="s">
        <v>798</v>
      </c>
      <c r="F143">
        <v>40264.333333333336</v>
      </c>
      <c r="G143">
        <v>40267.708333333336</v>
      </c>
    </row>
    <row r="144" spans="1:7">
      <c r="C144" t="s">
        <v>974</v>
      </c>
      <c r="D144">
        <v>0</v>
      </c>
      <c r="E144" t="s">
        <v>832</v>
      </c>
      <c r="F144">
        <v>40268.333333333336</v>
      </c>
      <c r="G144">
        <v>40268.708333333336</v>
      </c>
    </row>
    <row r="145" spans="2:7">
      <c r="B145" t="s">
        <v>975</v>
      </c>
      <c r="D145">
        <f>SUM(D146:D160)</f>
        <v>0</v>
      </c>
      <c r="E145" t="s">
        <v>976</v>
      </c>
      <c r="F145">
        <v>40238.333333333336</v>
      </c>
      <c r="G145">
        <v>40273.708333333336</v>
      </c>
    </row>
    <row r="146" spans="2:7">
      <c r="C146" t="s">
        <v>977</v>
      </c>
      <c r="D146">
        <v>0</v>
      </c>
      <c r="E146" t="s">
        <v>851</v>
      </c>
      <c r="F146">
        <v>40238.333333333336</v>
      </c>
      <c r="G146">
        <v>40244</v>
      </c>
    </row>
    <row r="147" spans="2:7">
      <c r="C147" t="s">
        <v>978</v>
      </c>
      <c r="D147">
        <v>0</v>
      </c>
      <c r="E147" t="s">
        <v>804</v>
      </c>
      <c r="F147">
        <v>40245.333333333336</v>
      </c>
      <c r="G147">
        <v>40251</v>
      </c>
    </row>
    <row r="148" spans="2:7">
      <c r="C148" t="s">
        <v>979</v>
      </c>
      <c r="D148">
        <v>0</v>
      </c>
      <c r="E148" t="s">
        <v>817</v>
      </c>
      <c r="F148">
        <v>40255.333333333336</v>
      </c>
      <c r="G148">
        <v>40267</v>
      </c>
    </row>
    <row r="149" spans="2:7">
      <c r="C149" t="s">
        <v>980</v>
      </c>
      <c r="D149">
        <v>0</v>
      </c>
      <c r="E149" t="s">
        <v>815</v>
      </c>
      <c r="F149">
        <v>40269.333333333336</v>
      </c>
      <c r="G149">
        <v>40272</v>
      </c>
    </row>
    <row r="150" spans="2:7">
      <c r="C150" t="s">
        <v>981</v>
      </c>
      <c r="D150">
        <v>0</v>
      </c>
      <c r="E150" t="s">
        <v>817</v>
      </c>
      <c r="F150">
        <v>40255.333333333336</v>
      </c>
      <c r="G150">
        <v>40267</v>
      </c>
    </row>
    <row r="151" spans="2:7">
      <c r="C151" t="s">
        <v>982</v>
      </c>
      <c r="D151">
        <v>0</v>
      </c>
      <c r="E151" t="s">
        <v>845</v>
      </c>
      <c r="F151">
        <v>40260.333333333336</v>
      </c>
      <c r="G151">
        <v>40267</v>
      </c>
    </row>
    <row r="152" spans="2:7">
      <c r="C152" t="s">
        <v>983</v>
      </c>
      <c r="D152">
        <v>0</v>
      </c>
      <c r="E152" t="s">
        <v>817</v>
      </c>
      <c r="F152">
        <v>40255.333333333336</v>
      </c>
      <c r="G152">
        <v>40267</v>
      </c>
    </row>
    <row r="153" spans="2:7">
      <c r="C153" t="s">
        <v>984</v>
      </c>
      <c r="D153">
        <v>0</v>
      </c>
      <c r="E153" t="s">
        <v>909</v>
      </c>
      <c r="F153">
        <v>40238.333333333336</v>
      </c>
      <c r="G153">
        <v>40257</v>
      </c>
    </row>
    <row r="154" spans="2:7">
      <c r="C154" t="s">
        <v>985</v>
      </c>
      <c r="D154">
        <v>0</v>
      </c>
      <c r="E154" t="s">
        <v>817</v>
      </c>
      <c r="F154">
        <v>40255.333333333336</v>
      </c>
      <c r="G154">
        <v>40267</v>
      </c>
    </row>
    <row r="155" spans="2:7">
      <c r="C155" t="s">
        <v>986</v>
      </c>
      <c r="D155">
        <v>0</v>
      </c>
      <c r="E155" t="s">
        <v>815</v>
      </c>
      <c r="F155">
        <v>40265.333333333336</v>
      </c>
      <c r="G155">
        <v>40267.708333333336</v>
      </c>
    </row>
    <row r="156" spans="2:7">
      <c r="C156" t="s">
        <v>987</v>
      </c>
      <c r="D156">
        <v>0</v>
      </c>
      <c r="E156" t="s">
        <v>970</v>
      </c>
      <c r="F156">
        <v>40259.333333333336</v>
      </c>
      <c r="G156">
        <v>40268.708333333336</v>
      </c>
    </row>
    <row r="157" spans="2:7">
      <c r="C157" t="s">
        <v>988</v>
      </c>
      <c r="D157">
        <v>0</v>
      </c>
      <c r="E157" t="s">
        <v>811</v>
      </c>
      <c r="F157">
        <v>40253.333333333336</v>
      </c>
      <c r="G157">
        <v>40269.708333333336</v>
      </c>
    </row>
    <row r="158" spans="2:7">
      <c r="C158" t="s">
        <v>989</v>
      </c>
      <c r="D158">
        <v>0</v>
      </c>
      <c r="E158" t="s">
        <v>811</v>
      </c>
      <c r="F158">
        <v>40253.333333333336</v>
      </c>
      <c r="G158">
        <v>40269.708333333336</v>
      </c>
    </row>
    <row r="159" spans="2:7">
      <c r="C159" t="s">
        <v>990</v>
      </c>
      <c r="D159">
        <v>0</v>
      </c>
      <c r="E159" t="s">
        <v>991</v>
      </c>
      <c r="F159">
        <v>40253.333333333336</v>
      </c>
      <c r="G159">
        <v>40269.708333333336</v>
      </c>
    </row>
    <row r="160" spans="2:7">
      <c r="C160" t="s">
        <v>992</v>
      </c>
      <c r="D160">
        <v>0</v>
      </c>
      <c r="E160" t="s">
        <v>832</v>
      </c>
      <c r="F160">
        <v>40273.333333333336</v>
      </c>
      <c r="G160">
        <v>40273.708333333336</v>
      </c>
    </row>
    <row r="162" spans="1:7">
      <c r="A162" t="s">
        <v>993</v>
      </c>
      <c r="D162">
        <v>0</v>
      </c>
      <c r="E162" t="s">
        <v>809</v>
      </c>
      <c r="F162">
        <v>40238.333333333336</v>
      </c>
      <c r="G162">
        <v>40276.708333333336</v>
      </c>
    </row>
    <row r="163" spans="1:7">
      <c r="B163" t="s">
        <v>994</v>
      </c>
      <c r="D163">
        <f>SUM(D164:D172)</f>
        <v>0</v>
      </c>
      <c r="E163" t="s">
        <v>995</v>
      </c>
      <c r="F163">
        <v>40238.333333333336</v>
      </c>
      <c r="G163">
        <v>40266.708333333336</v>
      </c>
    </row>
    <row r="164" spans="1:7">
      <c r="C164" t="s">
        <v>996</v>
      </c>
      <c r="D164">
        <v>0</v>
      </c>
      <c r="E164" t="s">
        <v>832</v>
      </c>
      <c r="F164">
        <v>40238.333333333336</v>
      </c>
      <c r="G164">
        <v>40239</v>
      </c>
    </row>
    <row r="165" spans="1:7">
      <c r="C165" t="s">
        <v>997</v>
      </c>
      <c r="D165">
        <v>0</v>
      </c>
      <c r="E165" t="s">
        <v>851</v>
      </c>
      <c r="F165">
        <v>40238.333333333336</v>
      </c>
      <c r="G165">
        <v>40245</v>
      </c>
    </row>
    <row r="166" spans="1:7">
      <c r="C166" t="s">
        <v>998</v>
      </c>
      <c r="D166">
        <v>0</v>
      </c>
      <c r="E166" t="s">
        <v>832</v>
      </c>
      <c r="F166">
        <v>40246.333333333336</v>
      </c>
      <c r="G166">
        <v>40246.708333333336</v>
      </c>
    </row>
    <row r="167" spans="1:7">
      <c r="C167" t="s">
        <v>999</v>
      </c>
      <c r="D167">
        <v>0</v>
      </c>
      <c r="E167" t="s">
        <v>804</v>
      </c>
      <c r="F167">
        <v>40247.333333333336</v>
      </c>
      <c r="G167">
        <v>40254</v>
      </c>
    </row>
    <row r="168" spans="1:7">
      <c r="C168" t="s">
        <v>1000</v>
      </c>
      <c r="D168">
        <v>0</v>
      </c>
      <c r="E168" t="s">
        <v>806</v>
      </c>
      <c r="F168">
        <v>40255.333333333336</v>
      </c>
      <c r="G168">
        <v>40257</v>
      </c>
    </row>
    <row r="169" spans="1:7">
      <c r="C169" t="s">
        <v>1001</v>
      </c>
      <c r="D169">
        <v>0</v>
      </c>
      <c r="E169" t="s">
        <v>815</v>
      </c>
      <c r="F169">
        <v>40242.333333333336</v>
      </c>
      <c r="G169">
        <v>40247</v>
      </c>
    </row>
    <row r="170" spans="1:7">
      <c r="C170" t="s">
        <v>1002</v>
      </c>
      <c r="D170">
        <v>0</v>
      </c>
      <c r="E170" t="s">
        <v>798</v>
      </c>
      <c r="F170">
        <v>40246.333333333336</v>
      </c>
      <c r="G170">
        <v>40250</v>
      </c>
    </row>
    <row r="171" spans="1:7">
      <c r="C171" t="s">
        <v>1003</v>
      </c>
      <c r="D171">
        <v>0</v>
      </c>
      <c r="E171" t="s">
        <v>870</v>
      </c>
      <c r="F171">
        <v>40247.333333333336</v>
      </c>
      <c r="G171">
        <v>40257</v>
      </c>
    </row>
    <row r="172" spans="1:7">
      <c r="C172" t="s">
        <v>1004</v>
      </c>
      <c r="D172">
        <v>0</v>
      </c>
      <c r="E172" t="s">
        <v>806</v>
      </c>
      <c r="F172">
        <v>40265.333333333336</v>
      </c>
      <c r="G172">
        <v>40266.708333333336</v>
      </c>
    </row>
    <row r="173" spans="1:7">
      <c r="B173" t="s">
        <v>1005</v>
      </c>
      <c r="D173">
        <f>SUM(D174:D183)</f>
        <v>0</v>
      </c>
      <c r="E173" t="s">
        <v>911</v>
      </c>
      <c r="F173">
        <v>40245.333333333336</v>
      </c>
      <c r="G173">
        <v>40276.708333333336</v>
      </c>
    </row>
    <row r="174" spans="1:7">
      <c r="C174" t="s">
        <v>1006</v>
      </c>
      <c r="D174">
        <v>0</v>
      </c>
      <c r="E174" t="s">
        <v>841</v>
      </c>
      <c r="F174">
        <v>40245.333333333336</v>
      </c>
      <c r="G174">
        <v>40265</v>
      </c>
    </row>
    <row r="175" spans="1:7">
      <c r="C175" t="s">
        <v>1007</v>
      </c>
      <c r="D175">
        <v>0</v>
      </c>
      <c r="E175" t="s">
        <v>815</v>
      </c>
      <c r="F175">
        <v>40262.333333333336</v>
      </c>
      <c r="G175">
        <v>40265</v>
      </c>
    </row>
    <row r="176" spans="1:7">
      <c r="C176" t="s">
        <v>1008</v>
      </c>
      <c r="D176">
        <v>0</v>
      </c>
      <c r="E176" t="s">
        <v>845</v>
      </c>
      <c r="F176">
        <v>40252.333333333336</v>
      </c>
      <c r="G176">
        <v>40259</v>
      </c>
    </row>
    <row r="177" spans="1:7">
      <c r="C177" t="s">
        <v>1009</v>
      </c>
      <c r="D177">
        <v>0</v>
      </c>
      <c r="E177" t="s">
        <v>845</v>
      </c>
      <c r="F177">
        <v>40252.333333333336</v>
      </c>
      <c r="G177">
        <v>40259</v>
      </c>
    </row>
    <row r="178" spans="1:7">
      <c r="C178" t="s">
        <v>1010</v>
      </c>
      <c r="D178">
        <v>0</v>
      </c>
      <c r="E178" t="s">
        <v>870</v>
      </c>
      <c r="F178">
        <v>40266.333333333336</v>
      </c>
      <c r="G178">
        <v>40275.708333333336</v>
      </c>
    </row>
    <row r="179" spans="1:7">
      <c r="C179" t="s">
        <v>1011</v>
      </c>
      <c r="D179">
        <v>0</v>
      </c>
      <c r="E179" t="s">
        <v>870</v>
      </c>
      <c r="F179">
        <v>40266.333333333336</v>
      </c>
      <c r="G179">
        <v>40275.708333333336</v>
      </c>
    </row>
    <row r="180" spans="1:7">
      <c r="C180" t="s">
        <v>1012</v>
      </c>
      <c r="D180">
        <v>0</v>
      </c>
      <c r="E180" t="s">
        <v>811</v>
      </c>
      <c r="F180">
        <v>40252.333333333336</v>
      </c>
      <c r="G180">
        <v>40268.708333333336</v>
      </c>
    </row>
    <row r="181" spans="1:7">
      <c r="C181" t="s">
        <v>1013</v>
      </c>
      <c r="D181">
        <v>0</v>
      </c>
      <c r="E181" t="s">
        <v>817</v>
      </c>
      <c r="F181">
        <v>40246.333333333336</v>
      </c>
      <c r="G181">
        <v>40259</v>
      </c>
    </row>
    <row r="182" spans="1:7">
      <c r="C182" t="s">
        <v>1014</v>
      </c>
      <c r="D182">
        <v>0</v>
      </c>
      <c r="E182" t="s">
        <v>875</v>
      </c>
      <c r="F182">
        <v>40258.333333333336</v>
      </c>
      <c r="G182">
        <v>40271.708333333336</v>
      </c>
    </row>
    <row r="183" spans="1:7">
      <c r="C183" t="s">
        <v>1015</v>
      </c>
      <c r="D183">
        <v>0</v>
      </c>
      <c r="E183" t="s">
        <v>832</v>
      </c>
      <c r="F183">
        <v>40276.333333333336</v>
      </c>
      <c r="G183">
        <v>40276.708333333336</v>
      </c>
    </row>
    <row r="185" spans="1:7">
      <c r="A185" t="s">
        <v>1016</v>
      </c>
      <c r="D185">
        <v>0</v>
      </c>
      <c r="E185" t="s">
        <v>1017</v>
      </c>
      <c r="F185">
        <v>40252.333333333336</v>
      </c>
      <c r="G185">
        <v>40302.708333333336</v>
      </c>
    </row>
    <row r="186" spans="1:7">
      <c r="B186" t="s">
        <v>1018</v>
      </c>
      <c r="D186">
        <f>SUM(D187:D196)</f>
        <v>0</v>
      </c>
      <c r="E186" t="s">
        <v>793</v>
      </c>
      <c r="F186">
        <v>40252.333333333336</v>
      </c>
      <c r="G186">
        <v>40298</v>
      </c>
    </row>
    <row r="187" spans="1:7">
      <c r="C187" t="s">
        <v>1019</v>
      </c>
      <c r="D187">
        <v>0</v>
      </c>
      <c r="E187" t="s">
        <v>1020</v>
      </c>
      <c r="F187">
        <v>40252.333333333336</v>
      </c>
      <c r="G187">
        <v>40267</v>
      </c>
    </row>
    <row r="188" spans="1:7">
      <c r="C188" t="s">
        <v>1021</v>
      </c>
      <c r="D188">
        <v>0</v>
      </c>
      <c r="E188" t="s">
        <v>832</v>
      </c>
      <c r="F188">
        <v>40269.333333333336</v>
      </c>
      <c r="G188">
        <v>40270</v>
      </c>
    </row>
    <row r="189" spans="1:7">
      <c r="C189" t="s">
        <v>1022</v>
      </c>
      <c r="D189">
        <v>0</v>
      </c>
      <c r="E189" t="s">
        <v>804</v>
      </c>
      <c r="F189">
        <v>40269.333333333336</v>
      </c>
      <c r="G189">
        <v>40276</v>
      </c>
    </row>
    <row r="190" spans="1:7">
      <c r="C190" t="s">
        <v>1023</v>
      </c>
      <c r="D190">
        <v>0</v>
      </c>
      <c r="E190" t="s">
        <v>829</v>
      </c>
      <c r="F190">
        <v>40276.333333333336</v>
      </c>
      <c r="G190">
        <v>40277.708333333336</v>
      </c>
    </row>
    <row r="191" spans="1:7">
      <c r="C191" t="s">
        <v>1024</v>
      </c>
      <c r="D191">
        <v>0</v>
      </c>
      <c r="E191" t="s">
        <v>851</v>
      </c>
      <c r="F191">
        <v>40288.333333333336</v>
      </c>
      <c r="G191">
        <v>40295</v>
      </c>
    </row>
    <row r="192" spans="1:7">
      <c r="C192" t="s">
        <v>1025</v>
      </c>
      <c r="D192">
        <v>0</v>
      </c>
      <c r="E192" t="s">
        <v>806</v>
      </c>
      <c r="F192">
        <v>40296.333333333336</v>
      </c>
      <c r="G192">
        <v>40298</v>
      </c>
    </row>
    <row r="193" spans="1:7">
      <c r="C193" t="s">
        <v>1026</v>
      </c>
      <c r="D193">
        <v>0</v>
      </c>
      <c r="E193" t="s">
        <v>815</v>
      </c>
      <c r="F193">
        <v>40288.333333333336</v>
      </c>
      <c r="G193">
        <v>40291</v>
      </c>
    </row>
    <row r="194" spans="1:7">
      <c r="C194" t="s">
        <v>1027</v>
      </c>
      <c r="D194">
        <v>0</v>
      </c>
      <c r="E194" t="s">
        <v>824</v>
      </c>
      <c r="F194">
        <v>40288.333333333336</v>
      </c>
      <c r="G194">
        <v>40298</v>
      </c>
    </row>
    <row r="195" spans="1:7">
      <c r="C195" t="s">
        <v>1028</v>
      </c>
      <c r="D195">
        <v>0</v>
      </c>
      <c r="E195" t="s">
        <v>824</v>
      </c>
      <c r="F195">
        <v>40288.333333333336</v>
      </c>
      <c r="G195">
        <v>40298</v>
      </c>
    </row>
    <row r="196" spans="1:7">
      <c r="C196" t="s">
        <v>1029</v>
      </c>
      <c r="D196">
        <v>0</v>
      </c>
      <c r="E196" t="s">
        <v>832</v>
      </c>
      <c r="F196">
        <v>40297.333333333336</v>
      </c>
      <c r="G196">
        <v>40298</v>
      </c>
    </row>
    <row r="197" spans="1:7">
      <c r="B197" t="s">
        <v>1030</v>
      </c>
      <c r="D197">
        <f>SUM(D198:D205)</f>
        <v>0</v>
      </c>
      <c r="E197" t="s">
        <v>821</v>
      </c>
      <c r="F197">
        <v>40269.333333333336</v>
      </c>
      <c r="G197">
        <v>40302.708333333336</v>
      </c>
    </row>
    <row r="198" spans="1:7">
      <c r="C198" t="s">
        <v>1031</v>
      </c>
      <c r="D198">
        <v>0</v>
      </c>
      <c r="E198" t="s">
        <v>824</v>
      </c>
      <c r="F198">
        <v>40288.333333333336</v>
      </c>
      <c r="G198">
        <v>40298</v>
      </c>
    </row>
    <row r="199" spans="1:7">
      <c r="C199" t="s">
        <v>1032</v>
      </c>
      <c r="D199">
        <v>0</v>
      </c>
      <c r="E199" t="s">
        <v>845</v>
      </c>
      <c r="F199">
        <v>40289.333333333336</v>
      </c>
      <c r="G199">
        <v>40298</v>
      </c>
    </row>
    <row r="200" spans="1:7">
      <c r="C200" t="s">
        <v>1033</v>
      </c>
      <c r="D200">
        <v>0</v>
      </c>
      <c r="E200" t="s">
        <v>824</v>
      </c>
      <c r="F200">
        <v>40288.333333333336</v>
      </c>
      <c r="G200">
        <v>40298</v>
      </c>
    </row>
    <row r="201" spans="1:7">
      <c r="C201" t="s">
        <v>1034</v>
      </c>
      <c r="D201">
        <v>0</v>
      </c>
      <c r="E201" t="s">
        <v>824</v>
      </c>
      <c r="F201">
        <v>40288.333333333336</v>
      </c>
      <c r="G201">
        <v>40298</v>
      </c>
    </row>
    <row r="202" spans="1:7">
      <c r="C202" t="s">
        <v>1035</v>
      </c>
      <c r="D202">
        <v>0</v>
      </c>
      <c r="E202" t="s">
        <v>883</v>
      </c>
      <c r="F202">
        <v>40269.333333333336</v>
      </c>
      <c r="G202">
        <v>40299</v>
      </c>
    </row>
    <row r="203" spans="1:7">
      <c r="C203" t="s">
        <v>1036</v>
      </c>
      <c r="D203">
        <v>0</v>
      </c>
      <c r="E203" t="s">
        <v>883</v>
      </c>
      <c r="F203">
        <v>40269.333333333336</v>
      </c>
      <c r="G203">
        <v>40299</v>
      </c>
    </row>
    <row r="204" spans="1:7">
      <c r="C204" t="s">
        <v>1037</v>
      </c>
      <c r="D204">
        <v>0</v>
      </c>
      <c r="E204" t="s">
        <v>824</v>
      </c>
      <c r="F204">
        <v>40288.333333333336</v>
      </c>
      <c r="G204">
        <v>40298</v>
      </c>
    </row>
    <row r="205" spans="1:7">
      <c r="C205" t="s">
        <v>1038</v>
      </c>
      <c r="D205">
        <v>0</v>
      </c>
      <c r="E205" t="s">
        <v>904</v>
      </c>
      <c r="F205">
        <v>40302.333333333336</v>
      </c>
      <c r="G205">
        <v>40302.708333333336</v>
      </c>
    </row>
    <row r="207" spans="1:7">
      <c r="A207" t="s">
        <v>1039</v>
      </c>
      <c r="D207">
        <f>D208+D209</f>
        <v>0</v>
      </c>
      <c r="E207" t="s">
        <v>995</v>
      </c>
      <c r="F207">
        <v>40303.333333333336</v>
      </c>
      <c r="G207">
        <v>40338.708333333336</v>
      </c>
    </row>
    <row r="208" spans="1:7">
      <c r="B208" t="s">
        <v>1040</v>
      </c>
      <c r="D208">
        <v>0</v>
      </c>
      <c r="E208" t="s">
        <v>821</v>
      </c>
      <c r="F208">
        <v>40303.333333333336</v>
      </c>
      <c r="G208">
        <v>40337.708333333336</v>
      </c>
    </row>
    <row r="209" spans="2:7">
      <c r="B209" t="s">
        <v>1041</v>
      </c>
      <c r="D209">
        <f>SUM(D210:D215)</f>
        <v>0</v>
      </c>
      <c r="E209" t="s">
        <v>802</v>
      </c>
      <c r="F209">
        <v>40315.333333333336</v>
      </c>
      <c r="G209">
        <v>40338.708333333336</v>
      </c>
    </row>
    <row r="210" spans="2:7">
      <c r="C210" t="s">
        <v>1042</v>
      </c>
      <c r="D210">
        <v>0</v>
      </c>
      <c r="E210" t="s">
        <v>806</v>
      </c>
      <c r="F210">
        <v>40325.333333333336</v>
      </c>
      <c r="G210">
        <v>40328</v>
      </c>
    </row>
    <row r="211" spans="2:7">
      <c r="C211" t="s">
        <v>1043</v>
      </c>
      <c r="D211">
        <v>0</v>
      </c>
      <c r="E211" t="s">
        <v>824</v>
      </c>
      <c r="F211">
        <v>40315.333333333336</v>
      </c>
      <c r="G211">
        <v>40325</v>
      </c>
    </row>
    <row r="212" spans="2:7">
      <c r="C212" t="s">
        <v>1044</v>
      </c>
      <c r="D212">
        <v>0</v>
      </c>
      <c r="E212" t="s">
        <v>804</v>
      </c>
      <c r="F212">
        <v>40315.333333333336</v>
      </c>
      <c r="G212">
        <v>40323</v>
      </c>
    </row>
    <row r="213" spans="2:7">
      <c r="C213" t="s">
        <v>1045</v>
      </c>
      <c r="D213">
        <v>0</v>
      </c>
      <c r="E213" t="s">
        <v>851</v>
      </c>
      <c r="F213">
        <v>40318.333333333336</v>
      </c>
      <c r="G213">
        <v>40325</v>
      </c>
    </row>
    <row r="214" spans="2:7">
      <c r="C214" t="s">
        <v>1046</v>
      </c>
      <c r="D214">
        <v>0</v>
      </c>
      <c r="E214" t="s">
        <v>798</v>
      </c>
      <c r="F214">
        <v>40331.333333333336</v>
      </c>
      <c r="G214">
        <v>40337</v>
      </c>
    </row>
    <row r="215" spans="2:7">
      <c r="C215" t="s">
        <v>1047</v>
      </c>
      <c r="D215">
        <v>0</v>
      </c>
      <c r="E215" t="s">
        <v>832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Y1" s="459"/>
      <c r="Z1" s="459"/>
      <c r="AA1" s="459"/>
      <c r="AB1" s="459"/>
      <c r="AC1" s="459"/>
    </row>
    <row r="2" spans="1:41" ht="20.25" customHeight="1"/>
    <row r="3" spans="1:41" ht="26.25">
      <c r="A3" s="459" t="s">
        <v>48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459" t="s">
        <v>54</v>
      </c>
      <c r="L7" s="459"/>
      <c r="O7" s="459" t="s">
        <v>55</v>
      </c>
      <c r="P7" s="459"/>
      <c r="R7" t="s">
        <v>7</v>
      </c>
      <c r="V7" s="459"/>
      <c r="W7" s="459"/>
      <c r="X7" s="459"/>
      <c r="Y7" s="459"/>
      <c r="Z7" s="459"/>
      <c r="AA7" s="459"/>
      <c r="AB7" s="459"/>
      <c r="AE7" s="459"/>
      <c r="AF7" s="459"/>
      <c r="AG7" s="459"/>
      <c r="AH7" s="459"/>
      <c r="AI7" s="459"/>
    </row>
    <row r="8" spans="1:41">
      <c r="B8" t="s">
        <v>56</v>
      </c>
      <c r="K8" s="459" t="s">
        <v>54</v>
      </c>
      <c r="L8" s="459"/>
      <c r="O8" s="459" t="s">
        <v>57</v>
      </c>
      <c r="P8" s="459"/>
      <c r="R8" t="s">
        <v>7</v>
      </c>
      <c r="V8" s="459"/>
      <c r="W8" s="459"/>
      <c r="X8" s="459"/>
      <c r="Y8" s="459"/>
      <c r="Z8" s="459"/>
      <c r="AA8" s="459"/>
      <c r="AB8" s="459"/>
      <c r="AE8" s="459"/>
      <c r="AF8" s="459"/>
      <c r="AG8" s="459"/>
      <c r="AH8" s="459"/>
      <c r="AI8" s="459"/>
    </row>
    <row r="9" spans="1:41">
      <c r="B9" t="s">
        <v>58</v>
      </c>
      <c r="K9" s="459" t="s">
        <v>54</v>
      </c>
      <c r="L9" s="459"/>
      <c r="O9" s="459" t="s">
        <v>59</v>
      </c>
      <c r="P9" s="459"/>
      <c r="R9" t="s">
        <v>7</v>
      </c>
      <c r="W9" s="459" t="s">
        <v>60</v>
      </c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</row>
    <row r="10" spans="1:41">
      <c r="B10" t="s">
        <v>61</v>
      </c>
      <c r="K10" s="459" t="s">
        <v>54</v>
      </c>
      <c r="L10" s="459"/>
      <c r="O10" s="459" t="s">
        <v>62</v>
      </c>
      <c r="P10" s="459"/>
      <c r="R10" t="s">
        <v>63</v>
      </c>
      <c r="V10" s="459"/>
      <c r="W10" s="459"/>
      <c r="X10" s="459"/>
      <c r="Y10" s="459"/>
      <c r="Z10" s="459"/>
      <c r="AA10" s="459"/>
      <c r="AB10" s="459"/>
      <c r="AE10" s="459"/>
      <c r="AF10" s="459"/>
      <c r="AG10" s="459"/>
      <c r="AH10" s="459"/>
      <c r="AI10" s="459"/>
    </row>
    <row r="11" spans="1:41">
      <c r="B11" t="s">
        <v>64</v>
      </c>
      <c r="K11" s="459" t="s">
        <v>54</v>
      </c>
      <c r="L11" s="459"/>
      <c r="O11" s="459" t="s">
        <v>65</v>
      </c>
      <c r="P11" s="459"/>
      <c r="R11" t="s">
        <v>63</v>
      </c>
    </row>
    <row r="12" spans="1:41">
      <c r="B12" s="459" t="s">
        <v>66</v>
      </c>
      <c r="C12" s="459" t="s">
        <v>54</v>
      </c>
      <c r="D12" s="459" t="s">
        <v>62</v>
      </c>
      <c r="E12" s="459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459" t="s">
        <v>54</v>
      </c>
      <c r="AF12" s="459"/>
      <c r="AG12" s="459" t="e">
        <f>X5</f>
        <v>#REF!</v>
      </c>
      <c r="AH12" s="459"/>
      <c r="AI12" s="459"/>
      <c r="AL12" t="s">
        <v>7</v>
      </c>
    </row>
    <row r="13" spans="1:41">
      <c r="B13" s="459"/>
      <c r="C13" s="459"/>
      <c r="D13" s="459"/>
      <c r="E13" s="459"/>
      <c r="I13" t="s">
        <v>68</v>
      </c>
      <c r="J13" t="s">
        <v>59</v>
      </c>
      <c r="K13" s="459" t="s">
        <v>67</v>
      </c>
      <c r="L13" s="459"/>
      <c r="M13" t="s">
        <v>57</v>
      </c>
      <c r="N13" t="s">
        <v>69</v>
      </c>
      <c r="V13" t="s">
        <v>56</v>
      </c>
      <c r="AD13" t="s">
        <v>72</v>
      </c>
      <c r="AE13" s="459" t="s">
        <v>54</v>
      </c>
      <c r="AF13" s="459"/>
      <c r="AG13" s="459">
        <v>2000000</v>
      </c>
      <c r="AH13" s="459"/>
      <c r="AI13" s="459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459" t="s">
        <v>54</v>
      </c>
      <c r="AF14" s="459"/>
      <c r="AG14" s="459">
        <v>5000000</v>
      </c>
      <c r="AH14" s="459"/>
      <c r="AI14" s="459"/>
      <c r="AL14" t="s">
        <v>7</v>
      </c>
      <c r="AN14" t="s">
        <v>43</v>
      </c>
      <c r="AO14">
        <v>0</v>
      </c>
    </row>
    <row r="15" spans="1:41">
      <c r="B15" s="459"/>
      <c r="C15" s="459"/>
      <c r="D15" s="459"/>
      <c r="E15" s="459"/>
      <c r="F15" s="459"/>
      <c r="G15" s="459"/>
      <c r="H15" s="459"/>
      <c r="K15" s="459"/>
      <c r="L15" s="459"/>
      <c r="M15" s="459"/>
      <c r="N15" s="459"/>
      <c r="O15" s="459"/>
      <c r="V15" t="s">
        <v>61</v>
      </c>
      <c r="AD15" t="s">
        <v>74</v>
      </c>
      <c r="AE15" s="459" t="s">
        <v>54</v>
      </c>
      <c r="AF15" s="459"/>
      <c r="AG15" s="459">
        <v>1.2684</v>
      </c>
      <c r="AH15" s="459"/>
      <c r="AI15" s="459"/>
      <c r="AL15" t="s">
        <v>63</v>
      </c>
      <c r="AN15" t="s">
        <v>44</v>
      </c>
      <c r="AO15">
        <v>0</v>
      </c>
    </row>
    <row r="16" spans="1:41">
      <c r="B16" s="459"/>
      <c r="C16" s="459"/>
      <c r="D16" s="459"/>
      <c r="E16" s="459"/>
      <c r="F16" s="459"/>
      <c r="G16" s="459"/>
      <c r="H16" s="459"/>
      <c r="K16" s="459"/>
      <c r="L16" s="459"/>
      <c r="M16" s="459"/>
      <c r="N16" s="459"/>
      <c r="O16" s="459"/>
      <c r="V16" t="s">
        <v>64</v>
      </c>
      <c r="AD16" t="s">
        <v>75</v>
      </c>
      <c r="AE16" s="459" t="s">
        <v>54</v>
      </c>
      <c r="AF16" s="459"/>
      <c r="AG16" s="459">
        <v>1.2673000000000001</v>
      </c>
      <c r="AH16" s="459"/>
      <c r="AI16" s="459"/>
      <c r="AL16" t="s">
        <v>63</v>
      </c>
      <c r="AN16" t="s">
        <v>45</v>
      </c>
      <c r="AO16">
        <v>0.06</v>
      </c>
    </row>
    <row r="17" spans="1:41">
      <c r="B17" s="459"/>
      <c r="C17" s="459"/>
      <c r="D17" s="459"/>
      <c r="E17" s="459"/>
      <c r="F17" s="459"/>
      <c r="G17" s="459"/>
      <c r="H17" s="459"/>
      <c r="K17" s="459"/>
      <c r="L17" s="459"/>
      <c r="M17" s="459"/>
      <c r="N17" s="459"/>
      <c r="O17" s="459"/>
      <c r="AN17" t="s">
        <v>46</v>
      </c>
      <c r="AO17">
        <v>7.0000000000000007E-2</v>
      </c>
    </row>
    <row r="18" spans="1:41">
      <c r="B18" s="459"/>
      <c r="C18" s="459"/>
      <c r="D18" s="459"/>
      <c r="E18" s="459"/>
      <c r="F18" s="459"/>
      <c r="G18" s="459"/>
      <c r="H18" s="459"/>
      <c r="K18" s="459"/>
      <c r="L18" s="459"/>
      <c r="M18" s="459"/>
      <c r="N18" s="459"/>
      <c r="O18" s="459"/>
      <c r="U18" s="459" t="s">
        <v>76</v>
      </c>
      <c r="V18" s="459" t="s">
        <v>66</v>
      </c>
      <c r="W18" s="459" t="s">
        <v>54</v>
      </c>
      <c r="X18" s="459">
        <f>AG15</f>
        <v>1.2684</v>
      </c>
      <c r="Y18" s="459" t="s">
        <v>67</v>
      </c>
    </row>
    <row r="19" spans="1:41">
      <c r="U19" s="459"/>
      <c r="V19" s="459"/>
      <c r="W19" s="459"/>
      <c r="X19" s="459"/>
      <c r="Y19" s="459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459"/>
      <c r="V20" s="459"/>
      <c r="W20" s="459"/>
      <c r="X20" s="459"/>
      <c r="Y20" s="459"/>
      <c r="AC20" t="s">
        <v>68</v>
      </c>
      <c r="AD20">
        <f>AG14</f>
        <v>5000000</v>
      </c>
      <c r="AE20" s="459" t="s">
        <v>67</v>
      </c>
      <c r="AF20" s="459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459"/>
      <c r="V21" s="459"/>
      <c r="W21" s="459"/>
      <c r="X21" s="459"/>
      <c r="Y21" s="459"/>
      <c r="AN21">
        <v>2000000</v>
      </c>
      <c r="AO21">
        <v>1.2684</v>
      </c>
    </row>
    <row r="22" spans="1:41">
      <c r="U22" s="459"/>
      <c r="V22" s="459"/>
      <c r="W22" s="459"/>
      <c r="X22" s="459"/>
      <c r="Y22" s="459"/>
      <c r="AN22">
        <v>5000000</v>
      </c>
      <c r="AO22">
        <v>1.2673000000000001</v>
      </c>
    </row>
    <row r="23" spans="1:41">
      <c r="K23" s="459"/>
      <c r="L23" s="459"/>
      <c r="M23" s="459"/>
      <c r="N23" s="459"/>
      <c r="O23" s="459"/>
      <c r="AO23" t="e">
        <f>AO22-((AO22-AO21)*(AO20-AN21)/(AN22-AN21))</f>
        <v>#REF!</v>
      </c>
    </row>
    <row r="24" spans="1:41">
      <c r="K24" s="459"/>
      <c r="L24" s="459"/>
      <c r="M24" s="459"/>
      <c r="N24" s="459"/>
      <c r="O24" s="459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459"/>
      <c r="L25" s="459"/>
      <c r="M25" s="459"/>
      <c r="N25" s="459"/>
      <c r="O25" s="459"/>
      <c r="X25" t="s">
        <v>80</v>
      </c>
    </row>
    <row r="26" spans="1:41">
      <c r="K26" s="459"/>
      <c r="L26" s="459"/>
      <c r="M26" s="459"/>
      <c r="N26" s="459"/>
      <c r="O26" s="459"/>
    </row>
    <row r="27" spans="1:41">
      <c r="K27" s="459"/>
      <c r="L27" s="459"/>
      <c r="M27" s="459"/>
      <c r="N27" s="459"/>
      <c r="O27" s="459"/>
    </row>
    <row r="29" spans="1:41">
      <c r="A29" s="459"/>
      <c r="B29" s="459"/>
      <c r="C29" s="459"/>
      <c r="D29" s="459"/>
      <c r="E29" s="459"/>
    </row>
    <row r="30" spans="1:41">
      <c r="A30" s="459"/>
      <c r="B30" s="459"/>
      <c r="C30" s="459"/>
      <c r="D30" s="459"/>
      <c r="E30" s="459"/>
      <c r="K30" s="459"/>
      <c r="L30" s="459"/>
      <c r="V30" s="459"/>
      <c r="W30" s="459"/>
      <c r="X30" s="459"/>
      <c r="Y30" s="459"/>
      <c r="Z30" s="459"/>
      <c r="AA30" s="459"/>
      <c r="AB30" s="459"/>
      <c r="AE30" s="459"/>
      <c r="AF30" s="459"/>
      <c r="AG30" s="459"/>
      <c r="AH30" s="459"/>
      <c r="AI30" s="459"/>
    </row>
    <row r="32" spans="1:41">
      <c r="V32" s="459"/>
      <c r="W32" s="459"/>
      <c r="X32" s="459"/>
      <c r="Y32" s="459"/>
      <c r="Z32" s="459"/>
      <c r="AA32" s="459"/>
      <c r="AB32" s="459"/>
      <c r="AE32" s="459"/>
      <c r="AF32" s="459"/>
      <c r="AG32" s="459"/>
      <c r="AH32" s="459"/>
      <c r="AI32" s="459"/>
    </row>
    <row r="33" spans="21:35">
      <c r="V33" s="459"/>
      <c r="W33" s="459"/>
      <c r="X33" s="459"/>
      <c r="Y33" s="459"/>
      <c r="Z33" s="459"/>
      <c r="AA33" s="459"/>
      <c r="AB33" s="459"/>
      <c r="AE33" s="459"/>
      <c r="AF33" s="459"/>
      <c r="AG33" s="459"/>
      <c r="AH33" s="459"/>
      <c r="AI33" s="459"/>
    </row>
    <row r="34" spans="21:35">
      <c r="V34" s="459"/>
      <c r="W34" s="459"/>
      <c r="X34" s="459"/>
      <c r="Y34" s="459"/>
      <c r="Z34" s="459"/>
      <c r="AA34" s="459"/>
      <c r="AB34" s="459"/>
      <c r="AE34" s="459"/>
      <c r="AF34" s="459"/>
      <c r="AG34" s="459"/>
      <c r="AH34" s="459"/>
      <c r="AI34" s="459"/>
    </row>
    <row r="35" spans="21:35">
      <c r="V35" s="459"/>
      <c r="W35" s="459"/>
      <c r="X35" s="459"/>
      <c r="Y35" s="459"/>
      <c r="Z35" s="459"/>
      <c r="AA35" s="459"/>
      <c r="AB35" s="459"/>
      <c r="AE35" s="459"/>
      <c r="AF35" s="459"/>
      <c r="AG35" s="459"/>
      <c r="AH35" s="459"/>
      <c r="AI35" s="459"/>
    </row>
    <row r="37" spans="21:35">
      <c r="AE37" s="459"/>
      <c r="AF37" s="459"/>
      <c r="AG37" s="459"/>
      <c r="AH37" s="459"/>
      <c r="AI37" s="459"/>
    </row>
    <row r="38" spans="21:35">
      <c r="AE38" s="459"/>
      <c r="AF38" s="459"/>
      <c r="AG38" s="459"/>
      <c r="AH38" s="459"/>
      <c r="AI38" s="459"/>
    </row>
    <row r="39" spans="21:35">
      <c r="AE39" s="459"/>
      <c r="AF39" s="459"/>
      <c r="AG39" s="459"/>
      <c r="AH39" s="459"/>
      <c r="AI39" s="459"/>
    </row>
    <row r="40" spans="21:35">
      <c r="AE40" s="459"/>
      <c r="AF40" s="459"/>
      <c r="AG40" s="459"/>
      <c r="AH40" s="459"/>
      <c r="AI40" s="459"/>
    </row>
    <row r="41" spans="21:35" ht="21" customHeight="1">
      <c r="AE41" s="459"/>
      <c r="AF41" s="459"/>
      <c r="AG41" s="459"/>
      <c r="AH41" s="459"/>
      <c r="AI41" s="459"/>
    </row>
    <row r="42" spans="21:35" ht="21" customHeight="1"/>
    <row r="43" spans="21:35">
      <c r="U43" s="459"/>
      <c r="V43" s="459"/>
      <c r="W43" s="459"/>
      <c r="X43" s="459"/>
      <c r="Y43" s="459"/>
    </row>
    <row r="44" spans="21:35">
      <c r="U44" s="459"/>
      <c r="V44" s="459"/>
      <c r="W44" s="459"/>
      <c r="X44" s="459"/>
      <c r="Y44" s="459"/>
      <c r="AE44" s="459"/>
      <c r="AF44" s="459"/>
    </row>
  </sheetData>
  <mergeCells count="103"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5"/>
  <sheetViews>
    <sheetView showGridLines="0" tabSelected="1" view="pageBreakPreview" zoomScale="70" zoomScaleNormal="55" zoomScaleSheetLayoutView="70" zoomScalePageLayoutView="30" workbookViewId="0">
      <pane xSplit="1" ySplit="8" topLeftCell="B60" activePane="bottomRight" state="frozen"/>
      <selection pane="topRight" activeCell="B1" sqref="B1"/>
      <selection pane="bottomLeft" activeCell="A9" sqref="A9"/>
      <selection pane="bottomRight" activeCell="I58" sqref="I58"/>
    </sheetView>
  </sheetViews>
  <sheetFormatPr defaultRowHeight="24.95" customHeight="1"/>
  <cols>
    <col min="1" max="1" width="6.140625" style="149" customWidth="1"/>
    <col min="2" max="2" width="5" style="167" customWidth="1"/>
    <col min="3" max="3" width="85.28515625" style="125" customWidth="1"/>
    <col min="4" max="4" width="10.5703125" style="168" bestFit="1" customWidth="1"/>
    <col min="5" max="5" width="7.28515625" style="168" customWidth="1"/>
    <col min="6" max="6" width="13.140625" style="149" bestFit="1" customWidth="1"/>
    <col min="7" max="7" width="17.5703125" style="169" bestFit="1" customWidth="1"/>
    <col min="8" max="8" width="12.85546875" style="169" customWidth="1"/>
    <col min="9" max="9" width="16.85546875" style="149" customWidth="1"/>
    <col min="10" max="10" width="17.28515625" style="169" bestFit="1" customWidth="1"/>
    <col min="11" max="11" width="21.5703125" style="149" customWidth="1"/>
    <col min="12" max="12" width="12.28515625" style="149" customWidth="1"/>
    <col min="13" max="16384" width="9.140625" style="149"/>
  </cols>
  <sheetData>
    <row r="1" spans="1:15" s="114" customFormat="1" ht="23.25" thickBot="1">
      <c r="A1" s="517" t="s">
        <v>1175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5" s="114" customFormat="1" ht="22.5" customHeight="1">
      <c r="A2" s="115" t="s">
        <v>1104</v>
      </c>
      <c r="B2" s="116"/>
      <c r="C2" s="117"/>
      <c r="D2" s="365"/>
      <c r="E2" s="119"/>
      <c r="F2" s="119"/>
      <c r="H2" s="119"/>
      <c r="I2" s="117"/>
      <c r="J2" s="117"/>
      <c r="K2" s="120"/>
    </row>
    <row r="3" spans="1:15" s="114" customFormat="1" ht="22.5">
      <c r="A3" s="118" t="str">
        <f>แบบปร.4.1A!A3</f>
        <v>โครงการ : ปรับปรุงหอพักนักศึกษา พิเศษ</v>
      </c>
      <c r="B3" s="121"/>
      <c r="C3" s="122"/>
      <c r="D3" s="365"/>
      <c r="E3" s="123"/>
      <c r="F3" s="125"/>
      <c r="G3" s="124"/>
      <c r="H3" s="125"/>
      <c r="I3" s="126"/>
      <c r="J3" s="125"/>
      <c r="K3" s="127"/>
    </row>
    <row r="4" spans="1:15" s="114" customFormat="1" ht="22.5">
      <c r="A4" s="118" t="s">
        <v>1105</v>
      </c>
      <c r="B4" s="121"/>
      <c r="C4" s="122"/>
      <c r="D4" s="366"/>
      <c r="E4" s="123"/>
      <c r="F4" s="125"/>
      <c r="G4" s="124"/>
      <c r="H4" s="125"/>
      <c r="I4" s="126"/>
      <c r="J4" s="125"/>
      <c r="K4" s="127"/>
    </row>
    <row r="5" spans="1:15" s="114" customFormat="1" ht="22.5">
      <c r="A5" s="118" t="s">
        <v>1165</v>
      </c>
      <c r="B5" s="121"/>
      <c r="C5" s="122"/>
      <c r="D5" s="365"/>
      <c r="E5" s="123"/>
      <c r="F5" s="125"/>
      <c r="G5" s="124"/>
      <c r="H5" s="125"/>
      <c r="I5" s="126"/>
      <c r="J5" s="125"/>
      <c r="K5" s="127"/>
    </row>
    <row r="6" spans="1:15" s="114" customFormat="1" ht="22.5">
      <c r="A6" s="128" t="s">
        <v>1330</v>
      </c>
      <c r="B6" s="129"/>
      <c r="C6" s="130"/>
      <c r="D6" s="366"/>
      <c r="G6" s="131"/>
      <c r="H6" s="132" t="s">
        <v>1106</v>
      </c>
      <c r="I6" s="518"/>
      <c r="J6" s="518"/>
      <c r="K6" s="133" t="s">
        <v>1171</v>
      </c>
    </row>
    <row r="7" spans="1:15" s="137" customFormat="1" ht="24.95" customHeight="1">
      <c r="A7" s="378" t="s">
        <v>8</v>
      </c>
      <c r="B7" s="135"/>
      <c r="C7" s="523" t="s">
        <v>0</v>
      </c>
      <c r="D7" s="521" t="s">
        <v>10</v>
      </c>
      <c r="E7" s="522"/>
      <c r="F7" s="521" t="s">
        <v>1184</v>
      </c>
      <c r="G7" s="522"/>
      <c r="H7" s="521" t="s">
        <v>1186</v>
      </c>
      <c r="I7" s="522"/>
      <c r="J7" s="136" t="s">
        <v>4</v>
      </c>
      <c r="K7" s="519" t="s">
        <v>12</v>
      </c>
    </row>
    <row r="8" spans="1:15" s="137" customFormat="1" ht="24.95" customHeight="1">
      <c r="A8" s="379" t="s">
        <v>9</v>
      </c>
      <c r="B8" s="139"/>
      <c r="C8" s="524"/>
      <c r="D8" s="380" t="s">
        <v>1</v>
      </c>
      <c r="E8" s="140" t="s">
        <v>2</v>
      </c>
      <c r="F8" s="379" t="s">
        <v>1185</v>
      </c>
      <c r="G8" s="136" t="s">
        <v>21</v>
      </c>
      <c r="H8" s="136" t="s">
        <v>1185</v>
      </c>
      <c r="I8" s="140" t="s">
        <v>21</v>
      </c>
      <c r="J8" s="136" t="s">
        <v>1187</v>
      </c>
      <c r="K8" s="520"/>
    </row>
    <row r="9" spans="1:15" ht="24.95" customHeight="1">
      <c r="A9" s="141"/>
      <c r="B9" s="527" t="s">
        <v>1183</v>
      </c>
      <c r="C9" s="528"/>
      <c r="D9" s="144"/>
      <c r="E9" s="144"/>
      <c r="F9" s="145"/>
      <c r="G9" s="146"/>
      <c r="H9" s="145"/>
      <c r="I9" s="146"/>
      <c r="J9" s="146"/>
      <c r="K9" s="147"/>
      <c r="L9" s="148"/>
    </row>
    <row r="10" spans="1:15" ht="24.95" customHeight="1">
      <c r="A10" s="150">
        <v>1</v>
      </c>
      <c r="B10" s="525" t="str">
        <f>C31</f>
        <v>งานเครื่องปรับอากาศ แบบแยกส่วน</v>
      </c>
      <c r="C10" s="526"/>
      <c r="D10" s="144"/>
      <c r="E10" s="152" t="s">
        <v>1164</v>
      </c>
      <c r="F10" s="145"/>
      <c r="G10" s="146"/>
      <c r="H10" s="146"/>
      <c r="I10" s="146"/>
      <c r="J10" s="146"/>
      <c r="K10" s="147"/>
      <c r="L10" s="148"/>
    </row>
    <row r="11" spans="1:15" ht="24.95" customHeight="1">
      <c r="A11" s="150">
        <v>2</v>
      </c>
      <c r="B11" s="525" t="str">
        <f>C53</f>
        <v>งานระบบสารสนเทศ</v>
      </c>
      <c r="C11" s="526"/>
      <c r="D11" s="144"/>
      <c r="E11" s="144" t="s">
        <v>1164</v>
      </c>
      <c r="F11" s="145"/>
      <c r="G11" s="146"/>
      <c r="H11" s="146"/>
      <c r="I11" s="146"/>
      <c r="J11" s="146"/>
      <c r="K11" s="147"/>
      <c r="L11" s="148"/>
    </row>
    <row r="12" spans="1:15" ht="24.95" customHeight="1">
      <c r="A12" s="150"/>
      <c r="B12" s="525"/>
      <c r="C12" s="526"/>
      <c r="D12" s="144"/>
      <c r="E12" s="144"/>
      <c r="F12" s="145"/>
      <c r="G12" s="146"/>
      <c r="H12" s="146"/>
      <c r="I12" s="146"/>
      <c r="J12" s="146"/>
      <c r="K12" s="147"/>
      <c r="L12" s="148"/>
    </row>
    <row r="13" spans="1:15" ht="24.95" customHeight="1">
      <c r="A13" s="150"/>
      <c r="B13" s="529"/>
      <c r="C13" s="526"/>
      <c r="D13" s="144"/>
      <c r="E13" s="144"/>
      <c r="F13" s="145"/>
      <c r="G13" s="146"/>
      <c r="H13" s="145"/>
      <c r="I13" s="146"/>
      <c r="J13" s="146"/>
      <c r="K13" s="147"/>
      <c r="L13" s="148"/>
    </row>
    <row r="14" spans="1:15" ht="24.95" customHeight="1">
      <c r="A14" s="150"/>
      <c r="B14" s="525"/>
      <c r="C14" s="526"/>
      <c r="D14" s="144"/>
      <c r="E14" s="144"/>
      <c r="F14" s="145"/>
      <c r="G14" s="146"/>
      <c r="H14" s="146"/>
      <c r="I14" s="146"/>
      <c r="J14" s="146"/>
      <c r="K14" s="154"/>
      <c r="L14" s="148"/>
    </row>
    <row r="15" spans="1:15" ht="24.95" customHeight="1">
      <c r="A15" s="150"/>
      <c r="B15" s="142"/>
      <c r="C15" s="151"/>
      <c r="D15" s="144"/>
      <c r="E15" s="144"/>
      <c r="F15" s="145"/>
      <c r="G15" s="146"/>
      <c r="H15" s="146"/>
      <c r="I15" s="146"/>
      <c r="J15" s="146"/>
      <c r="K15" s="154"/>
      <c r="L15" s="148"/>
      <c r="M15" s="149">
        <f>SUM(J10:J13)</f>
        <v>0</v>
      </c>
      <c r="O15" s="149">
        <f>M15-J30</f>
        <v>0</v>
      </c>
    </row>
    <row r="16" spans="1:15" ht="24.95" customHeight="1">
      <c r="A16" s="150"/>
      <c r="B16" s="142"/>
      <c r="C16" s="151"/>
      <c r="D16" s="144"/>
      <c r="E16" s="144"/>
      <c r="F16" s="145"/>
      <c r="G16" s="146"/>
      <c r="H16" s="146"/>
      <c r="I16" s="146"/>
      <c r="J16" s="146"/>
      <c r="K16" s="154"/>
      <c r="L16" s="148"/>
    </row>
    <row r="17" spans="1:14" ht="24.95" customHeight="1">
      <c r="A17" s="150"/>
      <c r="B17" s="142"/>
      <c r="C17" s="151"/>
      <c r="D17" s="144"/>
      <c r="E17" s="144"/>
      <c r="F17" s="145"/>
      <c r="G17" s="146"/>
      <c r="H17" s="145"/>
      <c r="I17" s="146"/>
      <c r="J17" s="146"/>
      <c r="K17" s="154"/>
      <c r="L17" s="148"/>
    </row>
    <row r="18" spans="1:14" ht="24.95" customHeight="1">
      <c r="A18" s="150"/>
      <c r="B18" s="142"/>
      <c r="C18" s="151"/>
      <c r="D18" s="144"/>
      <c r="E18" s="144"/>
      <c r="F18" s="145"/>
      <c r="G18" s="146"/>
      <c r="H18" s="145"/>
      <c r="I18" s="146"/>
      <c r="J18" s="146"/>
      <c r="K18" s="154"/>
      <c r="L18" s="148"/>
    </row>
    <row r="19" spans="1:14" ht="24.95" customHeight="1">
      <c r="A19" s="150"/>
      <c r="B19" s="142"/>
      <c r="C19" s="151"/>
      <c r="D19" s="144"/>
      <c r="E19" s="144"/>
      <c r="F19" s="145"/>
      <c r="G19" s="146"/>
      <c r="H19" s="145"/>
      <c r="I19" s="146"/>
      <c r="J19" s="146"/>
      <c r="K19" s="154"/>
      <c r="L19" s="148"/>
    </row>
    <row r="20" spans="1:14" ht="24.95" customHeight="1">
      <c r="A20" s="150"/>
      <c r="B20" s="142"/>
      <c r="C20" s="151"/>
      <c r="D20" s="144"/>
      <c r="E20" s="144"/>
      <c r="F20" s="145"/>
      <c r="G20" s="146"/>
      <c r="H20" s="145"/>
      <c r="I20" s="146"/>
      <c r="J20" s="146"/>
      <c r="K20" s="154"/>
      <c r="L20" s="148"/>
    </row>
    <row r="21" spans="1:14" ht="24.95" customHeight="1">
      <c r="A21" s="150"/>
      <c r="B21" s="142"/>
      <c r="C21" s="151"/>
      <c r="D21" s="144"/>
      <c r="E21" s="144"/>
      <c r="F21" s="145"/>
      <c r="G21" s="146"/>
      <c r="H21" s="145"/>
      <c r="I21" s="146"/>
      <c r="J21" s="146"/>
      <c r="K21" s="154"/>
      <c r="L21" s="148"/>
    </row>
    <row r="22" spans="1:14" ht="24.95" customHeight="1">
      <c r="A22" s="150"/>
      <c r="B22" s="142"/>
      <c r="C22" s="151"/>
      <c r="D22" s="144"/>
      <c r="E22" s="144"/>
      <c r="F22" s="145"/>
      <c r="G22" s="146"/>
      <c r="H22" s="145"/>
      <c r="I22" s="146"/>
      <c r="J22" s="146"/>
      <c r="K22" s="154"/>
      <c r="L22" s="148"/>
    </row>
    <row r="23" spans="1:14" ht="24.95" customHeight="1">
      <c r="A23" s="150"/>
      <c r="B23" s="142"/>
      <c r="C23" s="151"/>
      <c r="D23" s="144"/>
      <c r="E23" s="144"/>
      <c r="F23" s="145"/>
      <c r="G23" s="146"/>
      <c r="H23" s="145"/>
      <c r="I23" s="146"/>
      <c r="J23" s="146"/>
      <c r="K23" s="154"/>
      <c r="L23" s="148"/>
    </row>
    <row r="24" spans="1:14" ht="24.95" customHeight="1">
      <c r="A24" s="150"/>
      <c r="B24" s="142"/>
      <c r="C24" s="151"/>
      <c r="D24" s="144"/>
      <c r="E24" s="144"/>
      <c r="F24" s="145"/>
      <c r="G24" s="146"/>
      <c r="H24" s="145"/>
      <c r="I24" s="146"/>
      <c r="J24" s="146"/>
      <c r="K24" s="154"/>
      <c r="L24" s="148"/>
    </row>
    <row r="25" spans="1:14" ht="24.95" customHeight="1">
      <c r="A25" s="150"/>
      <c r="B25" s="142"/>
      <c r="C25" s="151"/>
      <c r="D25" s="144"/>
      <c r="E25" s="144"/>
      <c r="F25" s="145"/>
      <c r="G25" s="146"/>
      <c r="H25" s="145"/>
      <c r="I25" s="146"/>
      <c r="J25" s="146"/>
      <c r="K25" s="154"/>
      <c r="L25" s="148"/>
    </row>
    <row r="26" spans="1:14" ht="24.95" customHeight="1">
      <c r="A26" s="150"/>
      <c r="B26" s="142"/>
      <c r="C26" s="151"/>
      <c r="D26" s="144"/>
      <c r="E26" s="144"/>
      <c r="F26" s="145"/>
      <c r="G26" s="146"/>
      <c r="H26" s="145"/>
      <c r="I26" s="146"/>
      <c r="J26" s="146"/>
      <c r="K26" s="154"/>
      <c r="L26" s="148"/>
    </row>
    <row r="27" spans="1:14" ht="24.95" customHeight="1">
      <c r="A27" s="150"/>
      <c r="B27" s="142"/>
      <c r="C27" s="151"/>
      <c r="D27" s="144"/>
      <c r="E27" s="144"/>
      <c r="F27" s="145"/>
      <c r="G27" s="146"/>
      <c r="H27" s="145"/>
      <c r="I27" s="146"/>
      <c r="J27" s="146"/>
      <c r="K27" s="154"/>
      <c r="L27" s="148"/>
    </row>
    <row r="28" spans="1:14" ht="24.95" customHeight="1">
      <c r="A28" s="150"/>
      <c r="B28" s="142"/>
      <c r="C28" s="151"/>
      <c r="D28" s="144"/>
      <c r="E28" s="144"/>
      <c r="F28" s="145"/>
      <c r="G28" s="146"/>
      <c r="H28" s="145"/>
      <c r="I28" s="146"/>
      <c r="J28" s="146"/>
      <c r="K28" s="154"/>
      <c r="L28" s="148"/>
    </row>
    <row r="29" spans="1:14" ht="24.95" customHeight="1">
      <c r="A29" s="150"/>
      <c r="B29" s="142"/>
      <c r="C29" s="151"/>
      <c r="D29" s="144"/>
      <c r="E29" s="144"/>
      <c r="F29" s="145"/>
      <c r="G29" s="146"/>
      <c r="H29" s="145"/>
      <c r="I29" s="146"/>
      <c r="J29" s="146"/>
      <c r="K29" s="154"/>
      <c r="L29" s="148"/>
    </row>
    <row r="30" spans="1:14" ht="24.95" customHeight="1">
      <c r="A30" s="155"/>
      <c r="B30" s="156"/>
      <c r="C30" s="157" t="str">
        <f>"รวมราคา  " &amp;   A9 &amp; B9</f>
        <v>รวมราคา  หมวดงานครุภัณฑ์ติดตั้ง</v>
      </c>
      <c r="D30" s="158"/>
      <c r="E30" s="158"/>
      <c r="F30" s="159"/>
      <c r="G30" s="160"/>
      <c r="H30" s="159"/>
      <c r="I30" s="160"/>
      <c r="J30" s="160"/>
      <c r="K30" s="161"/>
      <c r="L30" s="148"/>
    </row>
    <row r="31" spans="1:14" ht="24.95" customHeight="1">
      <c r="A31" s="150">
        <v>1</v>
      </c>
      <c r="B31" s="142"/>
      <c r="C31" s="151" t="s">
        <v>1193</v>
      </c>
      <c r="D31" s="144"/>
      <c r="E31" s="144"/>
      <c r="F31" s="145"/>
      <c r="G31" s="146"/>
      <c r="H31" s="145"/>
      <c r="I31" s="146"/>
      <c r="J31" s="146"/>
      <c r="K31" s="154"/>
      <c r="L31" s="148"/>
    </row>
    <row r="32" spans="1:14" ht="24.95" customHeight="1">
      <c r="A32" s="150"/>
      <c r="B32" s="142">
        <v>1.1000000000000001</v>
      </c>
      <c r="C32" s="151" t="s">
        <v>1271</v>
      </c>
      <c r="D32" s="144"/>
      <c r="E32" s="144" t="s">
        <v>35</v>
      </c>
      <c r="F32" s="145"/>
      <c r="G32" s="146"/>
      <c r="H32" s="145"/>
      <c r="I32" s="146"/>
      <c r="J32" s="146"/>
      <c r="K32" s="147"/>
      <c r="L32" s="148"/>
      <c r="M32" s="149">
        <v>250</v>
      </c>
      <c r="N32" s="149">
        <f>M32*0.3</f>
        <v>75</v>
      </c>
    </row>
    <row r="33" spans="1:12" ht="24.95" customHeight="1">
      <c r="A33" s="150"/>
      <c r="B33" s="142">
        <v>1.2</v>
      </c>
      <c r="C33" s="163" t="s">
        <v>1272</v>
      </c>
      <c r="D33" s="144"/>
      <c r="E33" s="144" t="s">
        <v>35</v>
      </c>
      <c r="F33" s="145"/>
      <c r="G33" s="146"/>
      <c r="H33" s="145"/>
      <c r="I33" s="146"/>
      <c r="J33" s="146"/>
      <c r="K33" s="147"/>
      <c r="L33" s="148"/>
    </row>
    <row r="34" spans="1:12" ht="24.95" customHeight="1">
      <c r="A34" s="141"/>
      <c r="B34" s="142">
        <v>1.3</v>
      </c>
      <c r="C34" s="163" t="s">
        <v>1273</v>
      </c>
      <c r="D34" s="144"/>
      <c r="E34" s="144" t="s">
        <v>35</v>
      </c>
      <c r="F34" s="145"/>
      <c r="G34" s="146"/>
      <c r="H34" s="145"/>
      <c r="I34" s="146"/>
      <c r="J34" s="146"/>
      <c r="K34" s="147"/>
      <c r="L34" s="148"/>
    </row>
    <row r="35" spans="1:12" ht="24.95" customHeight="1">
      <c r="A35" s="150"/>
      <c r="B35" s="142"/>
      <c r="C35" s="361"/>
      <c r="D35" s="367"/>
      <c r="E35" s="164"/>
      <c r="F35" s="165"/>
      <c r="G35" s="165"/>
      <c r="H35" s="165"/>
      <c r="I35" s="165"/>
      <c r="J35" s="165"/>
      <c r="K35" s="147"/>
      <c r="L35" s="148"/>
    </row>
    <row r="36" spans="1:12" ht="24.95" customHeight="1">
      <c r="A36" s="150"/>
      <c r="B36" s="142"/>
      <c r="C36" s="163"/>
      <c r="D36" s="368"/>
      <c r="E36" s="368"/>
      <c r="F36" s="145"/>
      <c r="G36" s="145"/>
      <c r="H36" s="145"/>
      <c r="I36" s="145"/>
      <c r="J36" s="145"/>
      <c r="K36" s="147"/>
      <c r="L36" s="148"/>
    </row>
    <row r="37" spans="1:12" ht="24.95" customHeight="1">
      <c r="A37" s="150"/>
      <c r="B37" s="142"/>
      <c r="C37" s="163"/>
      <c r="D37" s="368"/>
      <c r="E37" s="368"/>
      <c r="F37" s="145"/>
      <c r="G37" s="145"/>
      <c r="H37" s="145"/>
      <c r="I37" s="145"/>
      <c r="J37" s="145"/>
      <c r="K37" s="147"/>
      <c r="L37" s="148"/>
    </row>
    <row r="38" spans="1:12" ht="24.95" customHeight="1">
      <c r="A38" s="150"/>
      <c r="B38" s="142"/>
      <c r="C38" s="361"/>
      <c r="D38" s="144"/>
      <c r="E38" s="164"/>
      <c r="F38" s="165"/>
      <c r="G38" s="165"/>
      <c r="H38" s="165"/>
      <c r="I38" s="165"/>
      <c r="J38" s="165"/>
      <c r="K38" s="147"/>
      <c r="L38" s="148"/>
    </row>
    <row r="39" spans="1:12" ht="24.95" customHeight="1">
      <c r="A39" s="150"/>
      <c r="B39" s="166"/>
      <c r="C39" s="163"/>
      <c r="D39" s="368"/>
      <c r="E39" s="368"/>
      <c r="F39" s="145"/>
      <c r="G39" s="145"/>
      <c r="H39" s="145"/>
      <c r="I39" s="145"/>
      <c r="J39" s="145"/>
      <c r="K39" s="147"/>
      <c r="L39" s="148"/>
    </row>
    <row r="40" spans="1:12" ht="24.95" customHeight="1">
      <c r="A40" s="150"/>
      <c r="B40" s="142"/>
      <c r="C40" s="163"/>
      <c r="D40" s="368"/>
      <c r="E40" s="368"/>
      <c r="F40" s="145"/>
      <c r="G40" s="146"/>
      <c r="H40" s="145"/>
      <c r="I40" s="146"/>
      <c r="J40" s="146"/>
      <c r="K40" s="147"/>
      <c r="L40" s="148"/>
    </row>
    <row r="41" spans="1:12" ht="24.95" customHeight="1">
      <c r="A41" s="150"/>
      <c r="B41" s="142"/>
      <c r="C41" s="163"/>
      <c r="D41" s="368"/>
      <c r="E41" s="368"/>
      <c r="F41" s="145"/>
      <c r="G41" s="146"/>
      <c r="H41" s="145"/>
      <c r="I41" s="146"/>
      <c r="J41" s="146"/>
      <c r="K41" s="147"/>
      <c r="L41" s="148"/>
    </row>
    <row r="42" spans="1:12" ht="24.95" customHeight="1">
      <c r="A42" s="150"/>
      <c r="B42" s="142"/>
      <c r="C42" s="361"/>
      <c r="D42" s="144"/>
      <c r="E42" s="144"/>
      <c r="F42" s="145"/>
      <c r="G42" s="146"/>
      <c r="H42" s="145"/>
      <c r="I42" s="146"/>
      <c r="J42" s="146"/>
      <c r="K42" s="147"/>
      <c r="L42" s="148"/>
    </row>
    <row r="43" spans="1:12" ht="24.95" customHeight="1">
      <c r="A43" s="150"/>
      <c r="B43" s="142"/>
      <c r="C43" s="163"/>
      <c r="D43" s="368"/>
      <c r="E43" s="368"/>
      <c r="F43" s="145"/>
      <c r="G43" s="146"/>
      <c r="H43" s="145"/>
      <c r="I43" s="146"/>
      <c r="J43" s="146"/>
      <c r="K43" s="154"/>
      <c r="L43" s="148"/>
    </row>
    <row r="44" spans="1:12" ht="24.95" customHeight="1">
      <c r="A44" s="150"/>
      <c r="B44" s="142"/>
      <c r="C44" s="163"/>
      <c r="D44" s="368"/>
      <c r="E44" s="368"/>
      <c r="F44" s="145"/>
      <c r="G44" s="146"/>
      <c r="H44" s="145"/>
      <c r="I44" s="146"/>
      <c r="J44" s="146"/>
      <c r="K44" s="154"/>
      <c r="L44" s="148"/>
    </row>
    <row r="45" spans="1:12" ht="24.95" customHeight="1">
      <c r="A45" s="150"/>
      <c r="B45" s="142"/>
      <c r="C45" s="163"/>
      <c r="D45" s="368"/>
      <c r="E45" s="368"/>
      <c r="F45" s="145"/>
      <c r="G45" s="146"/>
      <c r="H45" s="145"/>
      <c r="I45" s="146"/>
      <c r="J45" s="146"/>
      <c r="K45" s="154"/>
      <c r="L45" s="148"/>
    </row>
    <row r="46" spans="1:12" ht="24.95" customHeight="1">
      <c r="A46" s="150"/>
      <c r="B46" s="142"/>
      <c r="C46" s="163"/>
      <c r="D46" s="368"/>
      <c r="E46" s="368"/>
      <c r="F46" s="145"/>
      <c r="G46" s="146"/>
      <c r="H46" s="145"/>
      <c r="I46" s="146"/>
      <c r="J46" s="146"/>
      <c r="K46" s="154"/>
      <c r="L46" s="148"/>
    </row>
    <row r="47" spans="1:12" ht="24.95" customHeight="1">
      <c r="A47" s="150"/>
      <c r="B47" s="142"/>
      <c r="C47" s="163"/>
      <c r="D47" s="368"/>
      <c r="E47" s="368"/>
      <c r="F47" s="145"/>
      <c r="G47" s="146"/>
      <c r="H47" s="145"/>
      <c r="I47" s="146"/>
      <c r="J47" s="146"/>
      <c r="K47" s="154"/>
      <c r="L47" s="148"/>
    </row>
    <row r="48" spans="1:12" ht="24.95" customHeight="1">
      <c r="A48" s="150"/>
      <c r="B48" s="142"/>
      <c r="C48" s="163"/>
      <c r="D48" s="368"/>
      <c r="E48" s="368"/>
      <c r="F48" s="145"/>
      <c r="G48" s="146"/>
      <c r="H48" s="145"/>
      <c r="I48" s="146"/>
      <c r="J48" s="146"/>
      <c r="K48" s="154"/>
      <c r="L48" s="148"/>
    </row>
    <row r="49" spans="1:12" ht="24.95" customHeight="1">
      <c r="A49" s="150"/>
      <c r="B49" s="142"/>
      <c r="C49" s="163"/>
      <c r="D49" s="368"/>
      <c r="E49" s="144"/>
      <c r="F49" s="145"/>
      <c r="G49" s="146"/>
      <c r="H49" s="145"/>
      <c r="I49" s="146"/>
      <c r="J49" s="146"/>
      <c r="K49" s="154"/>
      <c r="L49" s="148"/>
    </row>
    <row r="50" spans="1:12" ht="24.95" customHeight="1">
      <c r="A50" s="150"/>
      <c r="B50" s="142"/>
      <c r="C50" s="163"/>
      <c r="D50" s="368"/>
      <c r="E50" s="144"/>
      <c r="F50" s="145"/>
      <c r="G50" s="146"/>
      <c r="H50" s="145"/>
      <c r="I50" s="146"/>
      <c r="J50" s="146"/>
      <c r="K50" s="154"/>
      <c r="L50" s="148"/>
    </row>
    <row r="51" spans="1:12" ht="24.95" customHeight="1">
      <c r="A51" s="150"/>
      <c r="B51" s="142"/>
      <c r="C51" s="163"/>
      <c r="D51" s="368"/>
      <c r="E51" s="144"/>
      <c r="F51" s="145"/>
      <c r="G51" s="146"/>
      <c r="H51" s="145"/>
      <c r="I51" s="146"/>
      <c r="J51" s="146"/>
      <c r="K51" s="154"/>
      <c r="L51" s="148"/>
    </row>
    <row r="52" spans="1:12" ht="24.95" customHeight="1">
      <c r="A52" s="155"/>
      <c r="B52" s="156"/>
      <c r="C52" s="157" t="str">
        <f>"รวมราคา  " &amp;   A31 &amp; C31</f>
        <v>รวมราคา  1งานเครื่องปรับอากาศ แบบแยกส่วน</v>
      </c>
      <c r="D52" s="158"/>
      <c r="E52" s="158"/>
      <c r="F52" s="159"/>
      <c r="G52" s="160"/>
      <c r="H52" s="159"/>
      <c r="I52" s="160"/>
      <c r="J52" s="160"/>
      <c r="K52" s="161"/>
      <c r="L52" s="148"/>
    </row>
    <row r="53" spans="1:12" ht="24.95" customHeight="1">
      <c r="A53" s="150">
        <v>2</v>
      </c>
      <c r="B53" s="142"/>
      <c r="C53" s="151" t="s">
        <v>1254</v>
      </c>
      <c r="D53" s="368"/>
      <c r="E53" s="144"/>
      <c r="F53" s="145"/>
      <c r="G53" s="146"/>
      <c r="H53" s="145"/>
      <c r="I53" s="146"/>
      <c r="J53" s="146"/>
      <c r="K53" s="154"/>
      <c r="L53" s="148"/>
    </row>
    <row r="54" spans="1:12" ht="24.95" customHeight="1">
      <c r="A54" s="150"/>
      <c r="B54" s="447">
        <v>2.1</v>
      </c>
      <c r="C54" s="449" t="s">
        <v>1278</v>
      </c>
      <c r="D54" s="456"/>
      <c r="E54" s="453" t="s">
        <v>35</v>
      </c>
      <c r="F54" s="454"/>
      <c r="G54" s="395"/>
      <c r="H54" s="145"/>
      <c r="I54" s="146"/>
      <c r="J54" s="146"/>
      <c r="K54" s="147"/>
      <c r="L54" s="148"/>
    </row>
    <row r="55" spans="1:12" ht="24.95" customHeight="1">
      <c r="A55" s="150"/>
      <c r="B55" s="450">
        <v>2.2000000000000002</v>
      </c>
      <c r="C55" s="452" t="s">
        <v>1323</v>
      </c>
      <c r="D55" s="457"/>
      <c r="E55" s="453" t="s">
        <v>35</v>
      </c>
      <c r="F55" s="454"/>
      <c r="G55" s="451"/>
      <c r="H55" s="145"/>
      <c r="I55" s="146"/>
      <c r="J55" s="448"/>
      <c r="K55" s="147"/>
      <c r="L55" s="148"/>
    </row>
    <row r="56" spans="1:12" ht="24.95" customHeight="1">
      <c r="A56" s="150"/>
      <c r="B56" s="447">
        <v>2.2999999999999998</v>
      </c>
      <c r="C56" s="449" t="s">
        <v>1324</v>
      </c>
      <c r="D56" s="458"/>
      <c r="E56" s="453" t="s">
        <v>35</v>
      </c>
      <c r="F56" s="454"/>
      <c r="G56" s="451"/>
      <c r="H56" s="145"/>
      <c r="I56" s="146"/>
      <c r="J56" s="448"/>
      <c r="K56" s="147"/>
      <c r="L56" s="148"/>
    </row>
    <row r="57" spans="1:12" ht="24.95" customHeight="1">
      <c r="A57" s="150"/>
      <c r="B57" s="450">
        <v>2.4</v>
      </c>
      <c r="C57" s="449" t="s">
        <v>1325</v>
      </c>
      <c r="D57" s="456"/>
      <c r="E57" s="455" t="s">
        <v>35</v>
      </c>
      <c r="F57" s="454"/>
      <c r="G57" s="451"/>
      <c r="H57" s="145"/>
      <c r="I57" s="146"/>
      <c r="J57" s="448"/>
      <c r="K57" s="147"/>
      <c r="L57" s="148"/>
    </row>
    <row r="58" spans="1:12" ht="24.95" customHeight="1">
      <c r="A58" s="150"/>
      <c r="B58" s="447">
        <v>2.5</v>
      </c>
      <c r="C58" s="449" t="s">
        <v>1326</v>
      </c>
      <c r="D58" s="456"/>
      <c r="E58" s="455" t="s">
        <v>35</v>
      </c>
      <c r="F58" s="454"/>
      <c r="G58" s="451"/>
      <c r="H58" s="145"/>
      <c r="I58" s="146"/>
      <c r="J58" s="448"/>
      <c r="K58" s="147"/>
      <c r="L58" s="148"/>
    </row>
    <row r="59" spans="1:12" ht="24.95" customHeight="1">
      <c r="A59" s="150"/>
      <c r="B59" s="450">
        <v>2.6</v>
      </c>
      <c r="C59" s="449" t="s">
        <v>1255</v>
      </c>
      <c r="D59" s="456"/>
      <c r="E59" s="455" t="s">
        <v>35</v>
      </c>
      <c r="F59" s="454"/>
      <c r="G59" s="451"/>
      <c r="H59" s="145"/>
      <c r="I59" s="146"/>
      <c r="J59" s="448"/>
      <c r="K59" s="147"/>
      <c r="L59" s="148"/>
    </row>
    <row r="60" spans="1:12" ht="24.95" customHeight="1">
      <c r="A60" s="150"/>
      <c r="B60" s="447">
        <v>2.7</v>
      </c>
      <c r="C60" s="449" t="s">
        <v>1327</v>
      </c>
      <c r="D60" s="456"/>
      <c r="E60" s="455" t="s">
        <v>35</v>
      </c>
      <c r="F60" s="454"/>
      <c r="G60" s="451"/>
      <c r="H60" s="145"/>
      <c r="I60" s="146"/>
      <c r="J60" s="448"/>
      <c r="K60" s="147"/>
      <c r="L60" s="148"/>
    </row>
    <row r="61" spans="1:12" ht="24.95" customHeight="1">
      <c r="A61" s="150"/>
      <c r="B61" s="450">
        <v>2.8</v>
      </c>
      <c r="C61" s="449" t="s">
        <v>1328</v>
      </c>
      <c r="D61" s="456"/>
      <c r="E61" s="455" t="s">
        <v>35</v>
      </c>
      <c r="F61" s="454"/>
      <c r="G61" s="451"/>
      <c r="H61" s="145"/>
      <c r="I61" s="146"/>
      <c r="J61" s="448"/>
      <c r="K61" s="147"/>
      <c r="L61" s="148"/>
    </row>
    <row r="62" spans="1:12" ht="24.95" customHeight="1">
      <c r="A62" s="150"/>
      <c r="B62" s="447">
        <v>2.9</v>
      </c>
      <c r="C62" s="449" t="s">
        <v>1329</v>
      </c>
      <c r="D62" s="456"/>
      <c r="E62" s="455" t="s">
        <v>35</v>
      </c>
      <c r="F62" s="454"/>
      <c r="G62" s="451"/>
      <c r="H62" s="145"/>
      <c r="I62" s="146"/>
      <c r="J62" s="448"/>
      <c r="K62" s="147"/>
      <c r="L62" s="148"/>
    </row>
    <row r="63" spans="1:12" ht="24.95" customHeight="1">
      <c r="A63" s="150"/>
      <c r="B63" s="142"/>
      <c r="C63" s="151"/>
      <c r="D63" s="144"/>
      <c r="E63" s="394"/>
      <c r="F63" s="396"/>
      <c r="G63" s="396"/>
      <c r="H63" s="145"/>
      <c r="I63" s="146"/>
      <c r="J63" s="146"/>
      <c r="K63" s="147"/>
      <c r="L63" s="148"/>
    </row>
    <row r="64" spans="1:12" ht="24.95" customHeight="1">
      <c r="A64" s="150"/>
      <c r="B64" s="142"/>
      <c r="C64" s="364"/>
      <c r="D64" s="144"/>
      <c r="E64" s="164"/>
      <c r="F64" s="394"/>
      <c r="G64" s="146"/>
      <c r="H64" s="370"/>
      <c r="I64" s="146"/>
      <c r="J64" s="146"/>
      <c r="K64" s="147"/>
      <c r="L64" s="148"/>
    </row>
    <row r="65" spans="1:12" ht="24.95" customHeight="1">
      <c r="A65" s="150"/>
      <c r="B65" s="142"/>
      <c r="C65" s="364"/>
      <c r="D65" s="368"/>
      <c r="E65" s="144"/>
      <c r="F65" s="145"/>
      <c r="G65" s="146"/>
      <c r="H65" s="370"/>
      <c r="I65" s="146"/>
      <c r="J65" s="146"/>
      <c r="K65" s="147"/>
      <c r="L65" s="148"/>
    </row>
    <row r="66" spans="1:12" ht="24.95" customHeight="1">
      <c r="A66" s="150"/>
      <c r="B66" s="142"/>
      <c r="C66" s="364"/>
      <c r="D66" s="368"/>
      <c r="E66" s="144"/>
      <c r="F66" s="145"/>
      <c r="G66" s="146"/>
      <c r="H66" s="370"/>
      <c r="I66" s="146"/>
      <c r="J66" s="146"/>
      <c r="K66" s="147"/>
      <c r="L66" s="148"/>
    </row>
    <row r="67" spans="1:12" ht="24.95" customHeight="1">
      <c r="A67" s="150"/>
      <c r="B67" s="142"/>
      <c r="C67" s="364"/>
      <c r="D67" s="368"/>
      <c r="E67" s="144"/>
      <c r="F67" s="145"/>
      <c r="G67" s="146"/>
      <c r="H67" s="370"/>
      <c r="I67" s="146"/>
      <c r="J67" s="146"/>
      <c r="K67" s="154"/>
      <c r="L67" s="148"/>
    </row>
    <row r="68" spans="1:12" ht="24.95" customHeight="1">
      <c r="A68" s="150"/>
      <c r="B68" s="142"/>
      <c r="C68" s="364"/>
      <c r="D68" s="368"/>
      <c r="E68" s="144"/>
      <c r="F68" s="145"/>
      <c r="G68" s="146"/>
      <c r="H68" s="370"/>
      <c r="I68" s="146"/>
      <c r="J68" s="146"/>
      <c r="K68" s="154"/>
      <c r="L68" s="148"/>
    </row>
    <row r="69" spans="1:12" ht="24.95" customHeight="1">
      <c r="A69" s="150"/>
      <c r="B69" s="166"/>
      <c r="C69" s="364"/>
      <c r="D69" s="368"/>
      <c r="E69" s="144"/>
      <c r="F69" s="145"/>
      <c r="G69" s="146"/>
      <c r="H69" s="370"/>
      <c r="I69" s="146"/>
      <c r="J69" s="146"/>
      <c r="K69" s="154"/>
      <c r="L69" s="148"/>
    </row>
    <row r="70" spans="1:12" ht="24.95" customHeight="1">
      <c r="A70" s="150"/>
      <c r="B70" s="166"/>
      <c r="C70" s="364"/>
      <c r="D70" s="144"/>
      <c r="E70" s="144"/>
      <c r="F70" s="145"/>
      <c r="G70" s="146"/>
      <c r="H70" s="370"/>
      <c r="I70" s="146"/>
      <c r="J70" s="146"/>
      <c r="K70" s="154"/>
      <c r="L70" s="148"/>
    </row>
    <row r="71" spans="1:12" ht="24.95" customHeight="1">
      <c r="A71" s="150"/>
      <c r="B71" s="166"/>
      <c r="C71" s="363"/>
      <c r="D71" s="144"/>
      <c r="E71" s="144"/>
      <c r="F71" s="145"/>
      <c r="G71" s="146"/>
      <c r="H71" s="370"/>
      <c r="I71" s="146"/>
      <c r="J71" s="146"/>
      <c r="K71" s="154"/>
      <c r="L71" s="148"/>
    </row>
    <row r="72" spans="1:12" ht="24.95" customHeight="1">
      <c r="A72" s="150"/>
      <c r="B72" s="142"/>
      <c r="C72" s="143"/>
      <c r="D72" s="144"/>
      <c r="E72" s="144"/>
      <c r="F72" s="145"/>
      <c r="G72" s="146"/>
      <c r="H72" s="145"/>
      <c r="I72" s="146"/>
      <c r="J72" s="146"/>
      <c r="K72" s="154"/>
      <c r="L72" s="148"/>
    </row>
    <row r="73" spans="1:12" ht="24.95" customHeight="1">
      <c r="A73" s="150"/>
      <c r="B73" s="142"/>
      <c r="C73" s="151"/>
      <c r="D73" s="144"/>
      <c r="E73" s="144"/>
      <c r="F73" s="145"/>
      <c r="G73" s="146"/>
      <c r="H73" s="145"/>
      <c r="I73" s="146"/>
      <c r="J73" s="146"/>
      <c r="K73" s="154"/>
      <c r="L73" s="148"/>
    </row>
    <row r="74" spans="1:12" ht="24.95" customHeight="1">
      <c r="A74" s="155"/>
      <c r="B74" s="156"/>
      <c r="C74" s="157" t="str">
        <f>"รวมราคา  " &amp;   A53 &amp; C53</f>
        <v>รวมราคา  2งานระบบสารสนเทศ</v>
      </c>
      <c r="D74" s="158"/>
      <c r="E74" s="158"/>
      <c r="F74" s="159"/>
      <c r="G74" s="160"/>
      <c r="H74" s="159"/>
      <c r="I74" s="160"/>
      <c r="J74" s="160"/>
      <c r="K74" s="161"/>
      <c r="L74" s="148"/>
    </row>
    <row r="75" spans="1:12" ht="24.95" customHeight="1">
      <c r="A75" s="150"/>
      <c r="B75" s="142"/>
      <c r="C75" s="151"/>
      <c r="D75" s="144"/>
      <c r="E75" s="144"/>
      <c r="F75" s="145"/>
      <c r="G75" s="146"/>
      <c r="H75" s="145"/>
      <c r="I75" s="146"/>
      <c r="J75" s="146"/>
      <c r="K75" s="154"/>
    </row>
    <row r="76" spans="1:12" ht="24.95" customHeight="1">
      <c r="A76" s="150"/>
      <c r="B76" s="142"/>
      <c r="C76" s="151"/>
      <c r="D76" s="144"/>
      <c r="E76" s="144"/>
      <c r="F76" s="145"/>
      <c r="G76" s="146"/>
      <c r="H76" s="145"/>
      <c r="I76" s="146"/>
      <c r="J76" s="146"/>
      <c r="K76" s="154"/>
    </row>
    <row r="77" spans="1:12" ht="24.95" customHeight="1">
      <c r="A77" s="150"/>
      <c r="B77" s="142"/>
      <c r="C77" s="151"/>
      <c r="D77" s="144"/>
      <c r="E77" s="144"/>
      <c r="F77" s="145"/>
      <c r="G77" s="146"/>
      <c r="H77" s="145"/>
      <c r="I77" s="146"/>
      <c r="J77" s="146"/>
      <c r="K77" s="154"/>
    </row>
    <row r="78" spans="1:12" ht="24.95" customHeight="1">
      <c r="A78" s="150"/>
      <c r="B78" s="142"/>
      <c r="C78" s="151"/>
      <c r="D78" s="144"/>
      <c r="E78" s="144"/>
      <c r="F78" s="145"/>
      <c r="G78" s="146"/>
      <c r="H78" s="145"/>
      <c r="I78" s="146"/>
      <c r="J78" s="146"/>
      <c r="K78" s="154"/>
    </row>
    <row r="79" spans="1:12" ht="24.95" customHeight="1">
      <c r="A79" s="150"/>
      <c r="B79" s="142"/>
      <c r="C79" s="151"/>
      <c r="D79" s="144"/>
      <c r="E79" s="144"/>
      <c r="F79" s="145"/>
      <c r="G79" s="146"/>
      <c r="H79" s="145"/>
      <c r="I79" s="146"/>
      <c r="J79" s="146"/>
      <c r="K79" s="154"/>
    </row>
    <row r="80" spans="1:12" ht="24.95" customHeight="1">
      <c r="A80" s="150"/>
      <c r="B80" s="142"/>
      <c r="C80" s="151"/>
      <c r="D80" s="144"/>
      <c r="E80" s="144"/>
      <c r="F80" s="145"/>
      <c r="G80" s="146"/>
      <c r="H80" s="145"/>
      <c r="I80" s="146"/>
      <c r="J80" s="146"/>
      <c r="K80" s="154"/>
    </row>
    <row r="81" spans="1:11" ht="24.95" customHeight="1">
      <c r="A81" s="155"/>
      <c r="B81" s="156"/>
      <c r="C81" s="157"/>
      <c r="D81" s="158"/>
      <c r="E81" s="158"/>
      <c r="F81" s="159"/>
      <c r="G81" s="160"/>
      <c r="H81" s="159"/>
      <c r="I81" s="160"/>
      <c r="J81" s="160"/>
      <c r="K81" s="161"/>
    </row>
    <row r="82" spans="1:11" ht="24.95" customHeight="1">
      <c r="A82" s="141"/>
      <c r="B82" s="142"/>
      <c r="C82" s="162"/>
      <c r="D82" s="144"/>
      <c r="E82" s="144"/>
      <c r="F82" s="145"/>
      <c r="G82" s="146"/>
      <c r="H82" s="145"/>
      <c r="I82" s="146"/>
      <c r="J82" s="146"/>
      <c r="K82" s="147"/>
    </row>
    <row r="83" spans="1:11" ht="24.95" customHeight="1">
      <c r="A83" s="150"/>
      <c r="B83" s="374"/>
      <c r="C83" s="364"/>
      <c r="D83" s="144"/>
      <c r="E83" s="164"/>
      <c r="F83" s="370"/>
      <c r="G83" s="146"/>
      <c r="H83" s="370"/>
      <c r="I83" s="146"/>
      <c r="J83" s="146"/>
      <c r="K83" s="147"/>
    </row>
    <row r="84" spans="1:11" ht="24.95" customHeight="1">
      <c r="A84" s="150"/>
      <c r="B84" s="142"/>
      <c r="C84" s="151"/>
      <c r="D84" s="369"/>
      <c r="E84" s="369"/>
      <c r="F84" s="369"/>
      <c r="G84" s="146"/>
      <c r="H84" s="369"/>
      <c r="I84" s="146"/>
      <c r="J84" s="146"/>
      <c r="K84" s="147"/>
    </row>
    <row r="85" spans="1:11" ht="24.95" customHeight="1">
      <c r="A85" s="150"/>
      <c r="B85" s="142"/>
      <c r="C85" s="151"/>
      <c r="D85" s="369"/>
      <c r="E85" s="369"/>
      <c r="F85" s="369"/>
      <c r="G85" s="146"/>
      <c r="H85" s="369"/>
      <c r="I85" s="146"/>
      <c r="J85" s="146"/>
      <c r="K85" s="147"/>
    </row>
    <row r="86" spans="1:11" ht="24.95" customHeight="1">
      <c r="A86" s="150"/>
      <c r="B86" s="142"/>
      <c r="C86" s="151"/>
      <c r="D86" s="369"/>
      <c r="E86" s="369"/>
      <c r="F86" s="369"/>
      <c r="G86" s="146"/>
      <c r="H86" s="369"/>
      <c r="I86" s="146"/>
      <c r="J86" s="146"/>
      <c r="K86" s="147"/>
    </row>
    <row r="87" spans="1:11" ht="24.95" customHeight="1">
      <c r="A87" s="150"/>
      <c r="B87" s="142"/>
      <c r="C87" s="151"/>
      <c r="D87" s="369"/>
      <c r="E87" s="369"/>
      <c r="F87" s="369"/>
      <c r="G87" s="146"/>
      <c r="H87" s="369"/>
      <c r="I87" s="146"/>
      <c r="J87" s="146"/>
      <c r="K87" s="147"/>
    </row>
    <row r="88" spans="1:11" ht="24.95" customHeight="1">
      <c r="A88" s="150"/>
      <c r="B88" s="142"/>
      <c r="C88" s="151"/>
      <c r="D88" s="369"/>
      <c r="E88" s="369"/>
      <c r="F88" s="369"/>
      <c r="G88" s="146"/>
      <c r="H88" s="369"/>
      <c r="I88" s="146"/>
      <c r="J88" s="146"/>
      <c r="K88" s="147"/>
    </row>
    <row r="89" spans="1:11" ht="24.95" customHeight="1">
      <c r="A89" s="150"/>
      <c r="B89" s="142"/>
      <c r="C89" s="151"/>
      <c r="D89" s="369"/>
      <c r="E89" s="369"/>
      <c r="F89" s="369"/>
      <c r="G89" s="146"/>
      <c r="H89" s="369"/>
      <c r="I89" s="146"/>
      <c r="J89" s="146"/>
      <c r="K89" s="147"/>
    </row>
    <row r="90" spans="1:11" ht="24.95" customHeight="1">
      <c r="A90" s="150"/>
      <c r="B90" s="374"/>
      <c r="C90" s="151"/>
      <c r="D90" s="369"/>
      <c r="E90" s="369"/>
      <c r="F90" s="369"/>
      <c r="G90" s="146"/>
      <c r="H90" s="370"/>
      <c r="I90" s="146"/>
      <c r="J90" s="146"/>
      <c r="K90" s="154"/>
    </row>
    <row r="91" spans="1:11" ht="24.95" customHeight="1">
      <c r="A91" s="150"/>
      <c r="B91" s="142"/>
      <c r="C91" s="151"/>
      <c r="D91" s="369"/>
      <c r="E91" s="369"/>
      <c r="F91" s="369"/>
      <c r="G91" s="146"/>
      <c r="H91" s="369"/>
      <c r="I91" s="146"/>
      <c r="J91" s="146"/>
      <c r="K91" s="154"/>
    </row>
    <row r="92" spans="1:11" ht="24.95" customHeight="1">
      <c r="A92" s="150"/>
      <c r="B92" s="142"/>
      <c r="C92" s="151"/>
      <c r="D92" s="369"/>
      <c r="E92" s="369"/>
      <c r="F92" s="369"/>
      <c r="G92" s="146"/>
      <c r="H92" s="369"/>
      <c r="I92" s="146"/>
      <c r="J92" s="146"/>
      <c r="K92" s="154"/>
    </row>
    <row r="93" spans="1:11" ht="24.95" customHeight="1">
      <c r="A93" s="150"/>
      <c r="B93" s="142"/>
      <c r="C93" s="151"/>
      <c r="D93" s="369"/>
      <c r="E93" s="369"/>
      <c r="F93" s="369"/>
      <c r="G93" s="146"/>
      <c r="H93" s="369"/>
      <c r="I93" s="146"/>
      <c r="J93" s="146"/>
      <c r="K93" s="154"/>
    </row>
    <row r="94" spans="1:11" ht="24.95" customHeight="1">
      <c r="A94" s="150"/>
      <c r="B94" s="142"/>
      <c r="C94" s="151"/>
      <c r="D94" s="369"/>
      <c r="E94" s="369"/>
      <c r="F94" s="369"/>
      <c r="G94" s="146"/>
      <c r="H94" s="369"/>
      <c r="I94" s="146"/>
      <c r="J94" s="146"/>
      <c r="K94" s="154"/>
    </row>
    <row r="95" spans="1:11" ht="24.95" customHeight="1">
      <c r="A95" s="150"/>
      <c r="B95" s="142"/>
      <c r="C95" s="151"/>
      <c r="D95" s="144"/>
      <c r="E95" s="144"/>
      <c r="F95" s="145"/>
      <c r="G95" s="146"/>
      <c r="H95" s="369"/>
      <c r="I95" s="146"/>
      <c r="J95" s="146"/>
      <c r="K95" s="154"/>
    </row>
    <row r="96" spans="1:11" ht="24.95" customHeight="1">
      <c r="A96" s="150"/>
      <c r="B96" s="142"/>
      <c r="C96" s="151"/>
      <c r="D96" s="144"/>
      <c r="E96" s="144"/>
      <c r="F96" s="145"/>
      <c r="G96" s="146"/>
      <c r="H96" s="145"/>
      <c r="I96" s="146"/>
      <c r="J96" s="146"/>
      <c r="K96" s="154"/>
    </row>
    <row r="97" spans="1:11" ht="24.95" customHeight="1">
      <c r="A97" s="150"/>
      <c r="B97" s="142"/>
      <c r="C97" s="151"/>
      <c r="D97" s="144"/>
      <c r="E97" s="144"/>
      <c r="F97" s="145"/>
      <c r="G97" s="146"/>
      <c r="H97" s="145"/>
      <c r="I97" s="146"/>
      <c r="J97" s="146"/>
      <c r="K97" s="154"/>
    </row>
    <row r="98" spans="1:11" ht="24.95" customHeight="1">
      <c r="A98" s="150"/>
      <c r="B98" s="142"/>
      <c r="C98" s="151"/>
      <c r="D98" s="144"/>
      <c r="E98" s="144"/>
      <c r="F98" s="145"/>
      <c r="G98" s="146"/>
      <c r="H98" s="145"/>
      <c r="I98" s="146"/>
      <c r="J98" s="146"/>
      <c r="K98" s="154"/>
    </row>
    <row r="99" spans="1:11" ht="24.95" customHeight="1">
      <c r="A99" s="150"/>
      <c r="B99" s="142"/>
      <c r="C99" s="151"/>
      <c r="D99" s="144"/>
      <c r="E99" s="144"/>
      <c r="F99" s="145"/>
      <c r="G99" s="146"/>
      <c r="H99" s="145"/>
      <c r="I99" s="146"/>
      <c r="J99" s="146"/>
      <c r="K99" s="154"/>
    </row>
    <row r="100" spans="1:11" ht="24.95" customHeight="1">
      <c r="A100" s="150"/>
      <c r="B100" s="142"/>
      <c r="C100" s="151"/>
      <c r="D100" s="144"/>
      <c r="E100" s="144"/>
      <c r="F100" s="145"/>
      <c r="G100" s="146"/>
      <c r="H100" s="145"/>
      <c r="I100" s="146"/>
      <c r="J100" s="146"/>
      <c r="K100" s="154"/>
    </row>
    <row r="101" spans="1:11" ht="24.95" customHeight="1">
      <c r="A101" s="150"/>
      <c r="B101" s="142"/>
      <c r="C101" s="151"/>
      <c r="D101" s="144"/>
      <c r="E101" s="144"/>
      <c r="F101" s="145"/>
      <c r="G101" s="146"/>
      <c r="H101" s="145"/>
      <c r="I101" s="146"/>
      <c r="J101" s="146"/>
      <c r="K101" s="154"/>
    </row>
    <row r="102" spans="1:11" ht="24.95" customHeight="1">
      <c r="A102" s="150"/>
      <c r="B102" s="142"/>
      <c r="C102" s="151"/>
      <c r="D102" s="144"/>
      <c r="E102" s="144"/>
      <c r="F102" s="145"/>
      <c r="G102" s="146"/>
      <c r="H102" s="145"/>
      <c r="I102" s="146"/>
      <c r="J102" s="146"/>
      <c r="K102" s="154"/>
    </row>
    <row r="103" spans="1:11" ht="24.95" customHeight="1">
      <c r="A103" s="155"/>
      <c r="B103" s="156"/>
      <c r="C103" s="157"/>
      <c r="D103" s="158"/>
      <c r="E103" s="158"/>
      <c r="F103" s="159"/>
      <c r="G103" s="160"/>
      <c r="H103" s="159"/>
      <c r="I103" s="160"/>
      <c r="J103" s="160"/>
      <c r="K103" s="161"/>
    </row>
    <row r="104" spans="1:11" ht="24.95" customHeight="1">
      <c r="A104" s="141"/>
      <c r="B104" s="142"/>
      <c r="C104" s="162"/>
      <c r="D104" s="144"/>
      <c r="E104" s="144"/>
      <c r="F104" s="145"/>
      <c r="G104" s="146"/>
      <c r="H104" s="145"/>
      <c r="I104" s="146"/>
      <c r="J104" s="146"/>
      <c r="K104" s="147"/>
    </row>
    <row r="105" spans="1:11" ht="24.95" customHeight="1">
      <c r="A105" s="150"/>
      <c r="B105" s="374"/>
      <c r="C105" s="364"/>
      <c r="D105" s="144"/>
      <c r="E105" s="164"/>
      <c r="F105" s="370"/>
      <c r="G105" s="146"/>
      <c r="H105" s="370"/>
      <c r="I105" s="146"/>
      <c r="J105" s="146"/>
      <c r="K105" s="147"/>
    </row>
    <row r="106" spans="1:11" ht="24.95" customHeight="1">
      <c r="A106" s="150"/>
      <c r="B106" s="142"/>
      <c r="C106" s="151"/>
      <c r="D106" s="146"/>
      <c r="E106" s="146"/>
      <c r="F106" s="146"/>
      <c r="G106" s="146"/>
      <c r="H106" s="146"/>
      <c r="I106" s="146"/>
      <c r="J106" s="146"/>
      <c r="K106" s="147"/>
    </row>
    <row r="107" spans="1:11" ht="24.95" customHeight="1">
      <c r="A107" s="150"/>
      <c r="B107" s="142"/>
      <c r="C107" s="151"/>
      <c r="D107" s="146"/>
      <c r="E107" s="146"/>
      <c r="F107" s="146"/>
      <c r="G107" s="146"/>
      <c r="H107" s="146"/>
      <c r="I107" s="146"/>
      <c r="J107" s="146"/>
      <c r="K107" s="147"/>
    </row>
    <row r="108" spans="1:11" ht="24.95" customHeight="1">
      <c r="A108" s="150"/>
      <c r="B108" s="142"/>
      <c r="C108" s="151"/>
      <c r="D108" s="146"/>
      <c r="E108" s="146"/>
      <c r="F108" s="146"/>
      <c r="G108" s="146"/>
      <c r="H108" s="146"/>
      <c r="I108" s="146"/>
      <c r="J108" s="146"/>
      <c r="K108" s="147"/>
    </row>
    <row r="109" spans="1:11" ht="24.95" customHeight="1">
      <c r="A109" s="150"/>
      <c r="B109" s="142"/>
      <c r="C109" s="151"/>
      <c r="D109" s="146"/>
      <c r="E109" s="146"/>
      <c r="F109" s="146"/>
      <c r="G109" s="146"/>
      <c r="H109" s="146"/>
      <c r="I109" s="146"/>
      <c r="J109" s="146"/>
      <c r="K109" s="147"/>
    </row>
    <row r="110" spans="1:11" ht="24.95" customHeight="1">
      <c r="A110" s="150"/>
      <c r="B110" s="142"/>
      <c r="C110" s="151"/>
      <c r="D110" s="146"/>
      <c r="E110" s="146"/>
      <c r="F110" s="146"/>
      <c r="G110" s="146"/>
      <c r="H110" s="146"/>
      <c r="I110" s="146"/>
      <c r="J110" s="146"/>
      <c r="K110" s="147"/>
    </row>
    <row r="111" spans="1:11" ht="24.95" customHeight="1">
      <c r="A111" s="150"/>
      <c r="B111" s="142"/>
      <c r="C111" s="151"/>
      <c r="D111" s="146"/>
      <c r="E111" s="146"/>
      <c r="F111" s="146"/>
      <c r="G111" s="146"/>
      <c r="H111" s="369"/>
      <c r="I111" s="146"/>
      <c r="J111" s="146"/>
      <c r="K111" s="147"/>
    </row>
    <row r="112" spans="1:11" ht="24.95" customHeight="1">
      <c r="A112" s="150"/>
      <c r="B112" s="374"/>
      <c r="C112" s="151"/>
      <c r="D112" s="146"/>
      <c r="E112" s="146"/>
      <c r="F112" s="146"/>
      <c r="G112" s="146"/>
      <c r="H112" s="370"/>
      <c r="I112" s="146"/>
      <c r="J112" s="146"/>
      <c r="K112" s="154"/>
    </row>
    <row r="113" spans="1:11" ht="24.95" customHeight="1">
      <c r="A113" s="150"/>
      <c r="B113" s="142"/>
      <c r="C113" s="151"/>
      <c r="D113" s="146"/>
      <c r="E113" s="146"/>
      <c r="F113" s="146"/>
      <c r="G113" s="146"/>
      <c r="H113" s="146"/>
      <c r="I113" s="146"/>
      <c r="J113" s="146"/>
      <c r="K113" s="154"/>
    </row>
    <row r="114" spans="1:11" ht="24.95" customHeight="1">
      <c r="A114" s="150"/>
      <c r="B114" s="142"/>
      <c r="C114" s="151"/>
      <c r="D114" s="146"/>
      <c r="E114" s="146"/>
      <c r="F114" s="146"/>
      <c r="G114" s="146"/>
      <c r="H114" s="146"/>
      <c r="I114" s="146"/>
      <c r="J114" s="146"/>
      <c r="K114" s="154"/>
    </row>
    <row r="115" spans="1:11" ht="24.95" customHeight="1">
      <c r="A115" s="150"/>
      <c r="B115" s="142"/>
      <c r="C115" s="151"/>
      <c r="D115" s="146"/>
      <c r="E115" s="146"/>
      <c r="F115" s="146"/>
      <c r="G115" s="146"/>
      <c r="H115" s="146"/>
      <c r="I115" s="146"/>
      <c r="J115" s="146"/>
      <c r="K115" s="154"/>
    </row>
    <row r="116" spans="1:11" ht="24.95" customHeight="1">
      <c r="A116" s="150"/>
      <c r="B116" s="142"/>
      <c r="C116" s="151"/>
      <c r="D116" s="146"/>
      <c r="E116" s="146"/>
      <c r="F116" s="146"/>
      <c r="G116" s="146"/>
      <c r="H116" s="369"/>
      <c r="I116" s="146"/>
      <c r="J116" s="146"/>
      <c r="K116" s="154"/>
    </row>
    <row r="117" spans="1:11" ht="24.95" customHeight="1">
      <c r="A117" s="150"/>
      <c r="B117" s="142"/>
      <c r="C117" s="151"/>
      <c r="D117" s="146"/>
      <c r="E117" s="146"/>
      <c r="F117" s="146"/>
      <c r="G117" s="146"/>
      <c r="H117" s="369"/>
      <c r="I117" s="146"/>
      <c r="J117" s="146"/>
      <c r="K117" s="154"/>
    </row>
    <row r="118" spans="1:11" ht="24.95" customHeight="1">
      <c r="A118" s="150"/>
      <c r="B118" s="142"/>
      <c r="C118" s="151"/>
      <c r="D118" s="146"/>
      <c r="E118" s="146"/>
      <c r="F118" s="146"/>
      <c r="G118" s="146"/>
      <c r="H118" s="369"/>
      <c r="I118" s="146"/>
      <c r="J118" s="146"/>
      <c r="K118" s="154"/>
    </row>
    <row r="119" spans="1:11" ht="24.95" customHeight="1">
      <c r="A119" s="150"/>
      <c r="B119" s="142"/>
      <c r="C119" s="151"/>
      <c r="D119" s="146"/>
      <c r="E119" s="146"/>
      <c r="F119" s="146"/>
      <c r="G119" s="146"/>
      <c r="H119" s="369"/>
      <c r="I119" s="146"/>
      <c r="J119" s="146"/>
      <c r="K119" s="154"/>
    </row>
    <row r="120" spans="1:11" ht="24.95" customHeight="1">
      <c r="A120" s="150"/>
      <c r="B120" s="142"/>
      <c r="C120" s="151"/>
      <c r="D120" s="146"/>
      <c r="E120" s="146"/>
      <c r="F120" s="146"/>
      <c r="G120" s="146"/>
      <c r="H120" s="382"/>
      <c r="I120" s="146"/>
      <c r="J120" s="146"/>
      <c r="K120" s="154"/>
    </row>
    <row r="121" spans="1:11" ht="24.95" customHeight="1">
      <c r="A121" s="150"/>
      <c r="B121" s="142"/>
      <c r="C121" s="151"/>
      <c r="D121" s="146"/>
      <c r="E121" s="146"/>
      <c r="F121" s="146"/>
      <c r="G121" s="146"/>
      <c r="H121" s="145"/>
      <c r="I121" s="146"/>
      <c r="J121" s="146"/>
      <c r="K121" s="154"/>
    </row>
    <row r="122" spans="1:11" ht="24.95" customHeight="1">
      <c r="A122" s="150"/>
      <c r="B122" s="142"/>
      <c r="C122" s="151"/>
      <c r="D122" s="146"/>
      <c r="E122" s="146"/>
      <c r="F122" s="146"/>
      <c r="G122" s="146"/>
      <c r="H122" s="145"/>
      <c r="I122" s="146"/>
      <c r="J122" s="146"/>
      <c r="K122" s="154"/>
    </row>
    <row r="123" spans="1:11" ht="24.95" customHeight="1">
      <c r="A123" s="150"/>
      <c r="B123" s="142"/>
      <c r="C123" s="151"/>
      <c r="D123" s="146"/>
      <c r="E123" s="146"/>
      <c r="F123" s="146"/>
      <c r="G123" s="146"/>
      <c r="H123" s="145"/>
      <c r="I123" s="146"/>
      <c r="J123" s="146"/>
      <c r="K123" s="154"/>
    </row>
    <row r="124" spans="1:11" ht="24.95" customHeight="1">
      <c r="A124" s="150"/>
      <c r="B124" s="142"/>
      <c r="C124" s="151"/>
      <c r="D124" s="144"/>
      <c r="E124" s="144"/>
      <c r="F124" s="145"/>
      <c r="G124" s="146"/>
      <c r="H124" s="145"/>
      <c r="I124" s="146"/>
      <c r="J124" s="146"/>
      <c r="K124" s="154"/>
    </row>
    <row r="125" spans="1:11" ht="24.95" customHeight="1">
      <c r="A125" s="155"/>
      <c r="B125" s="156"/>
      <c r="C125" s="157"/>
      <c r="D125" s="158"/>
      <c r="E125" s="158"/>
      <c r="F125" s="159"/>
      <c r="G125" s="160"/>
      <c r="H125" s="159"/>
      <c r="I125" s="160"/>
      <c r="J125" s="160"/>
      <c r="K125" s="161"/>
    </row>
  </sheetData>
  <mergeCells count="13">
    <mergeCell ref="B14:C14"/>
    <mergeCell ref="A1:K1"/>
    <mergeCell ref="I6:J6"/>
    <mergeCell ref="C7:C8"/>
    <mergeCell ref="D7:E7"/>
    <mergeCell ref="K7:K8"/>
    <mergeCell ref="F7:G7"/>
    <mergeCell ref="H7:I7"/>
    <mergeCell ref="B9:C9"/>
    <mergeCell ref="B10:C10"/>
    <mergeCell ref="B11:C11"/>
    <mergeCell ref="B12:C12"/>
    <mergeCell ref="B13:C13"/>
  </mergeCells>
  <printOptions horizontalCentered="1"/>
  <pageMargins left="0.23622047244094491" right="0.23622047244094491" top="0.39370078740157483" bottom="0.35433070866141736" header="0.31496062992125984" footer="0.31496062992125984"/>
  <pageSetup paperSize="9" scale="73" fitToHeight="0" orientation="landscape" r:id="rId1"/>
  <headerFooter alignWithMargins="0">
    <oddHeader>&amp;Rแบบ ปร. 4.2   แผ่นที่  &amp;P   /  &amp;N   แผ่น</oddHeader>
  </headerFooter>
  <rowBreaks count="2" manualBreakCount="2">
    <brk id="30" max="16" man="1"/>
    <brk id="52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586"/>
  <sheetViews>
    <sheetView showGridLines="0" topLeftCell="A1551" zoomScaleNormal="100" zoomScaleSheetLayoutView="100" workbookViewId="0">
      <selection activeCell="K1577" sqref="K1577"/>
    </sheetView>
  </sheetViews>
  <sheetFormatPr defaultRowHeight="21"/>
  <cols>
    <col min="1" max="1" width="5.85546875" style="170" customWidth="1"/>
    <col min="2" max="2" width="3.42578125" style="170" customWidth="1"/>
    <col min="3" max="3" width="41" style="170" customWidth="1"/>
    <col min="4" max="4" width="13.85546875" style="170" customWidth="1"/>
    <col min="5" max="5" width="5" style="170" customWidth="1"/>
    <col min="6" max="6" width="13.42578125" style="359" customWidth="1"/>
    <col min="7" max="7" width="8.5703125" style="170" customWidth="1"/>
    <col min="8" max="8" width="11" style="170" customWidth="1"/>
    <col min="9" max="16384" width="9.140625" style="170"/>
  </cols>
  <sheetData>
    <row r="1" spans="1:8" ht="27.75" customHeight="1">
      <c r="A1" s="533" t="s">
        <v>102</v>
      </c>
      <c r="B1" s="533"/>
      <c r="C1" s="533"/>
      <c r="D1" s="533"/>
      <c r="E1" s="533"/>
      <c r="F1" s="533"/>
      <c r="G1" s="533"/>
      <c r="H1" s="533"/>
    </row>
    <row r="2" spans="1:8" ht="35.25" customHeight="1" thickBot="1">
      <c r="A2" s="534" t="s">
        <v>103</v>
      </c>
      <c r="B2" s="534"/>
      <c r="C2" s="534"/>
      <c r="D2" s="534"/>
      <c r="E2" s="534"/>
      <c r="F2" s="534"/>
      <c r="G2" s="534"/>
      <c r="H2" s="534"/>
    </row>
    <row r="3" spans="1:8">
      <c r="A3" s="535" t="s">
        <v>91</v>
      </c>
      <c r="B3" s="537" t="s">
        <v>0</v>
      </c>
      <c r="C3" s="538"/>
      <c r="D3" s="541" t="s">
        <v>1</v>
      </c>
      <c r="E3" s="541" t="s">
        <v>2</v>
      </c>
      <c r="F3" s="171" t="s">
        <v>104</v>
      </c>
      <c r="G3" s="172" t="s">
        <v>105</v>
      </c>
      <c r="H3" s="543" t="s">
        <v>12</v>
      </c>
    </row>
    <row r="4" spans="1:8">
      <c r="A4" s="536"/>
      <c r="B4" s="539"/>
      <c r="C4" s="540"/>
      <c r="D4" s="542"/>
      <c r="E4" s="542"/>
      <c r="F4" s="173" t="s">
        <v>93</v>
      </c>
      <c r="G4" s="174" t="s">
        <v>93</v>
      </c>
      <c r="H4" s="544"/>
    </row>
    <row r="5" spans="1:8" s="182" customFormat="1" ht="21.75">
      <c r="A5" s="175">
        <v>1</v>
      </c>
      <c r="B5" s="176" t="s">
        <v>106</v>
      </c>
      <c r="C5" s="177"/>
      <c r="D5" s="178"/>
      <c r="E5" s="178"/>
      <c r="F5" s="179"/>
      <c r="G5" s="180" t="s">
        <v>63</v>
      </c>
      <c r="H5" s="181"/>
    </row>
    <row r="6" spans="1:8">
      <c r="A6" s="183">
        <v>1.1000000000000001</v>
      </c>
      <c r="B6" s="184" t="s">
        <v>107</v>
      </c>
      <c r="C6" s="185"/>
      <c r="D6" s="185"/>
      <c r="E6" s="185"/>
      <c r="F6" s="186"/>
      <c r="G6" s="187" t="s">
        <v>63</v>
      </c>
      <c r="H6" s="188"/>
    </row>
    <row r="7" spans="1:8">
      <c r="A7" s="189"/>
      <c r="B7" s="190" t="s">
        <v>108</v>
      </c>
      <c r="C7" s="191"/>
      <c r="D7" s="192">
        <v>260</v>
      </c>
      <c r="E7" s="193" t="s">
        <v>41</v>
      </c>
      <c r="F7" s="194">
        <v>2.08</v>
      </c>
      <c r="G7" s="195">
        <f>D7*F7</f>
        <v>540.80000000000007</v>
      </c>
      <c r="H7" s="196" t="s">
        <v>109</v>
      </c>
    </row>
    <row r="8" spans="1:8">
      <c r="A8" s="189"/>
      <c r="B8" s="190" t="s">
        <v>110</v>
      </c>
      <c r="C8" s="191"/>
      <c r="D8" s="197">
        <v>0.62</v>
      </c>
      <c r="E8" s="193" t="s">
        <v>82</v>
      </c>
      <c r="F8" s="194">
        <v>287.5</v>
      </c>
      <c r="G8" s="195">
        <f>D8*F8</f>
        <v>178.25</v>
      </c>
      <c r="H8" s="188"/>
    </row>
    <row r="9" spans="1:8">
      <c r="A9" s="189"/>
      <c r="B9" s="190" t="s">
        <v>111</v>
      </c>
      <c r="C9" s="191"/>
      <c r="D9" s="197">
        <v>1.03</v>
      </c>
      <c r="E9" s="193" t="s">
        <v>82</v>
      </c>
      <c r="F9" s="194">
        <v>362.5</v>
      </c>
      <c r="G9" s="195">
        <f>D9*F9</f>
        <v>373.375</v>
      </c>
      <c r="H9" s="188"/>
    </row>
    <row r="10" spans="1:8">
      <c r="A10" s="189"/>
      <c r="B10" s="190" t="s">
        <v>112</v>
      </c>
      <c r="C10" s="191"/>
      <c r="D10" s="192">
        <v>180</v>
      </c>
      <c r="E10" s="193" t="s">
        <v>113</v>
      </c>
      <c r="F10" s="198">
        <f>14.4/1000</f>
        <v>1.44E-2</v>
      </c>
      <c r="G10" s="195">
        <f>D10*F10</f>
        <v>2.5920000000000001</v>
      </c>
      <c r="H10" s="188"/>
    </row>
    <row r="11" spans="1:8">
      <c r="A11" s="199"/>
      <c r="B11" s="200"/>
      <c r="C11" s="201" t="s">
        <v>114</v>
      </c>
      <c r="D11" s="202">
        <v>1</v>
      </c>
      <c r="E11" s="203" t="s">
        <v>82</v>
      </c>
      <c r="F11" s="204" t="s">
        <v>54</v>
      </c>
      <c r="G11" s="205">
        <f>SUM(G7:G10)</f>
        <v>1095.0170000000003</v>
      </c>
      <c r="H11" s="206" t="s">
        <v>115</v>
      </c>
    </row>
    <row r="12" spans="1:8">
      <c r="A12" s="207">
        <v>1.2</v>
      </c>
      <c r="B12" s="184" t="s">
        <v>107</v>
      </c>
      <c r="C12" s="185"/>
      <c r="D12" s="208"/>
      <c r="E12" s="208"/>
      <c r="F12" s="209"/>
      <c r="G12" s="210" t="s">
        <v>63</v>
      </c>
      <c r="H12" s="211"/>
    </row>
    <row r="13" spans="1:8">
      <c r="A13" s="189"/>
      <c r="B13" s="190" t="s">
        <v>116</v>
      </c>
      <c r="C13" s="191"/>
      <c r="D13" s="192">
        <v>260</v>
      </c>
      <c r="E13" s="193" t="s">
        <v>41</v>
      </c>
      <c r="F13" s="194">
        <v>2.42</v>
      </c>
      <c r="G13" s="195">
        <f>D13*F13</f>
        <v>629.19999999999993</v>
      </c>
      <c r="H13" s="196" t="s">
        <v>117</v>
      </c>
    </row>
    <row r="14" spans="1:8">
      <c r="A14" s="189"/>
      <c r="B14" s="190" t="s">
        <v>110</v>
      </c>
      <c r="C14" s="191"/>
      <c r="D14" s="197">
        <v>0.62</v>
      </c>
      <c r="E14" s="193" t="s">
        <v>82</v>
      </c>
      <c r="F14" s="194">
        <v>287.5</v>
      </c>
      <c r="G14" s="195">
        <f>D14*F14</f>
        <v>178.25</v>
      </c>
      <c r="H14" s="188"/>
    </row>
    <row r="15" spans="1:8">
      <c r="A15" s="189"/>
      <c r="B15" s="190" t="s">
        <v>111</v>
      </c>
      <c r="C15" s="191"/>
      <c r="D15" s="197">
        <v>1.03</v>
      </c>
      <c r="E15" s="193" t="s">
        <v>82</v>
      </c>
      <c r="F15" s="194">
        <v>362.5</v>
      </c>
      <c r="G15" s="195">
        <f>D15*F15</f>
        <v>373.375</v>
      </c>
      <c r="H15" s="188"/>
    </row>
    <row r="16" spans="1:8">
      <c r="A16" s="189"/>
      <c r="B16" s="190" t="s">
        <v>112</v>
      </c>
      <c r="C16" s="191"/>
      <c r="D16" s="192">
        <v>180</v>
      </c>
      <c r="E16" s="193" t="s">
        <v>113</v>
      </c>
      <c r="F16" s="198">
        <f>$F$10</f>
        <v>1.44E-2</v>
      </c>
      <c r="G16" s="195">
        <f>D16*F16</f>
        <v>2.5920000000000001</v>
      </c>
      <c r="H16" s="188"/>
    </row>
    <row r="17" spans="1:8">
      <c r="A17" s="199"/>
      <c r="B17" s="200"/>
      <c r="C17" s="201" t="s">
        <v>114</v>
      </c>
      <c r="D17" s="202">
        <v>1</v>
      </c>
      <c r="E17" s="203" t="s">
        <v>82</v>
      </c>
      <c r="F17" s="204" t="s">
        <v>54</v>
      </c>
      <c r="G17" s="205">
        <f>SUM(G13:G16)</f>
        <v>1183.4169999999999</v>
      </c>
      <c r="H17" s="206" t="s">
        <v>115</v>
      </c>
    </row>
    <row r="18" spans="1:8">
      <c r="A18" s="207">
        <v>1.3</v>
      </c>
      <c r="B18" s="184" t="s">
        <v>118</v>
      </c>
      <c r="C18" s="185"/>
      <c r="D18" s="208"/>
      <c r="E18" s="208"/>
      <c r="F18" s="209"/>
      <c r="G18" s="210" t="s">
        <v>63</v>
      </c>
      <c r="H18" s="211"/>
    </row>
    <row r="19" spans="1:8">
      <c r="A19" s="189"/>
      <c r="B19" s="190" t="s">
        <v>108</v>
      </c>
      <c r="C19" s="191"/>
      <c r="D19" s="192">
        <v>342</v>
      </c>
      <c r="E19" s="193" t="s">
        <v>41</v>
      </c>
      <c r="F19" s="194">
        <v>2.08</v>
      </c>
      <c r="G19" s="195">
        <f>D19*F19</f>
        <v>711.36</v>
      </c>
      <c r="H19" s="196" t="s">
        <v>109</v>
      </c>
    </row>
    <row r="20" spans="1:8">
      <c r="A20" s="189"/>
      <c r="B20" s="190" t="s">
        <v>110</v>
      </c>
      <c r="C20" s="191"/>
      <c r="D20" s="197">
        <v>0.56999999999999995</v>
      </c>
      <c r="E20" s="193" t="s">
        <v>82</v>
      </c>
      <c r="F20" s="194">
        <v>287.5</v>
      </c>
      <c r="G20" s="195">
        <f>D20*F20</f>
        <v>163.875</v>
      </c>
      <c r="H20" s="188"/>
    </row>
    <row r="21" spans="1:8">
      <c r="A21" s="189"/>
      <c r="B21" s="190" t="s">
        <v>111</v>
      </c>
      <c r="C21" s="191"/>
      <c r="D21" s="197">
        <v>1.0900000000000001</v>
      </c>
      <c r="E21" s="193" t="s">
        <v>82</v>
      </c>
      <c r="F21" s="194">
        <v>362.5</v>
      </c>
      <c r="G21" s="195">
        <f>D21*F21</f>
        <v>395.12500000000006</v>
      </c>
      <c r="H21" s="188"/>
    </row>
    <row r="22" spans="1:8">
      <c r="A22" s="189"/>
      <c r="B22" s="190" t="s">
        <v>112</v>
      </c>
      <c r="C22" s="191"/>
      <c r="D22" s="192">
        <v>180</v>
      </c>
      <c r="E22" s="193" t="s">
        <v>113</v>
      </c>
      <c r="F22" s="198">
        <f>$F$10</f>
        <v>1.44E-2</v>
      </c>
      <c r="G22" s="195">
        <f>D22*F22</f>
        <v>2.5920000000000001</v>
      </c>
      <c r="H22" s="188"/>
    </row>
    <row r="23" spans="1:8">
      <c r="A23" s="199"/>
      <c r="B23" s="200"/>
      <c r="C23" s="201" t="s">
        <v>119</v>
      </c>
      <c r="D23" s="202">
        <v>1</v>
      </c>
      <c r="E23" s="203" t="s">
        <v>82</v>
      </c>
      <c r="F23" s="204" t="s">
        <v>54</v>
      </c>
      <c r="G23" s="205">
        <f>SUM(G19:G22)</f>
        <v>1272.9520000000002</v>
      </c>
      <c r="H23" s="206" t="s">
        <v>115</v>
      </c>
    </row>
    <row r="24" spans="1:8">
      <c r="A24" s="207">
        <v>1.4</v>
      </c>
      <c r="B24" s="184" t="s">
        <v>118</v>
      </c>
      <c r="C24" s="185"/>
      <c r="D24" s="208"/>
      <c r="E24" s="208"/>
      <c r="F24" s="209"/>
      <c r="G24" s="210" t="s">
        <v>63</v>
      </c>
      <c r="H24" s="211"/>
    </row>
    <row r="25" spans="1:8">
      <c r="A25" s="189"/>
      <c r="B25" s="190" t="s">
        <v>116</v>
      </c>
      <c r="C25" s="191"/>
      <c r="D25" s="192">
        <v>342</v>
      </c>
      <c r="E25" s="193" t="s">
        <v>41</v>
      </c>
      <c r="F25" s="194">
        <v>2.42</v>
      </c>
      <c r="G25" s="195">
        <f>D25*F25</f>
        <v>827.64</v>
      </c>
      <c r="H25" s="196" t="s">
        <v>117</v>
      </c>
    </row>
    <row r="26" spans="1:8">
      <c r="A26" s="189"/>
      <c r="B26" s="190" t="s">
        <v>110</v>
      </c>
      <c r="C26" s="191"/>
      <c r="D26" s="197">
        <v>0.56999999999999995</v>
      </c>
      <c r="E26" s="193" t="s">
        <v>82</v>
      </c>
      <c r="F26" s="194">
        <v>287.5</v>
      </c>
      <c r="G26" s="195">
        <f>D26*F26</f>
        <v>163.875</v>
      </c>
      <c r="H26" s="188"/>
    </row>
    <row r="27" spans="1:8">
      <c r="A27" s="189"/>
      <c r="B27" s="190" t="s">
        <v>111</v>
      </c>
      <c r="C27" s="191"/>
      <c r="D27" s="197">
        <v>1.0900000000000001</v>
      </c>
      <c r="E27" s="193" t="s">
        <v>82</v>
      </c>
      <c r="F27" s="194">
        <v>362.5</v>
      </c>
      <c r="G27" s="195">
        <f>D27*F27</f>
        <v>395.12500000000006</v>
      </c>
      <c r="H27" s="188"/>
    </row>
    <row r="28" spans="1:8">
      <c r="A28" s="189"/>
      <c r="B28" s="190" t="s">
        <v>112</v>
      </c>
      <c r="C28" s="191"/>
      <c r="D28" s="192">
        <v>180</v>
      </c>
      <c r="E28" s="193" t="s">
        <v>113</v>
      </c>
      <c r="F28" s="198">
        <f>$F$10</f>
        <v>1.44E-2</v>
      </c>
      <c r="G28" s="195">
        <f>D28*F28</f>
        <v>2.5920000000000001</v>
      </c>
      <c r="H28" s="188"/>
    </row>
    <row r="29" spans="1:8">
      <c r="A29" s="199"/>
      <c r="B29" s="200"/>
      <c r="C29" s="201" t="s">
        <v>119</v>
      </c>
      <c r="D29" s="202">
        <v>1</v>
      </c>
      <c r="E29" s="203" t="s">
        <v>82</v>
      </c>
      <c r="F29" s="204" t="s">
        <v>54</v>
      </c>
      <c r="G29" s="205">
        <f>SUM(G25:G28)</f>
        <v>1389.2320000000002</v>
      </c>
      <c r="H29" s="206" t="s">
        <v>115</v>
      </c>
    </row>
    <row r="30" spans="1:8">
      <c r="A30" s="207">
        <v>1.5</v>
      </c>
      <c r="B30" s="184" t="s">
        <v>118</v>
      </c>
      <c r="C30" s="185"/>
      <c r="D30" s="208"/>
      <c r="E30" s="208"/>
      <c r="F30" s="209"/>
      <c r="G30" s="210" t="s">
        <v>63</v>
      </c>
      <c r="H30" s="211"/>
    </row>
    <row r="31" spans="1:8">
      <c r="A31" s="189"/>
      <c r="B31" s="190" t="s">
        <v>120</v>
      </c>
      <c r="C31" s="191"/>
      <c r="D31" s="192">
        <v>342</v>
      </c>
      <c r="E31" s="193" t="s">
        <v>41</v>
      </c>
      <c r="F31" s="194">
        <v>3.25</v>
      </c>
      <c r="G31" s="195">
        <f>D31*F31</f>
        <v>1111.5</v>
      </c>
      <c r="H31" s="196" t="s">
        <v>63</v>
      </c>
    </row>
    <row r="32" spans="1:8">
      <c r="A32" s="189"/>
      <c r="B32" s="190" t="s">
        <v>110</v>
      </c>
      <c r="C32" s="191"/>
      <c r="D32" s="197">
        <v>0.56999999999999995</v>
      </c>
      <c r="E32" s="193" t="s">
        <v>82</v>
      </c>
      <c r="F32" s="194">
        <v>287.5</v>
      </c>
      <c r="G32" s="195">
        <f>D32*F32</f>
        <v>163.875</v>
      </c>
      <c r="H32" s="188"/>
    </row>
    <row r="33" spans="1:8">
      <c r="A33" s="189"/>
      <c r="B33" s="190" t="s">
        <v>111</v>
      </c>
      <c r="C33" s="191"/>
      <c r="D33" s="197">
        <v>1.0900000000000001</v>
      </c>
      <c r="E33" s="193" t="s">
        <v>82</v>
      </c>
      <c r="F33" s="194">
        <v>362.5</v>
      </c>
      <c r="G33" s="195">
        <f>D33*F33</f>
        <v>395.12500000000006</v>
      </c>
      <c r="H33" s="188"/>
    </row>
    <row r="34" spans="1:8">
      <c r="A34" s="189"/>
      <c r="B34" s="190" t="s">
        <v>112</v>
      </c>
      <c r="C34" s="191"/>
      <c r="D34" s="192">
        <v>180</v>
      </c>
      <c r="E34" s="193" t="s">
        <v>113</v>
      </c>
      <c r="F34" s="198">
        <f>$F$10</f>
        <v>1.44E-2</v>
      </c>
      <c r="G34" s="195">
        <f>D34*F34</f>
        <v>2.5920000000000001</v>
      </c>
      <c r="H34" s="188"/>
    </row>
    <row r="35" spans="1:8">
      <c r="A35" s="189"/>
      <c r="B35" s="212"/>
      <c r="C35" s="190" t="s">
        <v>119</v>
      </c>
      <c r="D35" s="192">
        <v>1</v>
      </c>
      <c r="E35" s="193" t="s">
        <v>82</v>
      </c>
      <c r="F35" s="213" t="s">
        <v>54</v>
      </c>
      <c r="G35" s="214">
        <f>SUM(G31:G34)</f>
        <v>1673.0920000000001</v>
      </c>
      <c r="H35" s="215" t="s">
        <v>115</v>
      </c>
    </row>
    <row r="36" spans="1:8" ht="18.75" customHeight="1" thickBot="1">
      <c r="A36" s="216"/>
      <c r="B36" s="217"/>
      <c r="C36" s="218" t="s">
        <v>63</v>
      </c>
      <c r="D36" s="219" t="s">
        <v>63</v>
      </c>
      <c r="E36" s="220" t="s">
        <v>63</v>
      </c>
      <c r="F36" s="221" t="s">
        <v>63</v>
      </c>
      <c r="G36" s="220" t="s">
        <v>63</v>
      </c>
      <c r="H36" s="222" t="s">
        <v>63</v>
      </c>
    </row>
    <row r="37" spans="1:8" ht="18.75" customHeight="1">
      <c r="A37" s="223"/>
      <c r="B37" s="223"/>
      <c r="C37" s="223"/>
      <c r="D37" s="224"/>
      <c r="E37" s="225"/>
      <c r="F37" s="226"/>
      <c r="G37" s="545" t="s">
        <v>121</v>
      </c>
      <c r="H37" s="545"/>
    </row>
    <row r="38" spans="1:8" ht="21.75">
      <c r="A38" s="533" t="s">
        <v>122</v>
      </c>
      <c r="B38" s="533"/>
      <c r="C38" s="533"/>
      <c r="D38" s="533"/>
      <c r="E38" s="533"/>
      <c r="F38" s="533"/>
      <c r="G38" s="533"/>
      <c r="H38" s="533"/>
    </row>
    <row r="39" spans="1:8" ht="38.25" customHeight="1" thickBot="1">
      <c r="A39" s="547" t="s">
        <v>123</v>
      </c>
      <c r="B39" s="547"/>
      <c r="C39" s="547"/>
      <c r="D39" s="547"/>
      <c r="E39" s="547"/>
      <c r="F39" s="547"/>
      <c r="G39" s="547"/>
      <c r="H39" s="547"/>
    </row>
    <row r="40" spans="1:8">
      <c r="A40" s="535" t="s">
        <v>91</v>
      </c>
      <c r="B40" s="537" t="s">
        <v>0</v>
      </c>
      <c r="C40" s="538"/>
      <c r="D40" s="541" t="s">
        <v>1</v>
      </c>
      <c r="E40" s="541" t="s">
        <v>2</v>
      </c>
      <c r="F40" s="171" t="s">
        <v>104</v>
      </c>
      <c r="G40" s="172" t="s">
        <v>105</v>
      </c>
      <c r="H40" s="543" t="s">
        <v>12</v>
      </c>
    </row>
    <row r="41" spans="1:8">
      <c r="A41" s="536"/>
      <c r="B41" s="539"/>
      <c r="C41" s="540"/>
      <c r="D41" s="542"/>
      <c r="E41" s="542"/>
      <c r="F41" s="173" t="s">
        <v>93</v>
      </c>
      <c r="G41" s="174" t="s">
        <v>93</v>
      </c>
      <c r="H41" s="544"/>
    </row>
    <row r="42" spans="1:8" s="182" customFormat="1" ht="21.75">
      <c r="A42" s="175">
        <v>2</v>
      </c>
      <c r="B42" s="176" t="s">
        <v>124</v>
      </c>
      <c r="C42" s="227"/>
      <c r="D42" s="178"/>
      <c r="E42" s="178"/>
      <c r="F42" s="179"/>
      <c r="G42" s="180" t="s">
        <v>63</v>
      </c>
      <c r="H42" s="181"/>
    </row>
    <row r="43" spans="1:8">
      <c r="A43" s="207">
        <v>2.1</v>
      </c>
      <c r="B43" s="184" t="s">
        <v>125</v>
      </c>
      <c r="C43" s="191"/>
      <c r="D43" s="208"/>
      <c r="E43" s="208"/>
      <c r="F43" s="209"/>
      <c r="G43" s="210" t="s">
        <v>63</v>
      </c>
      <c r="H43" s="211"/>
    </row>
    <row r="44" spans="1:8">
      <c r="A44" s="189"/>
      <c r="B44" s="190" t="s">
        <v>116</v>
      </c>
      <c r="C44" s="191"/>
      <c r="D44" s="192">
        <v>304</v>
      </c>
      <c r="E44" s="193" t="s">
        <v>41</v>
      </c>
      <c r="F44" s="194">
        <v>2.42</v>
      </c>
      <c r="G44" s="195">
        <f>D44*F44</f>
        <v>735.68</v>
      </c>
      <c r="H44" s="196" t="s">
        <v>117</v>
      </c>
    </row>
    <row r="45" spans="1:8">
      <c r="A45" s="189"/>
      <c r="B45" s="190" t="s">
        <v>110</v>
      </c>
      <c r="C45" s="191"/>
      <c r="D45" s="197">
        <v>0.43</v>
      </c>
      <c r="E45" s="193" t="s">
        <v>82</v>
      </c>
      <c r="F45" s="194">
        <v>287.5</v>
      </c>
      <c r="G45" s="195">
        <f>D45*F45</f>
        <v>123.625</v>
      </c>
      <c r="H45" s="188"/>
    </row>
    <row r="46" spans="1:8">
      <c r="A46" s="189"/>
      <c r="B46" s="190" t="s">
        <v>111</v>
      </c>
      <c r="C46" s="191"/>
      <c r="D46" s="197">
        <v>0.99</v>
      </c>
      <c r="E46" s="193" t="s">
        <v>82</v>
      </c>
      <c r="F46" s="194">
        <v>362.5</v>
      </c>
      <c r="G46" s="195">
        <f>D46*F46</f>
        <v>358.875</v>
      </c>
      <c r="H46" s="188"/>
    </row>
    <row r="47" spans="1:8">
      <c r="A47" s="189"/>
      <c r="B47" s="190" t="s">
        <v>112</v>
      </c>
      <c r="C47" s="191"/>
      <c r="D47" s="192">
        <v>180</v>
      </c>
      <c r="E47" s="193" t="s">
        <v>113</v>
      </c>
      <c r="F47" s="198">
        <f>$F$10</f>
        <v>1.44E-2</v>
      </c>
      <c r="G47" s="195">
        <f>D47*F47</f>
        <v>2.5920000000000001</v>
      </c>
      <c r="H47" s="188"/>
    </row>
    <row r="48" spans="1:8">
      <c r="A48" s="199"/>
      <c r="B48" s="200"/>
      <c r="C48" s="201" t="s">
        <v>126</v>
      </c>
      <c r="D48" s="202">
        <v>1</v>
      </c>
      <c r="E48" s="203" t="s">
        <v>82</v>
      </c>
      <c r="F48" s="204" t="s">
        <v>54</v>
      </c>
      <c r="G48" s="205">
        <f>SUM(G44:G47)</f>
        <v>1220.7719999999999</v>
      </c>
      <c r="H48" s="206" t="s">
        <v>115</v>
      </c>
    </row>
    <row r="49" spans="1:8">
      <c r="A49" s="207">
        <v>2.2000000000000002</v>
      </c>
      <c r="B49" s="184" t="s">
        <v>127</v>
      </c>
      <c r="C49" s="191"/>
      <c r="D49" s="208"/>
      <c r="E49" s="208"/>
      <c r="F49" s="209"/>
      <c r="G49" s="210" t="s">
        <v>63</v>
      </c>
      <c r="H49" s="211"/>
    </row>
    <row r="50" spans="1:8">
      <c r="A50" s="189"/>
      <c r="B50" s="190" t="s">
        <v>116</v>
      </c>
      <c r="C50" s="191"/>
      <c r="D50" s="192">
        <v>336</v>
      </c>
      <c r="E50" s="193" t="s">
        <v>41</v>
      </c>
      <c r="F50" s="194">
        <v>2.42</v>
      </c>
      <c r="G50" s="195">
        <f>D50*F50</f>
        <v>813.12</v>
      </c>
      <c r="H50" s="196" t="s">
        <v>117</v>
      </c>
    </row>
    <row r="51" spans="1:8">
      <c r="A51" s="189"/>
      <c r="B51" s="190" t="s">
        <v>110</v>
      </c>
      <c r="C51" s="191"/>
      <c r="D51" s="197">
        <v>0.6</v>
      </c>
      <c r="E51" s="193" t="s">
        <v>82</v>
      </c>
      <c r="F51" s="194">
        <v>287.5</v>
      </c>
      <c r="G51" s="195">
        <f>D51*F51</f>
        <v>172.5</v>
      </c>
      <c r="H51" s="188"/>
    </row>
    <row r="52" spans="1:8">
      <c r="A52" s="189"/>
      <c r="B52" s="190" t="s">
        <v>111</v>
      </c>
      <c r="C52" s="191"/>
      <c r="D52" s="197">
        <v>1.0900000000000001</v>
      </c>
      <c r="E52" s="193" t="s">
        <v>82</v>
      </c>
      <c r="F52" s="194">
        <v>362.5</v>
      </c>
      <c r="G52" s="195">
        <f>D52*F52</f>
        <v>395.12500000000006</v>
      </c>
      <c r="H52" s="188"/>
    </row>
    <row r="53" spans="1:8">
      <c r="A53" s="189"/>
      <c r="B53" s="190" t="s">
        <v>112</v>
      </c>
      <c r="C53" s="191"/>
      <c r="D53" s="192">
        <v>180</v>
      </c>
      <c r="E53" s="193" t="s">
        <v>113</v>
      </c>
      <c r="F53" s="198">
        <f>$F$10</f>
        <v>1.44E-2</v>
      </c>
      <c r="G53" s="195">
        <f>D53*F53</f>
        <v>2.5920000000000001</v>
      </c>
      <c r="H53" s="188"/>
    </row>
    <row r="54" spans="1:8">
      <c r="A54" s="199"/>
      <c r="B54" s="200"/>
      <c r="C54" s="201" t="s">
        <v>128</v>
      </c>
      <c r="D54" s="202">
        <v>1</v>
      </c>
      <c r="E54" s="203" t="s">
        <v>82</v>
      </c>
      <c r="F54" s="204" t="s">
        <v>54</v>
      </c>
      <c r="G54" s="205">
        <f>SUM(G50:G53)</f>
        <v>1383.3370000000002</v>
      </c>
      <c r="H54" s="206" t="s">
        <v>115</v>
      </c>
    </row>
    <row r="55" spans="1:8">
      <c r="A55" s="207">
        <v>2.2999999999999998</v>
      </c>
      <c r="B55" s="184" t="s">
        <v>129</v>
      </c>
      <c r="C55" s="191"/>
      <c r="D55" s="208"/>
      <c r="E55" s="208"/>
      <c r="F55" s="209"/>
      <c r="G55" s="210" t="s">
        <v>63</v>
      </c>
      <c r="H55" s="211"/>
    </row>
    <row r="56" spans="1:8">
      <c r="A56" s="189"/>
      <c r="B56" s="190" t="s">
        <v>116</v>
      </c>
      <c r="C56" s="191"/>
      <c r="D56" s="192">
        <v>367</v>
      </c>
      <c r="E56" s="193" t="s">
        <v>41</v>
      </c>
      <c r="F56" s="194">
        <v>2.42</v>
      </c>
      <c r="G56" s="195">
        <f>D56*F56</f>
        <v>888.14</v>
      </c>
      <c r="H56" s="196" t="s">
        <v>117</v>
      </c>
    </row>
    <row r="57" spans="1:8">
      <c r="A57" s="189"/>
      <c r="B57" s="190" t="s">
        <v>110</v>
      </c>
      <c r="C57" s="191"/>
      <c r="D57" s="197">
        <v>0.66</v>
      </c>
      <c r="E57" s="193" t="s">
        <v>82</v>
      </c>
      <c r="F57" s="194">
        <v>287.5</v>
      </c>
      <c r="G57" s="195">
        <f>D57*F57</f>
        <v>189.75</v>
      </c>
      <c r="H57" s="188"/>
    </row>
    <row r="58" spans="1:8">
      <c r="A58" s="189"/>
      <c r="B58" s="190" t="s">
        <v>111</v>
      </c>
      <c r="C58" s="191"/>
      <c r="D58" s="197">
        <v>0.92</v>
      </c>
      <c r="E58" s="193" t="s">
        <v>82</v>
      </c>
      <c r="F58" s="194">
        <v>362.5</v>
      </c>
      <c r="G58" s="195">
        <f>D58*F58</f>
        <v>333.5</v>
      </c>
      <c r="H58" s="188"/>
    </row>
    <row r="59" spans="1:8">
      <c r="A59" s="189"/>
      <c r="B59" s="190" t="s">
        <v>112</v>
      </c>
      <c r="C59" s="191"/>
      <c r="D59" s="192">
        <v>180</v>
      </c>
      <c r="E59" s="193" t="s">
        <v>113</v>
      </c>
      <c r="F59" s="198">
        <f>$F$10</f>
        <v>1.44E-2</v>
      </c>
      <c r="G59" s="195">
        <f>D59*F59</f>
        <v>2.5920000000000001</v>
      </c>
      <c r="H59" s="188"/>
    </row>
    <row r="60" spans="1:8">
      <c r="A60" s="199"/>
      <c r="B60" s="200"/>
      <c r="C60" s="201" t="s">
        <v>130</v>
      </c>
      <c r="D60" s="202">
        <v>1</v>
      </c>
      <c r="E60" s="203" t="s">
        <v>82</v>
      </c>
      <c r="F60" s="204" t="s">
        <v>54</v>
      </c>
      <c r="G60" s="205">
        <f>SUM(G56:G59)</f>
        <v>1413.982</v>
      </c>
      <c r="H60" s="206" t="s">
        <v>115</v>
      </c>
    </row>
    <row r="61" spans="1:8">
      <c r="A61" s="207">
        <v>2.4</v>
      </c>
      <c r="B61" s="184" t="s">
        <v>131</v>
      </c>
      <c r="C61" s="191"/>
      <c r="D61" s="208"/>
      <c r="E61" s="208"/>
      <c r="F61" s="209"/>
      <c r="G61" s="210" t="s">
        <v>63</v>
      </c>
      <c r="H61" s="211"/>
    </row>
    <row r="62" spans="1:8">
      <c r="A62" s="189"/>
      <c r="B62" s="190" t="s">
        <v>116</v>
      </c>
      <c r="C62" s="191"/>
      <c r="D62" s="192">
        <v>419</v>
      </c>
      <c r="E62" s="193" t="s">
        <v>41</v>
      </c>
      <c r="F62" s="194">
        <v>2.42</v>
      </c>
      <c r="G62" s="195">
        <f>D62*F62</f>
        <v>1013.98</v>
      </c>
      <c r="H62" s="196" t="s">
        <v>117</v>
      </c>
    </row>
    <row r="63" spans="1:8">
      <c r="A63" s="189"/>
      <c r="B63" s="190" t="s">
        <v>110</v>
      </c>
      <c r="C63" s="191"/>
      <c r="D63" s="197">
        <v>0.5</v>
      </c>
      <c r="E63" s="193" t="s">
        <v>82</v>
      </c>
      <c r="F63" s="194">
        <v>287.5</v>
      </c>
      <c r="G63" s="195">
        <f>D63*F63</f>
        <v>143.75</v>
      </c>
      <c r="H63" s="188"/>
    </row>
    <row r="64" spans="1:8">
      <c r="A64" s="189"/>
      <c r="B64" s="190" t="s">
        <v>111</v>
      </c>
      <c r="C64" s="191"/>
      <c r="D64" s="197">
        <v>0.97</v>
      </c>
      <c r="E64" s="193" t="s">
        <v>82</v>
      </c>
      <c r="F64" s="194">
        <v>362.5</v>
      </c>
      <c r="G64" s="195">
        <f>D64*F64</f>
        <v>351.625</v>
      </c>
      <c r="H64" s="188"/>
    </row>
    <row r="65" spans="1:8">
      <c r="A65" s="189"/>
      <c r="B65" s="190" t="s">
        <v>112</v>
      </c>
      <c r="C65" s="191"/>
      <c r="D65" s="192">
        <v>180</v>
      </c>
      <c r="E65" s="193" t="s">
        <v>113</v>
      </c>
      <c r="F65" s="198">
        <f>$F$10</f>
        <v>1.44E-2</v>
      </c>
      <c r="G65" s="195">
        <f>D65*F65</f>
        <v>2.5920000000000001</v>
      </c>
      <c r="H65" s="188"/>
    </row>
    <row r="66" spans="1:8">
      <c r="A66" s="199"/>
      <c r="B66" s="200"/>
      <c r="C66" s="201" t="s">
        <v>132</v>
      </c>
      <c r="D66" s="202">
        <v>1</v>
      </c>
      <c r="E66" s="203" t="s">
        <v>82</v>
      </c>
      <c r="F66" s="204" t="s">
        <v>54</v>
      </c>
      <c r="G66" s="205">
        <f>SUM(G62:G65)</f>
        <v>1511.9470000000001</v>
      </c>
      <c r="H66" s="206" t="s">
        <v>115</v>
      </c>
    </row>
    <row r="67" spans="1:8">
      <c r="A67" s="207">
        <v>2.5</v>
      </c>
      <c r="B67" s="184" t="s">
        <v>127</v>
      </c>
      <c r="C67" s="191"/>
      <c r="D67" s="208"/>
      <c r="E67" s="208"/>
      <c r="F67" s="209"/>
      <c r="G67" s="210" t="s">
        <v>63</v>
      </c>
      <c r="H67" s="211"/>
    </row>
    <row r="68" spans="1:8">
      <c r="A68" s="189"/>
      <c r="B68" s="190" t="s">
        <v>120</v>
      </c>
      <c r="C68" s="191"/>
      <c r="D68" s="192">
        <v>336</v>
      </c>
      <c r="E68" s="193" t="s">
        <v>41</v>
      </c>
      <c r="F68" s="194">
        <v>3.25</v>
      </c>
      <c r="G68" s="195">
        <f>D68*F68</f>
        <v>1092</v>
      </c>
      <c r="H68" s="196" t="s">
        <v>63</v>
      </c>
    </row>
    <row r="69" spans="1:8">
      <c r="A69" s="189"/>
      <c r="B69" s="190" t="s">
        <v>110</v>
      </c>
      <c r="C69" s="191"/>
      <c r="D69" s="197">
        <v>0.6</v>
      </c>
      <c r="E69" s="193" t="s">
        <v>82</v>
      </c>
      <c r="F69" s="194">
        <v>287.5</v>
      </c>
      <c r="G69" s="195">
        <f>D69*F69</f>
        <v>172.5</v>
      </c>
      <c r="H69" s="188"/>
    </row>
    <row r="70" spans="1:8">
      <c r="A70" s="189"/>
      <c r="B70" s="190" t="s">
        <v>111</v>
      </c>
      <c r="C70" s="191"/>
      <c r="D70" s="197">
        <v>1.0900000000000001</v>
      </c>
      <c r="E70" s="193" t="s">
        <v>82</v>
      </c>
      <c r="F70" s="194">
        <v>362.5</v>
      </c>
      <c r="G70" s="195">
        <f>D70*F70</f>
        <v>395.12500000000006</v>
      </c>
      <c r="H70" s="188"/>
    </row>
    <row r="71" spans="1:8">
      <c r="A71" s="189"/>
      <c r="B71" s="190" t="s">
        <v>112</v>
      </c>
      <c r="C71" s="191"/>
      <c r="D71" s="192">
        <v>180</v>
      </c>
      <c r="E71" s="193" t="s">
        <v>113</v>
      </c>
      <c r="F71" s="198">
        <f>$F$10</f>
        <v>1.44E-2</v>
      </c>
      <c r="G71" s="195">
        <f>D71*F71</f>
        <v>2.5920000000000001</v>
      </c>
      <c r="H71" s="188"/>
    </row>
    <row r="72" spans="1:8">
      <c r="A72" s="189"/>
      <c r="B72" s="212"/>
      <c r="C72" s="190" t="s">
        <v>128</v>
      </c>
      <c r="D72" s="192">
        <v>1</v>
      </c>
      <c r="E72" s="193" t="s">
        <v>82</v>
      </c>
      <c r="F72" s="213" t="s">
        <v>54</v>
      </c>
      <c r="G72" s="214">
        <f>SUM(G68:G71)</f>
        <v>1662.2170000000001</v>
      </c>
      <c r="H72" s="215" t="s">
        <v>115</v>
      </c>
    </row>
    <row r="73" spans="1:8" ht="21" customHeight="1" thickBot="1">
      <c r="A73" s="216"/>
      <c r="B73" s="217"/>
      <c r="C73" s="218"/>
      <c r="D73" s="228"/>
      <c r="E73" s="228"/>
      <c r="F73" s="229"/>
      <c r="G73" s="230" t="s">
        <v>63</v>
      </c>
      <c r="H73" s="222"/>
    </row>
    <row r="74" spans="1:8" ht="21" customHeight="1">
      <c r="A74" s="223"/>
      <c r="B74" s="223"/>
      <c r="C74" s="223"/>
      <c r="D74" s="223"/>
      <c r="E74" s="223"/>
      <c r="F74" s="231"/>
      <c r="G74" s="545" t="str">
        <f>$G$37</f>
        <v xml:space="preserve"> เมษายน 2549</v>
      </c>
      <c r="H74" s="545"/>
    </row>
    <row r="75" spans="1:8" ht="21.75">
      <c r="A75" s="546" t="s">
        <v>133</v>
      </c>
      <c r="B75" s="546"/>
      <c r="C75" s="546"/>
      <c r="D75" s="546"/>
      <c r="E75" s="546"/>
      <c r="F75" s="546"/>
      <c r="G75" s="546"/>
      <c r="H75" s="546"/>
    </row>
    <row r="76" spans="1:8" ht="24" customHeight="1" thickBot="1">
      <c r="A76" s="547" t="s">
        <v>123</v>
      </c>
      <c r="B76" s="547"/>
      <c r="C76" s="547"/>
      <c r="D76" s="547"/>
      <c r="E76" s="547"/>
      <c r="F76" s="547"/>
      <c r="G76" s="547"/>
      <c r="H76" s="547"/>
    </row>
    <row r="77" spans="1:8">
      <c r="A77" s="535" t="s">
        <v>91</v>
      </c>
      <c r="B77" s="537" t="s">
        <v>0</v>
      </c>
      <c r="C77" s="538"/>
      <c r="D77" s="541" t="s">
        <v>1</v>
      </c>
      <c r="E77" s="541" t="s">
        <v>2</v>
      </c>
      <c r="F77" s="171" t="s">
        <v>104</v>
      </c>
      <c r="G77" s="172" t="s">
        <v>105</v>
      </c>
      <c r="H77" s="543" t="s">
        <v>12</v>
      </c>
    </row>
    <row r="78" spans="1:8">
      <c r="A78" s="536"/>
      <c r="B78" s="539"/>
      <c r="C78" s="540"/>
      <c r="D78" s="542"/>
      <c r="E78" s="542"/>
      <c r="F78" s="173" t="s">
        <v>93</v>
      </c>
      <c r="G78" s="174" t="s">
        <v>93</v>
      </c>
      <c r="H78" s="544"/>
    </row>
    <row r="79" spans="1:8" s="182" customFormat="1" ht="21.75">
      <c r="A79" s="175">
        <v>3</v>
      </c>
      <c r="B79" s="176" t="s">
        <v>134</v>
      </c>
      <c r="C79" s="227"/>
      <c r="D79" s="178"/>
      <c r="E79" s="178"/>
      <c r="F79" s="179"/>
      <c r="G79" s="180" t="s">
        <v>63</v>
      </c>
      <c r="H79" s="232" t="s">
        <v>135</v>
      </c>
    </row>
    <row r="80" spans="1:8">
      <c r="A80" s="207">
        <v>3.1</v>
      </c>
      <c r="B80" s="233" t="s">
        <v>136</v>
      </c>
      <c r="C80" s="190"/>
      <c r="D80" s="208"/>
      <c r="E80" s="208"/>
      <c r="F80" s="209"/>
      <c r="G80" s="210" t="s">
        <v>63</v>
      </c>
      <c r="H80" s="234" t="s">
        <v>137</v>
      </c>
    </row>
    <row r="81" spans="1:8">
      <c r="A81" s="189"/>
      <c r="B81" s="235" t="s">
        <v>138</v>
      </c>
      <c r="C81" s="190"/>
      <c r="D81" s="236">
        <v>1</v>
      </c>
      <c r="E81" s="237" t="s">
        <v>82</v>
      </c>
      <c r="F81" s="213" t="s">
        <v>54</v>
      </c>
      <c r="G81" s="238">
        <v>2100</v>
      </c>
      <c r="H81" s="239" t="s">
        <v>139</v>
      </c>
    </row>
    <row r="82" spans="1:8">
      <c r="A82" s="189"/>
      <c r="B82" s="235" t="s">
        <v>140</v>
      </c>
      <c r="C82" s="190"/>
      <c r="D82" s="236">
        <v>1</v>
      </c>
      <c r="E82" s="237" t="s">
        <v>82</v>
      </c>
      <c r="F82" s="213" t="s">
        <v>54</v>
      </c>
      <c r="G82" s="238">
        <v>2140</v>
      </c>
      <c r="H82" s="240" t="s">
        <v>141</v>
      </c>
    </row>
    <row r="83" spans="1:8">
      <c r="A83" s="189"/>
      <c r="B83" s="235" t="s">
        <v>142</v>
      </c>
      <c r="C83" s="190"/>
      <c r="D83" s="236">
        <v>1</v>
      </c>
      <c r="E83" s="237" t="s">
        <v>82</v>
      </c>
      <c r="F83" s="213" t="s">
        <v>54</v>
      </c>
      <c r="G83" s="238">
        <v>2180</v>
      </c>
      <c r="H83" s="240" t="s">
        <v>143</v>
      </c>
    </row>
    <row r="84" spans="1:8">
      <c r="A84" s="189"/>
      <c r="B84" s="235" t="s">
        <v>144</v>
      </c>
      <c r="C84" s="190"/>
      <c r="D84" s="236">
        <v>1</v>
      </c>
      <c r="E84" s="237" t="s">
        <v>82</v>
      </c>
      <c r="F84" s="213" t="s">
        <v>54</v>
      </c>
      <c r="G84" s="238">
        <v>2220</v>
      </c>
      <c r="H84" s="240" t="s">
        <v>143</v>
      </c>
    </row>
    <row r="85" spans="1:8">
      <c r="A85" s="189"/>
      <c r="B85" s="235" t="s">
        <v>145</v>
      </c>
      <c r="C85" s="190"/>
      <c r="D85" s="236">
        <v>1</v>
      </c>
      <c r="E85" s="237" t="s">
        <v>82</v>
      </c>
      <c r="F85" s="213" t="s">
        <v>54</v>
      </c>
      <c r="G85" s="238">
        <v>2300</v>
      </c>
      <c r="H85" s="240" t="s">
        <v>143</v>
      </c>
    </row>
    <row r="86" spans="1:8">
      <c r="A86" s="189"/>
      <c r="B86" s="235" t="s">
        <v>146</v>
      </c>
      <c r="C86" s="190"/>
      <c r="D86" s="236">
        <v>1</v>
      </c>
      <c r="E86" s="237" t="s">
        <v>82</v>
      </c>
      <c r="F86" s="213" t="s">
        <v>54</v>
      </c>
      <c r="G86" s="238">
        <v>2350</v>
      </c>
      <c r="H86" s="240" t="s">
        <v>143</v>
      </c>
    </row>
    <row r="87" spans="1:8">
      <c r="A87" s="189"/>
      <c r="B87" s="235" t="s">
        <v>147</v>
      </c>
      <c r="C87" s="190"/>
      <c r="D87" s="236">
        <v>1</v>
      </c>
      <c r="E87" s="237" t="s">
        <v>82</v>
      </c>
      <c r="F87" s="213" t="s">
        <v>54</v>
      </c>
      <c r="G87" s="238">
        <v>2410</v>
      </c>
      <c r="H87" s="240" t="s">
        <v>143</v>
      </c>
    </row>
    <row r="88" spans="1:8">
      <c r="A88" s="199"/>
      <c r="B88" s="241" t="s">
        <v>148</v>
      </c>
      <c r="C88" s="201"/>
      <c r="D88" s="242">
        <v>1</v>
      </c>
      <c r="E88" s="243" t="s">
        <v>82</v>
      </c>
      <c r="F88" s="204" t="s">
        <v>54</v>
      </c>
      <c r="G88" s="238">
        <v>2480</v>
      </c>
      <c r="H88" s="244" t="s">
        <v>143</v>
      </c>
    </row>
    <row r="89" spans="1:8" s="182" customFormat="1" ht="21.75">
      <c r="A89" s="175">
        <v>4</v>
      </c>
      <c r="B89" s="176" t="s">
        <v>149</v>
      </c>
      <c r="C89" s="227"/>
      <c r="D89" s="245"/>
      <c r="E89" s="246"/>
      <c r="F89" s="247"/>
      <c r="G89" s="180"/>
      <c r="H89" s="248"/>
    </row>
    <row r="90" spans="1:8">
      <c r="A90" s="207">
        <v>4.0999999999999996</v>
      </c>
      <c r="B90" s="233" t="s">
        <v>150</v>
      </c>
      <c r="C90" s="190"/>
      <c r="D90" s="236"/>
      <c r="E90" s="237"/>
      <c r="F90" s="213"/>
      <c r="G90" s="187"/>
      <c r="H90" s="249"/>
    </row>
    <row r="91" spans="1:8">
      <c r="A91" s="189"/>
      <c r="B91" s="190" t="s">
        <v>116</v>
      </c>
      <c r="C91" s="191"/>
      <c r="D91" s="192">
        <v>17</v>
      </c>
      <c r="E91" s="193" t="s">
        <v>41</v>
      </c>
      <c r="F91" s="194">
        <v>2.42</v>
      </c>
      <c r="G91" s="195">
        <f>D91*F91</f>
        <v>41.14</v>
      </c>
      <c r="H91" s="196" t="s">
        <v>117</v>
      </c>
    </row>
    <row r="92" spans="1:8">
      <c r="A92" s="189"/>
      <c r="B92" s="190" t="s">
        <v>110</v>
      </c>
      <c r="C92" s="191"/>
      <c r="D92" s="250">
        <v>0.04</v>
      </c>
      <c r="E92" s="193" t="s">
        <v>82</v>
      </c>
      <c r="F92" s="194">
        <v>287.5</v>
      </c>
      <c r="G92" s="195">
        <f>D92*F92</f>
        <v>11.5</v>
      </c>
      <c r="H92" s="249"/>
    </row>
    <row r="93" spans="1:8">
      <c r="A93" s="189"/>
      <c r="B93" s="190" t="s">
        <v>111</v>
      </c>
      <c r="C93" s="191"/>
      <c r="D93" s="250">
        <v>0.05</v>
      </c>
      <c r="E93" s="193" t="s">
        <v>82</v>
      </c>
      <c r="F93" s="194">
        <v>362.5</v>
      </c>
      <c r="G93" s="195">
        <f>D93*F93</f>
        <v>18.125</v>
      </c>
      <c r="H93" s="249"/>
    </row>
    <row r="94" spans="1:8">
      <c r="A94" s="189"/>
      <c r="B94" s="190" t="s">
        <v>112</v>
      </c>
      <c r="C94" s="191"/>
      <c r="D94" s="192">
        <v>10</v>
      </c>
      <c r="E94" s="193" t="s">
        <v>113</v>
      </c>
      <c r="F94" s="198">
        <f>$F$10</f>
        <v>1.44E-2</v>
      </c>
      <c r="G94" s="195">
        <f>D94*F94</f>
        <v>0.14399999999999999</v>
      </c>
      <c r="H94" s="249"/>
    </row>
    <row r="95" spans="1:8">
      <c r="A95" s="251" t="s">
        <v>63</v>
      </c>
      <c r="B95" s="200" t="s">
        <v>63</v>
      </c>
      <c r="C95" s="201" t="s">
        <v>151</v>
      </c>
      <c r="D95" s="202">
        <v>1</v>
      </c>
      <c r="E95" s="203" t="s">
        <v>83</v>
      </c>
      <c r="F95" s="204" t="s">
        <v>54</v>
      </c>
      <c r="G95" s="252">
        <f>SUM(G91:G94)</f>
        <v>70.909000000000006</v>
      </c>
      <c r="H95" s="253" t="s">
        <v>63</v>
      </c>
    </row>
    <row r="96" spans="1:8">
      <c r="A96" s="207">
        <v>4.2</v>
      </c>
      <c r="B96" s="233" t="s">
        <v>152</v>
      </c>
      <c r="C96" s="190"/>
      <c r="D96" s="236"/>
      <c r="E96" s="237"/>
      <c r="F96" s="213"/>
      <c r="G96" s="187"/>
      <c r="H96" s="249"/>
    </row>
    <row r="97" spans="1:8">
      <c r="A97" s="189"/>
      <c r="B97" s="190" t="s">
        <v>116</v>
      </c>
      <c r="C97" s="191"/>
      <c r="D97" s="192">
        <v>17</v>
      </c>
      <c r="E97" s="193" t="s">
        <v>41</v>
      </c>
      <c r="F97" s="194">
        <v>2.42</v>
      </c>
      <c r="G97" s="195">
        <f t="shared" ref="G97:G102" si="0">D97*F97</f>
        <v>41.14</v>
      </c>
      <c r="H97" s="196" t="s">
        <v>117</v>
      </c>
    </row>
    <row r="98" spans="1:8">
      <c r="A98" s="189"/>
      <c r="B98" s="190" t="s">
        <v>110</v>
      </c>
      <c r="C98" s="191"/>
      <c r="D98" s="250">
        <v>0.04</v>
      </c>
      <c r="E98" s="193" t="s">
        <v>82</v>
      </c>
      <c r="F98" s="194">
        <v>287.5</v>
      </c>
      <c r="G98" s="195">
        <f t="shared" si="0"/>
        <v>11.5</v>
      </c>
      <c r="H98" s="249"/>
    </row>
    <row r="99" spans="1:8">
      <c r="A99" s="189"/>
      <c r="B99" s="190" t="s">
        <v>111</v>
      </c>
      <c r="C99" s="191"/>
      <c r="D99" s="250">
        <v>0.05</v>
      </c>
      <c r="E99" s="193" t="s">
        <v>82</v>
      </c>
      <c r="F99" s="194">
        <v>362.5</v>
      </c>
      <c r="G99" s="195">
        <f t="shared" si="0"/>
        <v>18.125</v>
      </c>
      <c r="H99" s="249"/>
    </row>
    <row r="100" spans="1:8">
      <c r="A100" s="189"/>
      <c r="B100" s="190" t="s">
        <v>153</v>
      </c>
      <c r="C100" s="191"/>
      <c r="D100" s="250">
        <v>2.2200000000000002</v>
      </c>
      <c r="E100" s="193" t="s">
        <v>41</v>
      </c>
      <c r="F100" s="254">
        <v>22.88</v>
      </c>
      <c r="G100" s="255">
        <f t="shared" si="0"/>
        <v>50.793600000000005</v>
      </c>
      <c r="H100" s="249"/>
    </row>
    <row r="101" spans="1:8">
      <c r="A101" s="189"/>
      <c r="B101" s="190" t="s">
        <v>154</v>
      </c>
      <c r="C101" s="191"/>
      <c r="D101" s="197">
        <v>7.0000000000000007E-2</v>
      </c>
      <c r="E101" s="193" t="s">
        <v>41</v>
      </c>
      <c r="F101" s="256">
        <v>16.149999999999999</v>
      </c>
      <c r="G101" s="255">
        <f t="shared" si="0"/>
        <v>1.1305000000000001</v>
      </c>
      <c r="H101" s="249"/>
    </row>
    <row r="102" spans="1:8">
      <c r="A102" s="189"/>
      <c r="B102" s="190" t="s">
        <v>112</v>
      </c>
      <c r="C102" s="191"/>
      <c r="D102" s="192">
        <v>10</v>
      </c>
      <c r="E102" s="193" t="s">
        <v>113</v>
      </c>
      <c r="F102" s="198">
        <f>$F$10</f>
        <v>1.44E-2</v>
      </c>
      <c r="G102" s="195">
        <f t="shared" si="0"/>
        <v>0.14399999999999999</v>
      </c>
      <c r="H102" s="249"/>
    </row>
    <row r="103" spans="1:8">
      <c r="A103" s="251" t="s">
        <v>63</v>
      </c>
      <c r="B103" s="200" t="s">
        <v>63</v>
      </c>
      <c r="C103" s="201" t="s">
        <v>155</v>
      </c>
      <c r="D103" s="202">
        <v>1</v>
      </c>
      <c r="E103" s="203" t="s">
        <v>83</v>
      </c>
      <c r="F103" s="204" t="s">
        <v>54</v>
      </c>
      <c r="G103" s="252">
        <f>SUM(G97:G102)</f>
        <v>122.83310000000002</v>
      </c>
      <c r="H103" s="253" t="s">
        <v>63</v>
      </c>
    </row>
    <row r="104" spans="1:8">
      <c r="A104" s="207">
        <v>4.3</v>
      </c>
      <c r="B104" s="233" t="s">
        <v>156</v>
      </c>
      <c r="C104" s="190"/>
      <c r="D104" s="236"/>
      <c r="E104" s="237"/>
      <c r="F104" s="213"/>
      <c r="G104" s="187"/>
      <c r="H104" s="249"/>
    </row>
    <row r="105" spans="1:8">
      <c r="A105" s="189"/>
      <c r="B105" s="190" t="s">
        <v>116</v>
      </c>
      <c r="C105" s="191"/>
      <c r="D105" s="192">
        <v>17</v>
      </c>
      <c r="E105" s="193" t="s">
        <v>41</v>
      </c>
      <c r="F105" s="194">
        <v>2.42</v>
      </c>
      <c r="G105" s="195">
        <f t="shared" ref="G105:G110" si="1">D105*F105</f>
        <v>41.14</v>
      </c>
      <c r="H105" s="196" t="s">
        <v>117</v>
      </c>
    </row>
    <row r="106" spans="1:8">
      <c r="A106" s="189"/>
      <c r="B106" s="190" t="s">
        <v>110</v>
      </c>
      <c r="C106" s="191"/>
      <c r="D106" s="250">
        <v>0.04</v>
      </c>
      <c r="E106" s="193" t="s">
        <v>82</v>
      </c>
      <c r="F106" s="194">
        <v>287.5</v>
      </c>
      <c r="G106" s="195">
        <f t="shared" si="1"/>
        <v>11.5</v>
      </c>
      <c r="H106" s="249"/>
    </row>
    <row r="107" spans="1:8">
      <c r="A107" s="189"/>
      <c r="B107" s="190" t="s">
        <v>111</v>
      </c>
      <c r="C107" s="191"/>
      <c r="D107" s="250">
        <v>0.05</v>
      </c>
      <c r="E107" s="193" t="s">
        <v>82</v>
      </c>
      <c r="F107" s="194">
        <v>362.5</v>
      </c>
      <c r="G107" s="195">
        <f t="shared" si="1"/>
        <v>18.125</v>
      </c>
      <c r="H107" s="249"/>
    </row>
    <row r="108" spans="1:8">
      <c r="A108" s="189"/>
      <c r="B108" s="190" t="s">
        <v>157</v>
      </c>
      <c r="C108" s="191"/>
      <c r="D108" s="250">
        <v>4.99</v>
      </c>
      <c r="E108" s="193" t="s">
        <v>41</v>
      </c>
      <c r="F108" s="254">
        <v>21.98</v>
      </c>
      <c r="G108" s="255">
        <f t="shared" si="1"/>
        <v>109.68020000000001</v>
      </c>
      <c r="H108" s="249"/>
    </row>
    <row r="109" spans="1:8">
      <c r="A109" s="189"/>
      <c r="B109" s="190" t="s">
        <v>154</v>
      </c>
      <c r="C109" s="191"/>
      <c r="D109" s="197">
        <v>7.0000000000000007E-2</v>
      </c>
      <c r="E109" s="193" t="s">
        <v>41</v>
      </c>
      <c r="F109" s="256">
        <v>16.149999999999999</v>
      </c>
      <c r="G109" s="255">
        <f t="shared" si="1"/>
        <v>1.1305000000000001</v>
      </c>
      <c r="H109" s="249"/>
    </row>
    <row r="110" spans="1:8">
      <c r="A110" s="189"/>
      <c r="B110" s="190" t="s">
        <v>112</v>
      </c>
      <c r="C110" s="191"/>
      <c r="D110" s="192">
        <v>10</v>
      </c>
      <c r="E110" s="193" t="s">
        <v>113</v>
      </c>
      <c r="F110" s="198">
        <f>$F$10</f>
        <v>1.44E-2</v>
      </c>
      <c r="G110" s="195">
        <f t="shared" si="1"/>
        <v>0.14399999999999999</v>
      </c>
      <c r="H110" s="249"/>
    </row>
    <row r="111" spans="1:8" ht="21.75" thickBot="1">
      <c r="A111" s="257" t="s">
        <v>63</v>
      </c>
      <c r="B111" s="217" t="s">
        <v>63</v>
      </c>
      <c r="C111" s="218" t="s">
        <v>155</v>
      </c>
      <c r="D111" s="219">
        <v>1</v>
      </c>
      <c r="E111" s="258" t="s">
        <v>83</v>
      </c>
      <c r="F111" s="259" t="s">
        <v>54</v>
      </c>
      <c r="G111" s="260">
        <f>SUM(G105:G110)</f>
        <v>181.71970000000002</v>
      </c>
      <c r="H111" s="222" t="s">
        <v>63</v>
      </c>
    </row>
    <row r="112" spans="1:8">
      <c r="A112" s="225"/>
      <c r="B112" s="223"/>
      <c r="C112" s="223"/>
      <c r="D112" s="224"/>
      <c r="E112" s="261"/>
      <c r="F112" s="262"/>
      <c r="G112" s="545" t="str">
        <f>$G$37</f>
        <v xml:space="preserve"> เมษายน 2549</v>
      </c>
      <c r="H112" s="545"/>
    </row>
    <row r="113" spans="1:8" ht="21.75">
      <c r="A113" s="533" t="s">
        <v>158</v>
      </c>
      <c r="B113" s="533"/>
      <c r="C113" s="533"/>
      <c r="D113" s="533"/>
      <c r="E113" s="533"/>
      <c r="F113" s="533"/>
      <c r="G113" s="533"/>
      <c r="H113" s="533"/>
    </row>
    <row r="114" spans="1:8" s="182" customFormat="1" ht="38.25" customHeight="1" thickBot="1">
      <c r="A114" s="547" t="s">
        <v>123</v>
      </c>
      <c r="B114" s="547"/>
      <c r="C114" s="547"/>
      <c r="D114" s="547"/>
      <c r="E114" s="547"/>
      <c r="F114" s="547"/>
      <c r="G114" s="547"/>
      <c r="H114" s="547"/>
    </row>
    <row r="115" spans="1:8">
      <c r="A115" s="535" t="s">
        <v>91</v>
      </c>
      <c r="B115" s="537" t="s">
        <v>0</v>
      </c>
      <c r="C115" s="538"/>
      <c r="D115" s="541" t="s">
        <v>1</v>
      </c>
      <c r="E115" s="541" t="s">
        <v>2</v>
      </c>
      <c r="F115" s="171" t="s">
        <v>104</v>
      </c>
      <c r="G115" s="172" t="s">
        <v>105</v>
      </c>
      <c r="H115" s="543" t="s">
        <v>12</v>
      </c>
    </row>
    <row r="116" spans="1:8">
      <c r="A116" s="536"/>
      <c r="B116" s="539"/>
      <c r="C116" s="540"/>
      <c r="D116" s="542"/>
      <c r="E116" s="542"/>
      <c r="F116" s="173" t="s">
        <v>93</v>
      </c>
      <c r="G116" s="174" t="s">
        <v>93</v>
      </c>
      <c r="H116" s="544"/>
    </row>
    <row r="117" spans="1:8" s="182" customFormat="1" ht="21.75">
      <c r="A117" s="175">
        <v>5</v>
      </c>
      <c r="B117" s="176" t="s">
        <v>159</v>
      </c>
      <c r="C117" s="227"/>
      <c r="D117" s="245"/>
      <c r="E117" s="246"/>
      <c r="F117" s="247"/>
      <c r="G117" s="180"/>
      <c r="H117" s="248"/>
    </row>
    <row r="118" spans="1:8">
      <c r="A118" s="207">
        <v>5.0999999999999996</v>
      </c>
      <c r="B118" s="233" t="s">
        <v>160</v>
      </c>
      <c r="C118" s="190"/>
      <c r="D118" s="236"/>
      <c r="E118" s="237"/>
      <c r="F118" s="213"/>
      <c r="G118" s="187"/>
      <c r="H118" s="249"/>
    </row>
    <row r="119" spans="1:8">
      <c r="A119" s="189"/>
      <c r="B119" s="190" t="s">
        <v>161</v>
      </c>
      <c r="C119" s="191"/>
      <c r="D119" s="197">
        <v>3.36</v>
      </c>
      <c r="E119" s="193" t="s">
        <v>41</v>
      </c>
      <c r="F119" s="194">
        <v>2.67</v>
      </c>
      <c r="G119" s="255">
        <f t="shared" ref="G119:G126" si="2">D119*F119</f>
        <v>8.9711999999999996</v>
      </c>
      <c r="H119" s="196" t="s">
        <v>63</v>
      </c>
    </row>
    <row r="120" spans="1:8">
      <c r="A120" s="189"/>
      <c r="B120" s="190" t="s">
        <v>110</v>
      </c>
      <c r="C120" s="191"/>
      <c r="D120" s="250">
        <v>0.01</v>
      </c>
      <c r="E120" s="193" t="s">
        <v>82</v>
      </c>
      <c r="F120" s="194">
        <v>514.02</v>
      </c>
      <c r="G120" s="255">
        <f t="shared" si="2"/>
        <v>5.1402000000000001</v>
      </c>
      <c r="H120" s="249"/>
    </row>
    <row r="121" spans="1:8">
      <c r="A121" s="189"/>
      <c r="B121" s="190" t="s">
        <v>111</v>
      </c>
      <c r="C121" s="191"/>
      <c r="D121" s="250">
        <v>0.02</v>
      </c>
      <c r="E121" s="193" t="s">
        <v>82</v>
      </c>
      <c r="F121" s="194">
        <v>346.26</v>
      </c>
      <c r="G121" s="255">
        <f t="shared" si="2"/>
        <v>6.9252000000000002</v>
      </c>
      <c r="H121" s="249"/>
    </row>
    <row r="122" spans="1:8">
      <c r="A122" s="189"/>
      <c r="B122" s="190" t="s">
        <v>112</v>
      </c>
      <c r="C122" s="191"/>
      <c r="D122" s="197">
        <v>1.8</v>
      </c>
      <c r="E122" s="193" t="s">
        <v>113</v>
      </c>
      <c r="F122" s="198">
        <v>1.44E-2</v>
      </c>
      <c r="G122" s="255">
        <f t="shared" si="2"/>
        <v>2.5919999999999999E-2</v>
      </c>
      <c r="H122" s="249"/>
    </row>
    <row r="123" spans="1:8">
      <c r="A123" s="189"/>
      <c r="B123" s="190" t="s">
        <v>162</v>
      </c>
      <c r="C123" s="191"/>
      <c r="D123" s="250">
        <v>0.25</v>
      </c>
      <c r="E123" s="193" t="s">
        <v>83</v>
      </c>
      <c r="F123" s="263">
        <v>230</v>
      </c>
      <c r="G123" s="255">
        <f t="shared" si="2"/>
        <v>57.5</v>
      </c>
      <c r="H123" s="249"/>
    </row>
    <row r="124" spans="1:8">
      <c r="A124" s="189"/>
      <c r="B124" s="190" t="s">
        <v>153</v>
      </c>
      <c r="C124" s="191"/>
      <c r="D124" s="250">
        <v>0.56000000000000005</v>
      </c>
      <c r="E124" s="193" t="s">
        <v>41</v>
      </c>
      <c r="F124" s="254">
        <v>19.7</v>
      </c>
      <c r="G124" s="255">
        <f t="shared" si="2"/>
        <v>11.032</v>
      </c>
      <c r="H124" s="249"/>
    </row>
    <row r="125" spans="1:8">
      <c r="A125" s="189"/>
      <c r="B125" s="190" t="s">
        <v>157</v>
      </c>
      <c r="C125" s="191"/>
      <c r="D125" s="250">
        <v>2</v>
      </c>
      <c r="E125" s="193" t="s">
        <v>41</v>
      </c>
      <c r="F125" s="254">
        <v>19.649999999999999</v>
      </c>
      <c r="G125" s="255">
        <f t="shared" si="2"/>
        <v>39.299999999999997</v>
      </c>
      <c r="H125" s="249"/>
    </row>
    <row r="126" spans="1:8">
      <c r="A126" s="189"/>
      <c r="B126" s="190" t="s">
        <v>154</v>
      </c>
      <c r="C126" s="191"/>
      <c r="D126" s="197">
        <v>7.0000000000000007E-2</v>
      </c>
      <c r="E126" s="193" t="s">
        <v>41</v>
      </c>
      <c r="F126" s="256">
        <v>30.37</v>
      </c>
      <c r="G126" s="255">
        <f t="shared" si="2"/>
        <v>2.1259000000000001</v>
      </c>
      <c r="H126" s="249"/>
    </row>
    <row r="127" spans="1:8">
      <c r="A127" s="251" t="s">
        <v>63</v>
      </c>
      <c r="B127" s="200" t="s">
        <v>63</v>
      </c>
      <c r="C127" s="201" t="s">
        <v>163</v>
      </c>
      <c r="D127" s="202">
        <v>1</v>
      </c>
      <c r="E127" s="203" t="s">
        <v>164</v>
      </c>
      <c r="F127" s="204" t="s">
        <v>54</v>
      </c>
      <c r="G127" s="252">
        <f>SUM(G119:G126)</f>
        <v>131.02042</v>
      </c>
      <c r="H127" s="215" t="s">
        <v>115</v>
      </c>
    </row>
    <row r="128" spans="1:8" s="182" customFormat="1" ht="21.75">
      <c r="A128" s="175">
        <v>6</v>
      </c>
      <c r="B128" s="176" t="s">
        <v>165</v>
      </c>
      <c r="C128" s="227"/>
      <c r="D128" s="245"/>
      <c r="E128" s="246"/>
      <c r="F128" s="247"/>
      <c r="G128" s="264"/>
      <c r="H128" s="181"/>
    </row>
    <row r="129" spans="1:8">
      <c r="A129" s="183">
        <v>6.1</v>
      </c>
      <c r="B129" s="233" t="s">
        <v>166</v>
      </c>
      <c r="C129" s="190"/>
      <c r="D129" s="192"/>
      <c r="E129" s="193"/>
      <c r="F129" s="213"/>
      <c r="G129" s="265"/>
      <c r="H129" s="188"/>
    </row>
    <row r="130" spans="1:8">
      <c r="A130" s="266"/>
      <c r="B130" s="190" t="s">
        <v>167</v>
      </c>
      <c r="C130" s="191"/>
      <c r="D130" s="197">
        <v>5.24</v>
      </c>
      <c r="E130" s="193" t="s">
        <v>113</v>
      </c>
      <c r="F130" s="263">
        <v>30</v>
      </c>
      <c r="G130" s="267">
        <f>D130*F130</f>
        <v>157.20000000000002</v>
      </c>
      <c r="H130" s="188"/>
    </row>
    <row r="131" spans="1:8">
      <c r="A131" s="251"/>
      <c r="B131" s="200"/>
      <c r="C131" s="201" t="s">
        <v>168</v>
      </c>
      <c r="D131" s="202">
        <v>1</v>
      </c>
      <c r="E131" s="203" t="s">
        <v>82</v>
      </c>
      <c r="F131" s="204" t="s">
        <v>54</v>
      </c>
      <c r="G131" s="268">
        <f>SUM(G130)</f>
        <v>157.20000000000002</v>
      </c>
      <c r="H131" s="206" t="s">
        <v>115</v>
      </c>
    </row>
    <row r="132" spans="1:8" s="182" customFormat="1" ht="21.75">
      <c r="A132" s="175">
        <v>7</v>
      </c>
      <c r="B132" s="176" t="s">
        <v>169</v>
      </c>
      <c r="C132" s="227"/>
      <c r="D132" s="245"/>
      <c r="E132" s="246"/>
      <c r="F132" s="247"/>
      <c r="G132" s="264"/>
      <c r="H132" s="181"/>
    </row>
    <row r="133" spans="1:8">
      <c r="A133" s="183">
        <v>7.1</v>
      </c>
      <c r="B133" s="233" t="s">
        <v>170</v>
      </c>
      <c r="C133" s="190"/>
      <c r="D133" s="192"/>
      <c r="E133" s="193"/>
      <c r="F133" s="213"/>
      <c r="G133" s="265"/>
      <c r="H133" s="188"/>
    </row>
    <row r="134" spans="1:8">
      <c r="A134" s="266"/>
      <c r="B134" s="190" t="s">
        <v>171</v>
      </c>
      <c r="C134" s="191"/>
      <c r="D134" s="197">
        <f>1*50%</f>
        <v>0.5</v>
      </c>
      <c r="E134" s="193" t="s">
        <v>172</v>
      </c>
      <c r="F134" s="263">
        <v>475</v>
      </c>
      <c r="G134" s="267">
        <f>D134*F134</f>
        <v>237.5</v>
      </c>
      <c r="H134" s="188"/>
    </row>
    <row r="135" spans="1:8">
      <c r="A135" s="269"/>
      <c r="B135" s="190" t="s">
        <v>173</v>
      </c>
      <c r="C135" s="191"/>
      <c r="D135" s="197">
        <f>D134*30%</f>
        <v>0.15</v>
      </c>
      <c r="E135" s="193" t="s">
        <v>172</v>
      </c>
      <c r="F135" s="263">
        <v>410</v>
      </c>
      <c r="G135" s="267">
        <f>D135*F135</f>
        <v>61.5</v>
      </c>
      <c r="H135" s="270"/>
    </row>
    <row r="136" spans="1:8">
      <c r="A136" s="269"/>
      <c r="B136" s="190" t="s">
        <v>174</v>
      </c>
      <c r="C136" s="191"/>
      <c r="D136" s="197">
        <f>D134*25%</f>
        <v>0.125</v>
      </c>
      <c r="E136" s="193" t="s">
        <v>41</v>
      </c>
      <c r="F136" s="271">
        <v>12.92</v>
      </c>
      <c r="G136" s="267">
        <f>D136*F136</f>
        <v>1.615</v>
      </c>
      <c r="H136" s="270"/>
    </row>
    <row r="137" spans="1:8">
      <c r="A137" s="251"/>
      <c r="B137" s="200"/>
      <c r="C137" s="201" t="s">
        <v>175</v>
      </c>
      <c r="D137" s="202">
        <v>1</v>
      </c>
      <c r="E137" s="203" t="s">
        <v>83</v>
      </c>
      <c r="F137" s="204" t="s">
        <v>54</v>
      </c>
      <c r="G137" s="268">
        <f>SUM(G134:G136)</f>
        <v>300.61500000000001</v>
      </c>
      <c r="H137" s="206" t="s">
        <v>115</v>
      </c>
    </row>
    <row r="138" spans="1:8">
      <c r="A138" s="183">
        <v>7.2</v>
      </c>
      <c r="B138" s="233" t="s">
        <v>176</v>
      </c>
      <c r="C138" s="190"/>
      <c r="D138" s="192"/>
      <c r="E138" s="193"/>
      <c r="F138" s="213"/>
      <c r="G138" s="265"/>
      <c r="H138" s="188"/>
    </row>
    <row r="139" spans="1:8">
      <c r="A139" s="266"/>
      <c r="B139" s="190" t="s">
        <v>171</v>
      </c>
      <c r="C139" s="191"/>
      <c r="D139" s="197">
        <f>1*60%</f>
        <v>0.6</v>
      </c>
      <c r="E139" s="193" t="s">
        <v>172</v>
      </c>
      <c r="F139" s="263">
        <v>475</v>
      </c>
      <c r="G139" s="267">
        <f>D139*F139</f>
        <v>285</v>
      </c>
      <c r="H139" s="188"/>
    </row>
    <row r="140" spans="1:8">
      <c r="A140" s="269"/>
      <c r="B140" s="190" t="s">
        <v>173</v>
      </c>
      <c r="C140" s="191"/>
      <c r="D140" s="197">
        <f>D139*30%</f>
        <v>0.18</v>
      </c>
      <c r="E140" s="193" t="s">
        <v>172</v>
      </c>
      <c r="F140" s="263">
        <v>410</v>
      </c>
      <c r="G140" s="267">
        <f>D140*F140</f>
        <v>73.8</v>
      </c>
      <c r="H140" s="270"/>
    </row>
    <row r="141" spans="1:8">
      <c r="A141" s="269"/>
      <c r="B141" s="190" t="s">
        <v>174</v>
      </c>
      <c r="C141" s="191"/>
      <c r="D141" s="197">
        <f>D139*25%</f>
        <v>0.15</v>
      </c>
      <c r="E141" s="193" t="s">
        <v>41</v>
      </c>
      <c r="F141" s="271">
        <v>12.92</v>
      </c>
      <c r="G141" s="267">
        <f>D141*F141</f>
        <v>1.9379999999999999</v>
      </c>
      <c r="H141" s="270"/>
    </row>
    <row r="142" spans="1:8">
      <c r="A142" s="251"/>
      <c r="B142" s="200"/>
      <c r="C142" s="201" t="s">
        <v>177</v>
      </c>
      <c r="D142" s="202">
        <v>1</v>
      </c>
      <c r="E142" s="203" t="s">
        <v>83</v>
      </c>
      <c r="F142" s="204" t="s">
        <v>54</v>
      </c>
      <c r="G142" s="268">
        <f>SUM(G139:G141)</f>
        <v>360.738</v>
      </c>
      <c r="H142" s="206" t="s">
        <v>115</v>
      </c>
    </row>
    <row r="143" spans="1:8">
      <c r="A143" s="183">
        <v>7.3</v>
      </c>
      <c r="B143" s="233" t="s">
        <v>178</v>
      </c>
      <c r="C143" s="190"/>
      <c r="D143" s="192"/>
      <c r="E143" s="193"/>
      <c r="F143" s="213"/>
      <c r="G143" s="265"/>
      <c r="H143" s="188"/>
    </row>
    <row r="144" spans="1:8">
      <c r="A144" s="266"/>
      <c r="B144" s="190" t="s">
        <v>171</v>
      </c>
      <c r="C144" s="191"/>
      <c r="D144" s="197">
        <f>1*80%</f>
        <v>0.8</v>
      </c>
      <c r="E144" s="193" t="s">
        <v>172</v>
      </c>
      <c r="F144" s="263">
        <v>475</v>
      </c>
      <c r="G144" s="267">
        <f>D144*F144</f>
        <v>380</v>
      </c>
      <c r="H144" s="188"/>
    </row>
    <row r="145" spans="1:10">
      <c r="A145" s="269"/>
      <c r="B145" s="190" t="s">
        <v>173</v>
      </c>
      <c r="C145" s="191"/>
      <c r="D145" s="197">
        <f>D144*30%</f>
        <v>0.24</v>
      </c>
      <c r="E145" s="193" t="s">
        <v>172</v>
      </c>
      <c r="F145" s="263">
        <v>410</v>
      </c>
      <c r="G145" s="267">
        <f>D145*F145</f>
        <v>98.399999999999991</v>
      </c>
      <c r="H145" s="270"/>
    </row>
    <row r="146" spans="1:10">
      <c r="A146" s="269"/>
      <c r="B146" s="190" t="s">
        <v>174</v>
      </c>
      <c r="C146" s="191"/>
      <c r="D146" s="197">
        <f>D144*25%</f>
        <v>0.2</v>
      </c>
      <c r="E146" s="193" t="s">
        <v>41</v>
      </c>
      <c r="F146" s="271">
        <v>12.92</v>
      </c>
      <c r="G146" s="267">
        <f>D146*F146</f>
        <v>2.5840000000000001</v>
      </c>
      <c r="H146" s="270"/>
    </row>
    <row r="147" spans="1:10">
      <c r="A147" s="266"/>
      <c r="B147" s="212"/>
      <c r="C147" s="190" t="s">
        <v>179</v>
      </c>
      <c r="D147" s="192">
        <v>1</v>
      </c>
      <c r="E147" s="193" t="s">
        <v>83</v>
      </c>
      <c r="F147" s="213" t="s">
        <v>54</v>
      </c>
      <c r="G147" s="272">
        <f>SUM(G144:G146)</f>
        <v>480.98399999999998</v>
      </c>
      <c r="H147" s="215" t="s">
        <v>115</v>
      </c>
    </row>
    <row r="148" spans="1:10" ht="21.75" thickBot="1">
      <c r="A148" s="257"/>
      <c r="B148" s="217"/>
      <c r="C148" s="218"/>
      <c r="D148" s="219"/>
      <c r="E148" s="258"/>
      <c r="F148" s="259"/>
      <c r="G148" s="273"/>
      <c r="H148" s="222"/>
    </row>
    <row r="149" spans="1:10">
      <c r="A149" s="225"/>
      <c r="B149" s="223"/>
      <c r="C149" s="223"/>
      <c r="D149" s="224"/>
      <c r="E149" s="261"/>
      <c r="F149" s="262"/>
      <c r="G149" s="545" t="str">
        <f>$G$37</f>
        <v xml:space="preserve"> เมษายน 2549</v>
      </c>
      <c r="H149" s="545"/>
    </row>
    <row r="150" spans="1:10" ht="21.75">
      <c r="A150" s="533" t="s">
        <v>180</v>
      </c>
      <c r="B150" s="533"/>
      <c r="C150" s="533"/>
      <c r="D150" s="533"/>
      <c r="E150" s="533"/>
      <c r="F150" s="533"/>
      <c r="G150" s="533"/>
      <c r="H150" s="533"/>
    </row>
    <row r="151" spans="1:10" ht="38.25" customHeight="1" thickBot="1">
      <c r="A151" s="547" t="s">
        <v>123</v>
      </c>
      <c r="B151" s="547"/>
      <c r="C151" s="547"/>
      <c r="D151" s="547"/>
      <c r="E151" s="547"/>
      <c r="F151" s="547"/>
      <c r="G151" s="547"/>
      <c r="H151" s="547"/>
    </row>
    <row r="152" spans="1:10">
      <c r="A152" s="535" t="s">
        <v>91</v>
      </c>
      <c r="B152" s="537" t="s">
        <v>0</v>
      </c>
      <c r="C152" s="538"/>
      <c r="D152" s="541" t="s">
        <v>1</v>
      </c>
      <c r="E152" s="541" t="s">
        <v>2</v>
      </c>
      <c r="F152" s="171" t="s">
        <v>104</v>
      </c>
      <c r="G152" s="172" t="s">
        <v>105</v>
      </c>
      <c r="H152" s="543" t="s">
        <v>12</v>
      </c>
    </row>
    <row r="153" spans="1:10">
      <c r="A153" s="536"/>
      <c r="B153" s="539"/>
      <c r="C153" s="540"/>
      <c r="D153" s="542"/>
      <c r="E153" s="542"/>
      <c r="F153" s="173" t="s">
        <v>93</v>
      </c>
      <c r="G153" s="174" t="s">
        <v>93</v>
      </c>
      <c r="H153" s="544"/>
    </row>
    <row r="154" spans="1:10" s="182" customFormat="1" ht="21.75">
      <c r="A154" s="274">
        <v>8</v>
      </c>
      <c r="B154" s="275" t="s">
        <v>181</v>
      </c>
      <c r="C154" s="276"/>
      <c r="D154" s="277"/>
      <c r="E154" s="277"/>
      <c r="F154" s="278"/>
      <c r="G154" s="279" t="s">
        <v>63</v>
      </c>
      <c r="H154" s="234" t="s">
        <v>182</v>
      </c>
    </row>
    <row r="155" spans="1:10">
      <c r="A155" s="207">
        <v>8.1</v>
      </c>
      <c r="B155" s="184" t="s">
        <v>183</v>
      </c>
      <c r="C155" s="280"/>
      <c r="D155" s="208"/>
      <c r="E155" s="208"/>
      <c r="F155" s="209"/>
      <c r="G155" s="210" t="s">
        <v>63</v>
      </c>
      <c r="H155" s="234" t="s">
        <v>184</v>
      </c>
    </row>
    <row r="156" spans="1:10">
      <c r="A156" s="189"/>
      <c r="B156" s="190" t="s">
        <v>185</v>
      </c>
      <c r="C156" s="185"/>
      <c r="D156" s="192">
        <v>138</v>
      </c>
      <c r="E156" s="193" t="s">
        <v>186</v>
      </c>
      <c r="F156" s="194">
        <v>1.89</v>
      </c>
      <c r="G156" s="255">
        <f>D156*F156</f>
        <v>260.82</v>
      </c>
      <c r="H156" s="188"/>
      <c r="J156" s="170" t="s">
        <v>1285</v>
      </c>
    </row>
    <row r="157" spans="1:10">
      <c r="A157" s="189"/>
      <c r="B157" s="190" t="s">
        <v>161</v>
      </c>
      <c r="C157" s="191"/>
      <c r="D157" s="197">
        <v>16.010000000000002</v>
      </c>
      <c r="E157" s="193" t="s">
        <v>41</v>
      </c>
      <c r="F157" s="194">
        <v>2.67</v>
      </c>
      <c r="G157" s="255">
        <f>D157*F157</f>
        <v>42.746700000000004</v>
      </c>
      <c r="H157" s="239" t="s">
        <v>63</v>
      </c>
    </row>
    <row r="158" spans="1:10">
      <c r="A158" s="189"/>
      <c r="B158" s="190" t="s">
        <v>187</v>
      </c>
      <c r="C158" s="191"/>
      <c r="D158" s="197">
        <v>10.29</v>
      </c>
      <c r="E158" s="193" t="s">
        <v>41</v>
      </c>
      <c r="F158" s="194">
        <v>2</v>
      </c>
      <c r="G158" s="255">
        <f>D158*F158</f>
        <v>20.58</v>
      </c>
      <c r="H158" s="188"/>
    </row>
    <row r="159" spans="1:10">
      <c r="A159" s="189"/>
      <c r="B159" s="190" t="s">
        <v>110</v>
      </c>
      <c r="C159" s="191"/>
      <c r="D159" s="197">
        <v>0.05</v>
      </c>
      <c r="E159" s="193" t="s">
        <v>82</v>
      </c>
      <c r="F159" s="194">
        <v>514.02</v>
      </c>
      <c r="G159" s="255">
        <f>D159*F159</f>
        <v>25.701000000000001</v>
      </c>
      <c r="H159" s="188"/>
    </row>
    <row r="160" spans="1:10">
      <c r="A160" s="189"/>
      <c r="B160" s="190" t="s">
        <v>112</v>
      </c>
      <c r="C160" s="191"/>
      <c r="D160" s="192">
        <v>10</v>
      </c>
      <c r="E160" s="193" t="s">
        <v>113</v>
      </c>
      <c r="F160" s="198">
        <v>1.44E-2</v>
      </c>
      <c r="G160" s="255">
        <f>D160*F160</f>
        <v>0.14399999999999999</v>
      </c>
      <c r="H160" s="188"/>
    </row>
    <row r="161" spans="1:9">
      <c r="A161" s="199"/>
      <c r="B161" s="200"/>
      <c r="C161" s="201" t="s">
        <v>188</v>
      </c>
      <c r="D161" s="202">
        <v>1</v>
      </c>
      <c r="E161" s="203" t="s">
        <v>83</v>
      </c>
      <c r="F161" s="204" t="s">
        <v>54</v>
      </c>
      <c r="G161" s="205">
        <f>SUM(G156:G160)</f>
        <v>349.99169999999998</v>
      </c>
      <c r="H161" s="206" t="s">
        <v>115</v>
      </c>
    </row>
    <row r="162" spans="1:9">
      <c r="A162" s="207">
        <v>8.1999999999999993</v>
      </c>
      <c r="B162" s="184" t="s">
        <v>189</v>
      </c>
      <c r="C162" s="281"/>
      <c r="D162" s="208"/>
      <c r="E162" s="208"/>
      <c r="F162" s="209"/>
      <c r="G162" s="210" t="s">
        <v>63</v>
      </c>
      <c r="H162" s="188"/>
    </row>
    <row r="163" spans="1:9">
      <c r="A163" s="189"/>
      <c r="B163" s="190" t="s">
        <v>185</v>
      </c>
      <c r="C163" s="191"/>
      <c r="D163" s="192">
        <v>276</v>
      </c>
      <c r="E163" s="193" t="s">
        <v>186</v>
      </c>
      <c r="F163" s="194">
        <v>0.65</v>
      </c>
      <c r="G163" s="255">
        <f>D163*F163</f>
        <v>179.4</v>
      </c>
      <c r="H163" s="188"/>
    </row>
    <row r="164" spans="1:9">
      <c r="A164" s="189"/>
      <c r="B164" s="190" t="s">
        <v>161</v>
      </c>
      <c r="C164" s="191"/>
      <c r="D164" s="197">
        <v>34</v>
      </c>
      <c r="E164" s="193" t="s">
        <v>41</v>
      </c>
      <c r="F164" s="194">
        <v>2.08</v>
      </c>
      <c r="G164" s="255">
        <f>D164*F164</f>
        <v>70.72</v>
      </c>
      <c r="H164" s="239" t="s">
        <v>63</v>
      </c>
    </row>
    <row r="165" spans="1:9">
      <c r="A165" s="189"/>
      <c r="B165" s="190" t="s">
        <v>187</v>
      </c>
      <c r="C165" s="191"/>
      <c r="D165" s="197">
        <v>20.59</v>
      </c>
      <c r="E165" s="193" t="s">
        <v>41</v>
      </c>
      <c r="F165" s="194">
        <v>2</v>
      </c>
      <c r="G165" s="255">
        <f>D165*F165</f>
        <v>41.18</v>
      </c>
      <c r="H165" s="188"/>
    </row>
    <row r="166" spans="1:9">
      <c r="A166" s="189"/>
      <c r="B166" s="190" t="s">
        <v>110</v>
      </c>
      <c r="C166" s="191"/>
      <c r="D166" s="197">
        <v>0.12</v>
      </c>
      <c r="E166" s="193" t="s">
        <v>82</v>
      </c>
      <c r="F166" s="194">
        <v>287.5</v>
      </c>
      <c r="G166" s="255">
        <f>D166*F166</f>
        <v>34.5</v>
      </c>
      <c r="H166" s="188"/>
    </row>
    <row r="167" spans="1:9">
      <c r="A167" s="189"/>
      <c r="B167" s="190" t="s">
        <v>112</v>
      </c>
      <c r="C167" s="191"/>
      <c r="D167" s="192">
        <v>20</v>
      </c>
      <c r="E167" s="193" t="s">
        <v>113</v>
      </c>
      <c r="F167" s="198">
        <v>1.44E-2</v>
      </c>
      <c r="G167" s="255">
        <f>D167*F167</f>
        <v>0.28799999999999998</v>
      </c>
      <c r="H167" s="188"/>
    </row>
    <row r="168" spans="1:9">
      <c r="A168" s="199"/>
      <c r="B168" s="200"/>
      <c r="C168" s="201" t="s">
        <v>188</v>
      </c>
      <c r="D168" s="202">
        <v>1</v>
      </c>
      <c r="E168" s="203" t="s">
        <v>83</v>
      </c>
      <c r="F168" s="204" t="s">
        <v>54</v>
      </c>
      <c r="G168" s="205">
        <f>SUM(G163:G167)</f>
        <v>326.08800000000002</v>
      </c>
      <c r="H168" s="206" t="s">
        <v>115</v>
      </c>
    </row>
    <row r="169" spans="1:9">
      <c r="A169" s="282">
        <v>8.3000000000000007</v>
      </c>
      <c r="B169" s="184" t="s">
        <v>190</v>
      </c>
      <c r="C169" s="281"/>
      <c r="D169" s="208"/>
      <c r="E169" s="208"/>
      <c r="F169" s="209"/>
      <c r="G169" s="210" t="s">
        <v>63</v>
      </c>
      <c r="H169" s="188"/>
    </row>
    <row r="170" spans="1:9">
      <c r="A170" s="189"/>
      <c r="B170" s="190" t="s">
        <v>191</v>
      </c>
      <c r="C170" s="191"/>
      <c r="D170" s="192">
        <v>139.69999999999999</v>
      </c>
      <c r="E170" s="193" t="s">
        <v>186</v>
      </c>
      <c r="F170" s="283">
        <v>1.03</v>
      </c>
      <c r="G170" s="255">
        <f>D170*F170</f>
        <v>143.89099999999999</v>
      </c>
      <c r="H170" s="188"/>
    </row>
    <row r="171" spans="1:9">
      <c r="A171" s="189"/>
      <c r="B171" s="190" t="s">
        <v>161</v>
      </c>
      <c r="C171" s="191"/>
      <c r="D171" s="197">
        <v>16</v>
      </c>
      <c r="E171" s="193" t="s">
        <v>41</v>
      </c>
      <c r="F171" s="283">
        <v>3.1</v>
      </c>
      <c r="G171" s="255">
        <f>D171*F171</f>
        <v>49.6</v>
      </c>
      <c r="H171" s="239" t="s">
        <v>63</v>
      </c>
      <c r="I171" s="170" t="s">
        <v>1116</v>
      </c>
    </row>
    <row r="172" spans="1:9">
      <c r="A172" s="189"/>
      <c r="B172" s="190" t="s">
        <v>187</v>
      </c>
      <c r="C172" s="191"/>
      <c r="D172" s="197">
        <v>10.29</v>
      </c>
      <c r="E172" s="193" t="s">
        <v>41</v>
      </c>
      <c r="F172" s="194">
        <v>2</v>
      </c>
      <c r="G172" s="255">
        <f>D172*F172</f>
        <v>20.58</v>
      </c>
      <c r="H172" s="188"/>
    </row>
    <row r="173" spans="1:9">
      <c r="A173" s="189"/>
      <c r="B173" s="190" t="s">
        <v>110</v>
      </c>
      <c r="C173" s="191"/>
      <c r="D173" s="197">
        <v>0.05</v>
      </c>
      <c r="E173" s="193" t="s">
        <v>82</v>
      </c>
      <c r="F173" s="283">
        <v>470.28</v>
      </c>
      <c r="G173" s="255">
        <f>D173*F173</f>
        <v>23.513999999999999</v>
      </c>
      <c r="H173" s="188"/>
    </row>
    <row r="174" spans="1:9">
      <c r="A174" s="189"/>
      <c r="B174" s="190" t="s">
        <v>112</v>
      </c>
      <c r="C174" s="191"/>
      <c r="D174" s="192">
        <v>10</v>
      </c>
      <c r="E174" s="193" t="s">
        <v>113</v>
      </c>
      <c r="F174" s="198">
        <v>1.44E-2</v>
      </c>
      <c r="G174" s="255">
        <f>D174*F174</f>
        <v>0.14399999999999999</v>
      </c>
      <c r="H174" s="188"/>
    </row>
    <row r="175" spans="1:9">
      <c r="A175" s="199"/>
      <c r="B175" s="200"/>
      <c r="C175" s="201" t="s">
        <v>192</v>
      </c>
      <c r="D175" s="202">
        <v>1</v>
      </c>
      <c r="E175" s="203" t="s">
        <v>83</v>
      </c>
      <c r="F175" s="204" t="s">
        <v>54</v>
      </c>
      <c r="G175" s="205">
        <f>SUM(G170:G174)</f>
        <v>237.72899999999998</v>
      </c>
      <c r="H175" s="206" t="s">
        <v>115</v>
      </c>
    </row>
    <row r="176" spans="1:9">
      <c r="A176" s="207">
        <v>8.4</v>
      </c>
      <c r="B176" s="284" t="s">
        <v>193</v>
      </c>
      <c r="C176" s="281"/>
      <c r="D176" s="208"/>
      <c r="E176" s="208"/>
      <c r="F176" s="209"/>
      <c r="G176" s="210" t="s">
        <v>63</v>
      </c>
      <c r="H176" s="211"/>
    </row>
    <row r="177" spans="1:8">
      <c r="A177" s="189"/>
      <c r="B177" s="190" t="s">
        <v>191</v>
      </c>
      <c r="C177" s="191"/>
      <c r="D177" s="192">
        <v>279.39999999999998</v>
      </c>
      <c r="E177" s="193" t="s">
        <v>186</v>
      </c>
      <c r="F177" s="194">
        <v>0.7</v>
      </c>
      <c r="G177" s="255">
        <f>D177*F177</f>
        <v>195.57999999999998</v>
      </c>
      <c r="H177" s="188"/>
    </row>
    <row r="178" spans="1:8">
      <c r="A178" s="189"/>
      <c r="B178" s="190" t="s">
        <v>161</v>
      </c>
      <c r="C178" s="191"/>
      <c r="D178" s="197">
        <v>34</v>
      </c>
      <c r="E178" s="193" t="s">
        <v>41</v>
      </c>
      <c r="F178" s="194">
        <v>2.08</v>
      </c>
      <c r="G178" s="255">
        <f>D178*F178</f>
        <v>70.72</v>
      </c>
      <c r="H178" s="239" t="s">
        <v>63</v>
      </c>
    </row>
    <row r="179" spans="1:8">
      <c r="A179" s="189"/>
      <c r="B179" s="190" t="s">
        <v>187</v>
      </c>
      <c r="C179" s="191"/>
      <c r="D179" s="197">
        <v>20.59</v>
      </c>
      <c r="E179" s="193" t="s">
        <v>41</v>
      </c>
      <c r="F179" s="194">
        <v>2</v>
      </c>
      <c r="G179" s="255">
        <f>D179*F179</f>
        <v>41.18</v>
      </c>
      <c r="H179" s="188"/>
    </row>
    <row r="180" spans="1:8">
      <c r="A180" s="189"/>
      <c r="B180" s="190" t="s">
        <v>110</v>
      </c>
      <c r="C180" s="191"/>
      <c r="D180" s="197">
        <v>0.12</v>
      </c>
      <c r="E180" s="193" t="s">
        <v>82</v>
      </c>
      <c r="F180" s="194">
        <v>287.5</v>
      </c>
      <c r="G180" s="255">
        <f>D180*F180</f>
        <v>34.5</v>
      </c>
      <c r="H180" s="188"/>
    </row>
    <row r="181" spans="1:8">
      <c r="A181" s="189"/>
      <c r="B181" s="190" t="s">
        <v>112</v>
      </c>
      <c r="C181" s="191"/>
      <c r="D181" s="192">
        <v>20</v>
      </c>
      <c r="E181" s="193" t="s">
        <v>113</v>
      </c>
      <c r="F181" s="198">
        <v>1.44E-2</v>
      </c>
      <c r="G181" s="255">
        <f>D181*F181</f>
        <v>0.28799999999999998</v>
      </c>
      <c r="H181" s="188"/>
    </row>
    <row r="182" spans="1:8">
      <c r="A182" s="199"/>
      <c r="B182" s="200"/>
      <c r="C182" s="201" t="s">
        <v>194</v>
      </c>
      <c r="D182" s="202">
        <v>1</v>
      </c>
      <c r="E182" s="203" t="s">
        <v>83</v>
      </c>
      <c r="F182" s="204" t="s">
        <v>54</v>
      </c>
      <c r="G182" s="205">
        <f>SUM(G177:G181)</f>
        <v>342.26799999999997</v>
      </c>
      <c r="H182" s="206" t="s">
        <v>115</v>
      </c>
    </row>
    <row r="183" spans="1:8">
      <c r="A183" s="285"/>
      <c r="B183" s="286"/>
      <c r="C183" s="191" t="s">
        <v>63</v>
      </c>
      <c r="D183" s="287" t="s">
        <v>63</v>
      </c>
      <c r="E183" s="288" t="s">
        <v>63</v>
      </c>
      <c r="F183" s="209"/>
      <c r="G183" s="210" t="s">
        <v>63</v>
      </c>
      <c r="H183" s="211"/>
    </row>
    <row r="184" spans="1:8">
      <c r="A184" s="189"/>
      <c r="B184" s="212"/>
      <c r="C184" s="190" t="s">
        <v>63</v>
      </c>
      <c r="D184" s="197" t="s">
        <v>63</v>
      </c>
      <c r="E184" s="193" t="s">
        <v>63</v>
      </c>
      <c r="F184" s="186"/>
      <c r="G184" s="187" t="s">
        <v>63</v>
      </c>
      <c r="H184" s="188"/>
    </row>
    <row r="185" spans="1:8" ht="21.75" thickBot="1">
      <c r="A185" s="216"/>
      <c r="B185" s="217"/>
      <c r="C185" s="218" t="s">
        <v>63</v>
      </c>
      <c r="D185" s="219" t="s">
        <v>63</v>
      </c>
      <c r="E185" s="258" t="s">
        <v>63</v>
      </c>
      <c r="F185" s="259" t="s">
        <v>63</v>
      </c>
      <c r="G185" s="289" t="s">
        <v>63</v>
      </c>
      <c r="H185" s="290" t="s">
        <v>63</v>
      </c>
    </row>
    <row r="186" spans="1:8">
      <c r="A186" s="223"/>
      <c r="B186" s="223"/>
      <c r="C186" s="223"/>
      <c r="D186" s="224"/>
      <c r="E186" s="261"/>
      <c r="F186" s="262"/>
      <c r="G186" s="545" t="str">
        <f>$G$37</f>
        <v xml:space="preserve"> เมษายน 2549</v>
      </c>
      <c r="H186" s="545"/>
    </row>
    <row r="187" spans="1:8" ht="21.75">
      <c r="A187" s="533" t="s">
        <v>195</v>
      </c>
      <c r="B187" s="533"/>
      <c r="C187" s="533"/>
      <c r="D187" s="533"/>
      <c r="E187" s="533"/>
      <c r="F187" s="533"/>
      <c r="G187" s="533"/>
      <c r="H187" s="533"/>
    </row>
    <row r="188" spans="1:8" ht="38.25" customHeight="1" thickBot="1">
      <c r="A188" s="547" t="s">
        <v>123</v>
      </c>
      <c r="B188" s="547"/>
      <c r="C188" s="547"/>
      <c r="D188" s="547"/>
      <c r="E188" s="547"/>
      <c r="F188" s="547"/>
      <c r="G188" s="547"/>
      <c r="H188" s="547"/>
    </row>
    <row r="189" spans="1:8">
      <c r="A189" s="535" t="s">
        <v>91</v>
      </c>
      <c r="B189" s="537" t="s">
        <v>0</v>
      </c>
      <c r="C189" s="538"/>
      <c r="D189" s="541" t="s">
        <v>1</v>
      </c>
      <c r="E189" s="541" t="s">
        <v>2</v>
      </c>
      <c r="F189" s="171" t="s">
        <v>104</v>
      </c>
      <c r="G189" s="172" t="s">
        <v>105</v>
      </c>
      <c r="H189" s="543" t="s">
        <v>12</v>
      </c>
    </row>
    <row r="190" spans="1:8">
      <c r="A190" s="536"/>
      <c r="B190" s="539"/>
      <c r="C190" s="540"/>
      <c r="D190" s="542"/>
      <c r="E190" s="542"/>
      <c r="F190" s="173" t="s">
        <v>93</v>
      </c>
      <c r="G190" s="174" t="s">
        <v>93</v>
      </c>
      <c r="H190" s="544"/>
    </row>
    <row r="191" spans="1:8">
      <c r="A191" s="207">
        <v>8.5</v>
      </c>
      <c r="B191" s="184" t="s">
        <v>196</v>
      </c>
      <c r="C191" s="281"/>
      <c r="D191" s="208"/>
      <c r="E191" s="208"/>
      <c r="F191" s="209"/>
      <c r="G191" s="210" t="s">
        <v>63</v>
      </c>
      <c r="H191" s="188"/>
    </row>
    <row r="192" spans="1:8">
      <c r="A192" s="189"/>
      <c r="B192" s="190" t="s">
        <v>197</v>
      </c>
      <c r="C192" s="191"/>
      <c r="D192" s="192">
        <v>60</v>
      </c>
      <c r="E192" s="193" t="s">
        <v>186</v>
      </c>
      <c r="F192" s="194">
        <v>26</v>
      </c>
      <c r="G192" s="255">
        <f>D192*F192</f>
        <v>1560</v>
      </c>
      <c r="H192" s="188"/>
    </row>
    <row r="193" spans="1:8">
      <c r="A193" s="189"/>
      <c r="B193" s="190" t="s">
        <v>198</v>
      </c>
      <c r="C193" s="191"/>
      <c r="D193" s="197">
        <v>5.5</v>
      </c>
      <c r="E193" s="193" t="s">
        <v>41</v>
      </c>
      <c r="F193" s="194">
        <v>2.08</v>
      </c>
      <c r="G193" s="255">
        <f>D193*F193</f>
        <v>11.440000000000001</v>
      </c>
      <c r="H193" s="239" t="s">
        <v>63</v>
      </c>
    </row>
    <row r="194" spans="1:8">
      <c r="A194" s="189"/>
      <c r="B194" s="190" t="s">
        <v>187</v>
      </c>
      <c r="C194" s="191"/>
      <c r="D194" s="197">
        <v>3</v>
      </c>
      <c r="E194" s="193" t="s">
        <v>41</v>
      </c>
      <c r="F194" s="194">
        <v>2</v>
      </c>
      <c r="G194" s="255">
        <f>D194*F194</f>
        <v>6</v>
      </c>
      <c r="H194" s="188"/>
    </row>
    <row r="195" spans="1:8">
      <c r="A195" s="189"/>
      <c r="B195" s="190" t="s">
        <v>110</v>
      </c>
      <c r="C195" s="191"/>
      <c r="D195" s="197">
        <v>0.03</v>
      </c>
      <c r="E195" s="193" t="s">
        <v>82</v>
      </c>
      <c r="F195" s="194">
        <v>287.5</v>
      </c>
      <c r="G195" s="255">
        <f>D195*F195</f>
        <v>8.625</v>
      </c>
      <c r="H195" s="188"/>
    </row>
    <row r="196" spans="1:8">
      <c r="A196" s="189"/>
      <c r="B196" s="190" t="s">
        <v>112</v>
      </c>
      <c r="C196" s="191"/>
      <c r="D196" s="192">
        <v>10</v>
      </c>
      <c r="E196" s="193" t="s">
        <v>113</v>
      </c>
      <c r="F196" s="198">
        <v>1.44E-2</v>
      </c>
      <c r="G196" s="255">
        <f>D196*F196</f>
        <v>0.14399999999999999</v>
      </c>
      <c r="H196" s="188"/>
    </row>
    <row r="197" spans="1:8">
      <c r="A197" s="199"/>
      <c r="B197" s="200"/>
      <c r="C197" s="201" t="s">
        <v>199</v>
      </c>
      <c r="D197" s="202">
        <v>1</v>
      </c>
      <c r="E197" s="203" t="s">
        <v>83</v>
      </c>
      <c r="F197" s="204" t="s">
        <v>54</v>
      </c>
      <c r="G197" s="205">
        <f>SUM(G192:G196)</f>
        <v>1586.2090000000001</v>
      </c>
      <c r="H197" s="206" t="s">
        <v>115</v>
      </c>
    </row>
    <row r="198" spans="1:8">
      <c r="A198" s="207">
        <v>8.6</v>
      </c>
      <c r="B198" s="184" t="s">
        <v>200</v>
      </c>
      <c r="C198" s="281"/>
      <c r="D198" s="208"/>
      <c r="E198" s="208"/>
      <c r="F198" s="209"/>
      <c r="G198" s="210" t="s">
        <v>63</v>
      </c>
      <c r="H198" s="188"/>
    </row>
    <row r="199" spans="1:8">
      <c r="A199" s="189"/>
      <c r="B199" s="190" t="s">
        <v>201</v>
      </c>
      <c r="C199" s="191"/>
      <c r="D199" s="192">
        <v>13</v>
      </c>
      <c r="E199" s="193" t="s">
        <v>186</v>
      </c>
      <c r="F199" s="194">
        <v>6</v>
      </c>
      <c r="G199" s="255">
        <f>D199*F199</f>
        <v>78</v>
      </c>
      <c r="H199" s="188"/>
    </row>
    <row r="200" spans="1:8">
      <c r="A200" s="189"/>
      <c r="B200" s="190" t="s">
        <v>161</v>
      </c>
      <c r="C200" s="191"/>
      <c r="D200" s="197">
        <v>6.75</v>
      </c>
      <c r="E200" s="193" t="s">
        <v>41</v>
      </c>
      <c r="F200" s="194">
        <v>2.08</v>
      </c>
      <c r="G200" s="255">
        <f>D200*F200</f>
        <v>14.040000000000001</v>
      </c>
      <c r="H200" s="239" t="s">
        <v>63</v>
      </c>
    </row>
    <row r="201" spans="1:8">
      <c r="A201" s="189"/>
      <c r="B201" s="190" t="s">
        <v>187</v>
      </c>
      <c r="C201" s="191"/>
      <c r="D201" s="197">
        <v>3.87</v>
      </c>
      <c r="E201" s="193" t="s">
        <v>41</v>
      </c>
      <c r="F201" s="194">
        <v>2</v>
      </c>
      <c r="G201" s="255">
        <f>D201*F201</f>
        <v>7.74</v>
      </c>
      <c r="H201" s="188"/>
    </row>
    <row r="202" spans="1:8">
      <c r="A202" s="189"/>
      <c r="B202" s="190" t="s">
        <v>110</v>
      </c>
      <c r="C202" s="191"/>
      <c r="D202" s="197">
        <v>0.03</v>
      </c>
      <c r="E202" s="193" t="s">
        <v>82</v>
      </c>
      <c r="F202" s="194">
        <v>287.5</v>
      </c>
      <c r="G202" s="255">
        <f>D202*F202</f>
        <v>8.625</v>
      </c>
      <c r="H202" s="188"/>
    </row>
    <row r="203" spans="1:8">
      <c r="A203" s="189"/>
      <c r="B203" s="190" t="s">
        <v>112</v>
      </c>
      <c r="C203" s="191"/>
      <c r="D203" s="192">
        <v>5</v>
      </c>
      <c r="E203" s="193" t="s">
        <v>113</v>
      </c>
      <c r="F203" s="198">
        <v>1.44E-2</v>
      </c>
      <c r="G203" s="255">
        <f>D203*F203</f>
        <v>7.1999999999999995E-2</v>
      </c>
      <c r="H203" s="188"/>
    </row>
    <row r="204" spans="1:8">
      <c r="A204" s="199"/>
      <c r="B204" s="200"/>
      <c r="C204" s="201" t="s">
        <v>202</v>
      </c>
      <c r="D204" s="202">
        <v>1</v>
      </c>
      <c r="E204" s="203" t="s">
        <v>83</v>
      </c>
      <c r="F204" s="204" t="s">
        <v>54</v>
      </c>
      <c r="G204" s="205">
        <f>SUM(G199:G203)</f>
        <v>108.477</v>
      </c>
      <c r="H204" s="206" t="s">
        <v>115</v>
      </c>
    </row>
    <row r="205" spans="1:8">
      <c r="A205" s="207">
        <v>8.6999999999999993</v>
      </c>
      <c r="B205" s="184" t="s">
        <v>203</v>
      </c>
      <c r="C205" s="281"/>
      <c r="D205" s="208"/>
      <c r="E205" s="208"/>
      <c r="F205" s="209"/>
      <c r="G205" s="210" t="s">
        <v>63</v>
      </c>
      <c r="H205" s="188"/>
    </row>
    <row r="206" spans="1:8">
      <c r="A206" s="189"/>
      <c r="B206" s="190" t="s">
        <v>201</v>
      </c>
      <c r="C206" s="191"/>
      <c r="D206" s="192">
        <v>13</v>
      </c>
      <c r="E206" s="193" t="s">
        <v>186</v>
      </c>
      <c r="F206" s="194">
        <v>6.5</v>
      </c>
      <c r="G206" s="255">
        <f>D206*F206</f>
        <v>84.5</v>
      </c>
      <c r="H206" s="188"/>
    </row>
    <row r="207" spans="1:8">
      <c r="A207" s="189"/>
      <c r="B207" s="190" t="s">
        <v>161</v>
      </c>
      <c r="C207" s="191"/>
      <c r="D207" s="197">
        <v>9.4700000000000006</v>
      </c>
      <c r="E207" s="193" t="s">
        <v>41</v>
      </c>
      <c r="F207" s="194">
        <v>2.08</v>
      </c>
      <c r="G207" s="255">
        <f>D207*F207</f>
        <v>19.697600000000001</v>
      </c>
      <c r="H207" s="239" t="s">
        <v>63</v>
      </c>
    </row>
    <row r="208" spans="1:8">
      <c r="A208" s="189"/>
      <c r="B208" s="190" t="s">
        <v>187</v>
      </c>
      <c r="C208" s="191"/>
      <c r="D208" s="197">
        <v>5.43</v>
      </c>
      <c r="E208" s="193" t="s">
        <v>41</v>
      </c>
      <c r="F208" s="194">
        <v>2</v>
      </c>
      <c r="G208" s="255">
        <f>D208*F208</f>
        <v>10.86</v>
      </c>
      <c r="H208" s="188"/>
    </row>
    <row r="209" spans="1:8">
      <c r="A209" s="189"/>
      <c r="B209" s="190" t="s">
        <v>110</v>
      </c>
      <c r="C209" s="191"/>
      <c r="D209" s="197">
        <v>0.04</v>
      </c>
      <c r="E209" s="193" t="s">
        <v>82</v>
      </c>
      <c r="F209" s="194">
        <v>287.5</v>
      </c>
      <c r="G209" s="255">
        <f>D209*F209</f>
        <v>11.5</v>
      </c>
      <c r="H209" s="188"/>
    </row>
    <row r="210" spans="1:8">
      <c r="A210" s="189"/>
      <c r="B210" s="190" t="s">
        <v>112</v>
      </c>
      <c r="C210" s="191"/>
      <c r="D210" s="192">
        <v>5</v>
      </c>
      <c r="E210" s="193" t="s">
        <v>113</v>
      </c>
      <c r="F210" s="198">
        <v>1.44E-2</v>
      </c>
      <c r="G210" s="255">
        <f>D210*F210</f>
        <v>7.1999999999999995E-2</v>
      </c>
      <c r="H210" s="188"/>
    </row>
    <row r="211" spans="1:8">
      <c r="A211" s="199"/>
      <c r="B211" s="200"/>
      <c r="C211" s="201" t="s">
        <v>204</v>
      </c>
      <c r="D211" s="202">
        <v>1</v>
      </c>
      <c r="E211" s="203" t="s">
        <v>83</v>
      </c>
      <c r="F211" s="204" t="s">
        <v>54</v>
      </c>
      <c r="G211" s="205">
        <f>SUM(G206:G210)</f>
        <v>126.6296</v>
      </c>
      <c r="H211" s="206" t="s">
        <v>115</v>
      </c>
    </row>
    <row r="212" spans="1:8">
      <c r="A212" s="207">
        <v>8.8000000000000007</v>
      </c>
      <c r="B212" s="184" t="s">
        <v>205</v>
      </c>
      <c r="C212" s="281"/>
      <c r="D212" s="208"/>
      <c r="E212" s="208"/>
      <c r="F212" s="209"/>
      <c r="G212" s="210" t="s">
        <v>63</v>
      </c>
      <c r="H212" s="188"/>
    </row>
    <row r="213" spans="1:8">
      <c r="A213" s="189"/>
      <c r="B213" s="190" t="s">
        <v>206</v>
      </c>
      <c r="C213" s="191"/>
      <c r="D213" s="192">
        <v>13</v>
      </c>
      <c r="E213" s="193" t="s">
        <v>186</v>
      </c>
      <c r="F213" s="194">
        <v>8</v>
      </c>
      <c r="G213" s="255">
        <f>D213*F213</f>
        <v>104</v>
      </c>
      <c r="H213" s="188"/>
    </row>
    <row r="214" spans="1:8">
      <c r="A214" s="189"/>
      <c r="B214" s="190" t="s">
        <v>161</v>
      </c>
      <c r="C214" s="191"/>
      <c r="D214" s="197">
        <v>9.4700000000000006</v>
      </c>
      <c r="E214" s="193" t="s">
        <v>41</v>
      </c>
      <c r="F214" s="194">
        <v>2.08</v>
      </c>
      <c r="G214" s="255">
        <f>D214*F214</f>
        <v>19.697600000000001</v>
      </c>
      <c r="H214" s="239" t="s">
        <v>63</v>
      </c>
    </row>
    <row r="215" spans="1:8">
      <c r="A215" s="189"/>
      <c r="B215" s="190" t="s">
        <v>187</v>
      </c>
      <c r="C215" s="191"/>
      <c r="D215" s="197">
        <v>5.43</v>
      </c>
      <c r="E215" s="193" t="s">
        <v>41</v>
      </c>
      <c r="F215" s="194">
        <v>2</v>
      </c>
      <c r="G215" s="255">
        <f>D215*F215</f>
        <v>10.86</v>
      </c>
      <c r="H215" s="188"/>
    </row>
    <row r="216" spans="1:8">
      <c r="A216" s="189"/>
      <c r="B216" s="190" t="s">
        <v>110</v>
      </c>
      <c r="C216" s="191"/>
      <c r="D216" s="197">
        <v>0.04</v>
      </c>
      <c r="E216" s="193" t="s">
        <v>82</v>
      </c>
      <c r="F216" s="194">
        <v>287.5</v>
      </c>
      <c r="G216" s="255">
        <f>D216*F216</f>
        <v>11.5</v>
      </c>
      <c r="H216" s="188"/>
    </row>
    <row r="217" spans="1:8">
      <c r="A217" s="189"/>
      <c r="B217" s="190" t="s">
        <v>112</v>
      </c>
      <c r="C217" s="191"/>
      <c r="D217" s="192">
        <v>5</v>
      </c>
      <c r="E217" s="193" t="s">
        <v>113</v>
      </c>
      <c r="F217" s="198">
        <v>1.44E-2</v>
      </c>
      <c r="G217" s="255">
        <f>D217*F217</f>
        <v>7.1999999999999995E-2</v>
      </c>
      <c r="H217" s="188"/>
    </row>
    <row r="218" spans="1:8">
      <c r="A218" s="199"/>
      <c r="B218" s="200"/>
      <c r="C218" s="201" t="s">
        <v>207</v>
      </c>
      <c r="D218" s="202">
        <v>1</v>
      </c>
      <c r="E218" s="203" t="s">
        <v>83</v>
      </c>
      <c r="F218" s="204" t="s">
        <v>54</v>
      </c>
      <c r="G218" s="205">
        <f>SUM(G213:G217)</f>
        <v>146.12959999999998</v>
      </c>
      <c r="H218" s="206" t="s">
        <v>115</v>
      </c>
    </row>
    <row r="219" spans="1:8">
      <c r="A219" s="320">
        <v>8.9</v>
      </c>
      <c r="B219" s="321"/>
      <c r="C219" s="322"/>
      <c r="D219" s="323"/>
      <c r="E219" s="324"/>
      <c r="F219" s="325"/>
      <c r="G219" s="326"/>
      <c r="H219" s="270"/>
    </row>
    <row r="220" spans="1:8">
      <c r="A220" s="320"/>
      <c r="B220" s="321"/>
      <c r="C220" s="322"/>
      <c r="D220" s="323"/>
      <c r="E220" s="324"/>
      <c r="F220" s="325"/>
      <c r="G220" s="326"/>
      <c r="H220" s="270"/>
    </row>
    <row r="221" spans="1:8">
      <c r="A221" s="320"/>
      <c r="B221" s="321"/>
      <c r="C221" s="322"/>
      <c r="D221" s="323"/>
      <c r="E221" s="324"/>
      <c r="F221" s="325"/>
      <c r="G221" s="326"/>
      <c r="H221" s="270"/>
    </row>
    <row r="222" spans="1:8">
      <c r="A222" s="320"/>
      <c r="B222" s="321"/>
      <c r="C222" s="322"/>
      <c r="D222" s="323"/>
      <c r="E222" s="324"/>
      <c r="F222" s="325"/>
      <c r="G222" s="326"/>
      <c r="H222" s="270"/>
    </row>
    <row r="223" spans="1:8">
      <c r="A223" s="320"/>
      <c r="B223" s="321"/>
      <c r="C223" s="322"/>
      <c r="D223" s="323"/>
      <c r="E223" s="324"/>
      <c r="F223" s="325"/>
      <c r="G223" s="326"/>
      <c r="H223" s="270"/>
    </row>
    <row r="224" spans="1:8">
      <c r="A224" s="320"/>
      <c r="B224" s="321"/>
      <c r="C224" s="322"/>
      <c r="D224" s="323"/>
      <c r="E224" s="324"/>
      <c r="F224" s="325"/>
      <c r="G224" s="326"/>
      <c r="H224" s="270"/>
    </row>
    <row r="225" spans="1:8">
      <c r="A225" s="320"/>
      <c r="B225" s="321"/>
      <c r="C225" s="322"/>
      <c r="D225" s="323"/>
      <c r="E225" s="324"/>
      <c r="F225" s="325"/>
      <c r="G225" s="326"/>
      <c r="H225" s="270"/>
    </row>
    <row r="226" spans="1:8">
      <c r="A226" s="320"/>
      <c r="B226" s="321"/>
      <c r="C226" s="322"/>
      <c r="D226" s="323"/>
      <c r="E226" s="324"/>
      <c r="F226" s="325"/>
      <c r="G226" s="326"/>
      <c r="H226" s="270"/>
    </row>
    <row r="227" spans="1:8">
      <c r="A227" s="189"/>
      <c r="B227" s="212"/>
      <c r="C227" s="190"/>
      <c r="D227" s="185"/>
      <c r="E227" s="185"/>
      <c r="F227" s="186"/>
      <c r="G227" s="187" t="s">
        <v>63</v>
      </c>
      <c r="H227" s="188"/>
    </row>
    <row r="228" spans="1:8">
      <c r="A228" s="189"/>
      <c r="B228" s="212"/>
      <c r="C228" s="190"/>
      <c r="D228" s="185"/>
      <c r="E228" s="185"/>
      <c r="F228" s="186"/>
      <c r="G228" s="187" t="s">
        <v>63</v>
      </c>
      <c r="H228" s="188"/>
    </row>
    <row r="229" spans="1:8">
      <c r="A229" s="189"/>
      <c r="B229" s="212"/>
      <c r="C229" s="190"/>
      <c r="D229" s="185"/>
      <c r="E229" s="185"/>
      <c r="F229" s="186"/>
      <c r="G229" s="187" t="s">
        <v>63</v>
      </c>
      <c r="H229" s="188"/>
    </row>
    <row r="230" spans="1:8" ht="21.75" thickBot="1">
      <c r="A230" s="216"/>
      <c r="B230" s="217"/>
      <c r="C230" s="218"/>
      <c r="D230" s="228"/>
      <c r="E230" s="228"/>
      <c r="F230" s="229"/>
      <c r="G230" s="230" t="s">
        <v>63</v>
      </c>
      <c r="H230" s="222"/>
    </row>
    <row r="231" spans="1:8">
      <c r="A231" s="223"/>
      <c r="B231" s="223"/>
      <c r="C231" s="223"/>
      <c r="D231" s="223"/>
      <c r="E231" s="223"/>
      <c r="F231" s="231"/>
      <c r="G231" s="545" t="str">
        <f>$G$37</f>
        <v xml:space="preserve"> เมษายน 2549</v>
      </c>
      <c r="H231" s="545"/>
    </row>
    <row r="232" spans="1:8" ht="21.75">
      <c r="A232" s="533" t="s">
        <v>208</v>
      </c>
      <c r="B232" s="533"/>
      <c r="C232" s="533"/>
      <c r="D232" s="533"/>
      <c r="E232" s="533"/>
      <c r="F232" s="533"/>
      <c r="G232" s="533"/>
      <c r="H232" s="533"/>
    </row>
    <row r="233" spans="1:8" ht="38.25" customHeight="1" thickBot="1">
      <c r="A233" s="547" t="s">
        <v>123</v>
      </c>
      <c r="B233" s="547"/>
      <c r="C233" s="547"/>
      <c r="D233" s="547"/>
      <c r="E233" s="547"/>
      <c r="F233" s="547"/>
      <c r="G233" s="547"/>
      <c r="H233" s="547"/>
    </row>
    <row r="234" spans="1:8">
      <c r="A234" s="535" t="s">
        <v>91</v>
      </c>
      <c r="B234" s="537" t="s">
        <v>0</v>
      </c>
      <c r="C234" s="538"/>
      <c r="D234" s="541" t="s">
        <v>1</v>
      </c>
      <c r="E234" s="541" t="s">
        <v>2</v>
      </c>
      <c r="F234" s="171" t="s">
        <v>104</v>
      </c>
      <c r="G234" s="172" t="s">
        <v>105</v>
      </c>
      <c r="H234" s="543" t="s">
        <v>12</v>
      </c>
    </row>
    <row r="235" spans="1:8">
      <c r="A235" s="536"/>
      <c r="B235" s="539"/>
      <c r="C235" s="540"/>
      <c r="D235" s="542"/>
      <c r="E235" s="542"/>
      <c r="F235" s="173" t="s">
        <v>93</v>
      </c>
      <c r="G235" s="174" t="s">
        <v>93</v>
      </c>
      <c r="H235" s="544"/>
    </row>
    <row r="236" spans="1:8" s="182" customFormat="1" ht="21.75">
      <c r="A236" s="175">
        <v>9</v>
      </c>
      <c r="B236" s="176" t="s">
        <v>209</v>
      </c>
      <c r="C236" s="227"/>
      <c r="D236" s="178"/>
      <c r="E236" s="178"/>
      <c r="F236" s="179"/>
      <c r="G236" s="180" t="s">
        <v>63</v>
      </c>
      <c r="H236" s="181"/>
    </row>
    <row r="237" spans="1:8">
      <c r="A237" s="207">
        <v>9.1</v>
      </c>
      <c r="B237" s="184" t="s">
        <v>210</v>
      </c>
      <c r="C237" s="190"/>
      <c r="D237" s="185"/>
      <c r="E237" s="185"/>
      <c r="F237" s="186"/>
      <c r="G237" s="187" t="s">
        <v>63</v>
      </c>
      <c r="H237" s="188"/>
    </row>
    <row r="238" spans="1:8">
      <c r="A238" s="189"/>
      <c r="B238" s="190" t="s">
        <v>161</v>
      </c>
      <c r="C238" s="191"/>
      <c r="D238" s="197">
        <v>12.05</v>
      </c>
      <c r="E238" s="193" t="s">
        <v>41</v>
      </c>
      <c r="F238" s="194">
        <v>2.08</v>
      </c>
      <c r="G238" s="255">
        <f>D238*F238</f>
        <v>25.064000000000004</v>
      </c>
      <c r="H238" s="239" t="s">
        <v>63</v>
      </c>
    </row>
    <row r="239" spans="1:8">
      <c r="A239" s="189"/>
      <c r="B239" s="190" t="s">
        <v>211</v>
      </c>
      <c r="C239" s="191"/>
      <c r="D239" s="250">
        <v>0.04</v>
      </c>
      <c r="E239" s="193" t="s">
        <v>82</v>
      </c>
      <c r="F239" s="194">
        <v>292.5</v>
      </c>
      <c r="G239" s="255">
        <f>D239*F239</f>
        <v>11.700000000000001</v>
      </c>
      <c r="H239" s="188"/>
    </row>
    <row r="240" spans="1:8">
      <c r="A240" s="189"/>
      <c r="B240" s="190" t="s">
        <v>212</v>
      </c>
      <c r="C240" s="191"/>
      <c r="D240" s="192">
        <v>3</v>
      </c>
      <c r="E240" s="193" t="s">
        <v>113</v>
      </c>
      <c r="F240" s="198">
        <v>1.44E-2</v>
      </c>
      <c r="G240" s="255">
        <f>D240*F240</f>
        <v>4.3200000000000002E-2</v>
      </c>
      <c r="H240" s="188"/>
    </row>
    <row r="241" spans="1:9">
      <c r="A241" s="199"/>
      <c r="B241" s="200"/>
      <c r="C241" s="201" t="s">
        <v>213</v>
      </c>
      <c r="D241" s="202">
        <v>1</v>
      </c>
      <c r="E241" s="203" t="s">
        <v>83</v>
      </c>
      <c r="F241" s="204" t="s">
        <v>54</v>
      </c>
      <c r="G241" s="252">
        <f>SUM(G238:G240)</f>
        <v>36.807200000000002</v>
      </c>
      <c r="H241" s="206" t="s">
        <v>115</v>
      </c>
    </row>
    <row r="242" spans="1:9">
      <c r="A242" s="282">
        <v>9.1999999999999993</v>
      </c>
      <c r="B242" s="184" t="s">
        <v>214</v>
      </c>
      <c r="C242" s="190"/>
      <c r="D242" s="185"/>
      <c r="E242" s="185"/>
      <c r="F242" s="186"/>
      <c r="G242" s="187" t="s">
        <v>63</v>
      </c>
      <c r="H242" s="188"/>
    </row>
    <row r="243" spans="1:9">
      <c r="A243" s="189"/>
      <c r="B243" s="190" t="s">
        <v>161</v>
      </c>
      <c r="C243" s="191"/>
      <c r="D243" s="197">
        <v>12.05</v>
      </c>
      <c r="E243" s="193" t="s">
        <v>41</v>
      </c>
      <c r="F243" s="283">
        <v>2.67</v>
      </c>
      <c r="G243" s="255">
        <f>D243*F243</f>
        <v>32.173500000000004</v>
      </c>
      <c r="H243" s="239" t="s">
        <v>63</v>
      </c>
      <c r="I243" s="170" t="s">
        <v>1116</v>
      </c>
    </row>
    <row r="244" spans="1:9">
      <c r="A244" s="189"/>
      <c r="B244" s="190" t="s">
        <v>187</v>
      </c>
      <c r="C244" s="191"/>
      <c r="D244" s="197">
        <v>7.7</v>
      </c>
      <c r="E244" s="193" t="s">
        <v>41</v>
      </c>
      <c r="F244" s="194">
        <v>2</v>
      </c>
      <c r="G244" s="255">
        <f>D244*F244</f>
        <v>15.4</v>
      </c>
      <c r="H244" s="196"/>
    </row>
    <row r="245" spans="1:9">
      <c r="A245" s="189"/>
      <c r="B245" s="190" t="s">
        <v>211</v>
      </c>
      <c r="C245" s="191"/>
      <c r="D245" s="250">
        <v>0.04</v>
      </c>
      <c r="E245" s="193" t="s">
        <v>82</v>
      </c>
      <c r="F245" s="283">
        <v>672.9</v>
      </c>
      <c r="G245" s="255">
        <f>D245*F245</f>
        <v>26.916</v>
      </c>
      <c r="H245" s="188"/>
    </row>
    <row r="246" spans="1:9">
      <c r="A246" s="189"/>
      <c r="B246" s="190" t="s">
        <v>212</v>
      </c>
      <c r="C246" s="191"/>
      <c r="D246" s="192">
        <v>3</v>
      </c>
      <c r="E246" s="193" t="s">
        <v>113</v>
      </c>
      <c r="F246" s="198">
        <v>1.44E-2</v>
      </c>
      <c r="G246" s="255">
        <f>D246*F246</f>
        <v>4.3200000000000002E-2</v>
      </c>
      <c r="H246" s="188"/>
    </row>
    <row r="247" spans="1:9">
      <c r="A247" s="199"/>
      <c r="B247" s="200"/>
      <c r="C247" s="201" t="s">
        <v>215</v>
      </c>
      <c r="D247" s="202">
        <v>1</v>
      </c>
      <c r="E247" s="203" t="s">
        <v>83</v>
      </c>
      <c r="F247" s="204" t="s">
        <v>54</v>
      </c>
      <c r="G247" s="252">
        <f>SUM(G243:G246)</f>
        <v>74.532700000000006</v>
      </c>
      <c r="H247" s="206" t="s">
        <v>115</v>
      </c>
    </row>
    <row r="248" spans="1:9">
      <c r="A248" s="207">
        <v>9.3000000000000007</v>
      </c>
      <c r="B248" s="184" t="s">
        <v>216</v>
      </c>
      <c r="C248" s="190"/>
      <c r="D248" s="185"/>
      <c r="E248" s="185"/>
      <c r="F248" s="186"/>
      <c r="G248" s="187" t="s">
        <v>63</v>
      </c>
      <c r="H248" s="188"/>
    </row>
    <row r="249" spans="1:9">
      <c r="A249" s="189"/>
      <c r="B249" s="190" t="s">
        <v>161</v>
      </c>
      <c r="C249" s="191"/>
      <c r="D249" s="197">
        <v>18</v>
      </c>
      <c r="E249" s="193" t="s">
        <v>41</v>
      </c>
      <c r="F249" s="194">
        <v>2.08</v>
      </c>
      <c r="G249" s="255">
        <f>D249*F249</f>
        <v>37.44</v>
      </c>
      <c r="H249" s="239" t="s">
        <v>63</v>
      </c>
    </row>
    <row r="250" spans="1:9">
      <c r="A250" s="189"/>
      <c r="B250" s="190" t="s">
        <v>187</v>
      </c>
      <c r="C250" s="191"/>
      <c r="D250" s="197">
        <v>7.7</v>
      </c>
      <c r="E250" s="193" t="s">
        <v>41</v>
      </c>
      <c r="F250" s="194">
        <v>2</v>
      </c>
      <c r="G250" s="255">
        <f>D250*F250</f>
        <v>15.4</v>
      </c>
      <c r="H250" s="196"/>
    </row>
    <row r="251" spans="1:9">
      <c r="A251" s="189"/>
      <c r="B251" s="190" t="s">
        <v>211</v>
      </c>
      <c r="C251" s="191"/>
      <c r="D251" s="250">
        <v>0.04</v>
      </c>
      <c r="E251" s="193" t="s">
        <v>82</v>
      </c>
      <c r="F251" s="194">
        <v>292.5</v>
      </c>
      <c r="G251" s="255">
        <f>D251*F251</f>
        <v>11.700000000000001</v>
      </c>
      <c r="H251" s="188"/>
    </row>
    <row r="252" spans="1:9">
      <c r="A252" s="189"/>
      <c r="B252" s="190" t="s">
        <v>212</v>
      </c>
      <c r="C252" s="191"/>
      <c r="D252" s="192">
        <v>3</v>
      </c>
      <c r="E252" s="193" t="s">
        <v>113</v>
      </c>
      <c r="F252" s="198">
        <v>1.44E-2</v>
      </c>
      <c r="G252" s="255">
        <f>D252*F252</f>
        <v>4.3200000000000002E-2</v>
      </c>
      <c r="H252" s="188"/>
    </row>
    <row r="253" spans="1:9">
      <c r="A253" s="199"/>
      <c r="B253" s="200"/>
      <c r="C253" s="201" t="s">
        <v>217</v>
      </c>
      <c r="D253" s="202">
        <v>1</v>
      </c>
      <c r="E253" s="203" t="s">
        <v>83</v>
      </c>
      <c r="F253" s="204" t="s">
        <v>54</v>
      </c>
      <c r="G253" s="252">
        <f>SUM(G249:G252)</f>
        <v>64.583199999999991</v>
      </c>
      <c r="H253" s="206" t="s">
        <v>115</v>
      </c>
    </row>
    <row r="254" spans="1:9">
      <c r="A254" s="207">
        <v>9.4</v>
      </c>
      <c r="B254" s="184" t="s">
        <v>218</v>
      </c>
      <c r="C254" s="190"/>
      <c r="D254" s="185"/>
      <c r="E254" s="185"/>
      <c r="F254" s="186"/>
      <c r="G254" s="187" t="s">
        <v>63</v>
      </c>
      <c r="H254" s="188"/>
    </row>
    <row r="255" spans="1:9">
      <c r="A255" s="189"/>
      <c r="B255" s="190" t="s">
        <v>161</v>
      </c>
      <c r="C255" s="191"/>
      <c r="D255" s="197">
        <v>18</v>
      </c>
      <c r="E255" s="193" t="s">
        <v>41</v>
      </c>
      <c r="F255" s="194">
        <v>2.08</v>
      </c>
      <c r="G255" s="255">
        <f>D255*F255</f>
        <v>37.44</v>
      </c>
      <c r="H255" s="239" t="s">
        <v>63</v>
      </c>
    </row>
    <row r="256" spans="1:9">
      <c r="A256" s="189"/>
      <c r="B256" s="190" t="s">
        <v>187</v>
      </c>
      <c r="C256" s="191"/>
      <c r="D256" s="197">
        <v>7.7</v>
      </c>
      <c r="E256" s="193" t="s">
        <v>41</v>
      </c>
      <c r="F256" s="194">
        <v>2</v>
      </c>
      <c r="G256" s="255">
        <f>D256*F256</f>
        <v>15.4</v>
      </c>
      <c r="H256" s="196"/>
    </row>
    <row r="257" spans="1:8">
      <c r="A257" s="189"/>
      <c r="B257" s="190" t="s">
        <v>211</v>
      </c>
      <c r="C257" s="191"/>
      <c r="D257" s="250">
        <v>0.04</v>
      </c>
      <c r="E257" s="193" t="s">
        <v>82</v>
      </c>
      <c r="F257" s="194">
        <v>292.5</v>
      </c>
      <c r="G257" s="255">
        <f>D257*F257</f>
        <v>11.700000000000001</v>
      </c>
      <c r="H257" s="188"/>
    </row>
    <row r="258" spans="1:8">
      <c r="A258" s="189"/>
      <c r="B258" s="190" t="s">
        <v>167</v>
      </c>
      <c r="C258" s="191"/>
      <c r="D258" s="197">
        <v>0.08</v>
      </c>
      <c r="E258" s="193" t="s">
        <v>113</v>
      </c>
      <c r="F258" s="291">
        <v>25</v>
      </c>
      <c r="G258" s="255">
        <f>D258*F258</f>
        <v>2</v>
      </c>
      <c r="H258" s="188"/>
    </row>
    <row r="259" spans="1:8">
      <c r="A259" s="189"/>
      <c r="B259" s="190" t="s">
        <v>212</v>
      </c>
      <c r="C259" s="191"/>
      <c r="D259" s="192">
        <v>3</v>
      </c>
      <c r="E259" s="193" t="s">
        <v>113</v>
      </c>
      <c r="F259" s="198">
        <v>1.44E-2</v>
      </c>
      <c r="G259" s="255">
        <f>D259*F259</f>
        <v>4.3200000000000002E-2</v>
      </c>
      <c r="H259" s="188"/>
    </row>
    <row r="260" spans="1:8">
      <c r="A260" s="199"/>
      <c r="B260" s="200"/>
      <c r="C260" s="201" t="s">
        <v>219</v>
      </c>
      <c r="D260" s="202">
        <v>1</v>
      </c>
      <c r="E260" s="203" t="s">
        <v>83</v>
      </c>
      <c r="F260" s="204" t="s">
        <v>54</v>
      </c>
      <c r="G260" s="252">
        <f>SUM(G255:G259)</f>
        <v>66.583199999999991</v>
      </c>
      <c r="H260" s="206" t="s">
        <v>115</v>
      </c>
    </row>
    <row r="261" spans="1:8">
      <c r="A261" s="207">
        <v>9.5</v>
      </c>
      <c r="B261" s="184" t="s">
        <v>220</v>
      </c>
      <c r="C261" s="190"/>
      <c r="D261" s="185"/>
      <c r="E261" s="185"/>
      <c r="F261" s="186"/>
      <c r="G261" s="187" t="s">
        <v>63</v>
      </c>
      <c r="H261" s="188"/>
    </row>
    <row r="262" spans="1:8">
      <c r="A262" s="189"/>
      <c r="B262" s="190" t="s">
        <v>161</v>
      </c>
      <c r="C262" s="191"/>
      <c r="D262" s="197">
        <v>12.05</v>
      </c>
      <c r="E262" s="193" t="s">
        <v>41</v>
      </c>
      <c r="F262" s="194">
        <v>2.08</v>
      </c>
      <c r="G262" s="255">
        <f>D262*F262</f>
        <v>25.064000000000004</v>
      </c>
      <c r="H262" s="239" t="s">
        <v>63</v>
      </c>
    </row>
    <row r="263" spans="1:8">
      <c r="A263" s="189"/>
      <c r="B263" s="190" t="s">
        <v>187</v>
      </c>
      <c r="C263" s="191"/>
      <c r="D263" s="197">
        <v>11.55</v>
      </c>
      <c r="E263" s="193" t="s">
        <v>41</v>
      </c>
      <c r="F263" s="194">
        <v>2</v>
      </c>
      <c r="G263" s="255">
        <f>D263*F263</f>
        <v>23.1</v>
      </c>
      <c r="H263" s="196"/>
    </row>
    <row r="264" spans="1:8">
      <c r="A264" s="189"/>
      <c r="B264" s="190" t="s">
        <v>211</v>
      </c>
      <c r="C264" s="191"/>
      <c r="D264" s="250">
        <v>0.08</v>
      </c>
      <c r="E264" s="193" t="s">
        <v>82</v>
      </c>
      <c r="F264" s="194">
        <v>292.5</v>
      </c>
      <c r="G264" s="255">
        <f>D264*F264</f>
        <v>23.400000000000002</v>
      </c>
      <c r="H264" s="188"/>
    </row>
    <row r="265" spans="1:8">
      <c r="A265" s="189"/>
      <c r="B265" s="190" t="s">
        <v>212</v>
      </c>
      <c r="C265" s="191"/>
      <c r="D265" s="192">
        <v>5</v>
      </c>
      <c r="E265" s="193" t="s">
        <v>113</v>
      </c>
      <c r="F265" s="198">
        <v>1.44E-2</v>
      </c>
      <c r="G265" s="255">
        <f>D265*F265</f>
        <v>7.1999999999999995E-2</v>
      </c>
      <c r="H265" s="188"/>
    </row>
    <row r="266" spans="1:8">
      <c r="A266" s="189"/>
      <c r="B266" s="212"/>
      <c r="C266" s="190" t="s">
        <v>221</v>
      </c>
      <c r="D266" s="192">
        <v>1</v>
      </c>
      <c r="E266" s="193" t="s">
        <v>83</v>
      </c>
      <c r="F266" s="213" t="s">
        <v>54</v>
      </c>
      <c r="G266" s="292">
        <f>SUM(G262:G265)</f>
        <v>71.63600000000001</v>
      </c>
      <c r="H266" s="215" t="s">
        <v>115</v>
      </c>
    </row>
    <row r="267" spans="1:8" ht="21.75" thickBot="1">
      <c r="A267" s="216"/>
      <c r="B267" s="293"/>
      <c r="C267" s="218"/>
      <c r="D267" s="219"/>
      <c r="E267" s="258"/>
      <c r="F267" s="259"/>
      <c r="G267" s="294"/>
      <c r="H267" s="290"/>
    </row>
    <row r="268" spans="1:8">
      <c r="A268" s="223"/>
      <c r="B268" s="223"/>
      <c r="C268" s="223"/>
      <c r="D268" s="224"/>
      <c r="E268" s="261"/>
      <c r="F268" s="262"/>
      <c r="G268" s="545" t="str">
        <f>$G$37</f>
        <v xml:space="preserve"> เมษายน 2549</v>
      </c>
      <c r="H268" s="545"/>
    </row>
    <row r="269" spans="1:8" ht="21.75">
      <c r="A269" s="533" t="s">
        <v>222</v>
      </c>
      <c r="B269" s="533"/>
      <c r="C269" s="533"/>
      <c r="D269" s="533"/>
      <c r="E269" s="533"/>
      <c r="F269" s="533"/>
      <c r="G269" s="533"/>
      <c r="H269" s="533"/>
    </row>
    <row r="270" spans="1:8" ht="38.25" customHeight="1" thickBot="1">
      <c r="A270" s="547" t="s">
        <v>123</v>
      </c>
      <c r="B270" s="547"/>
      <c r="C270" s="547"/>
      <c r="D270" s="547"/>
      <c r="E270" s="547"/>
      <c r="F270" s="547"/>
      <c r="G270" s="547"/>
      <c r="H270" s="547"/>
    </row>
    <row r="271" spans="1:8">
      <c r="A271" s="535" t="s">
        <v>91</v>
      </c>
      <c r="B271" s="537" t="s">
        <v>0</v>
      </c>
      <c r="C271" s="538"/>
      <c r="D271" s="541" t="s">
        <v>1</v>
      </c>
      <c r="E271" s="541" t="s">
        <v>2</v>
      </c>
      <c r="F271" s="171" t="s">
        <v>104</v>
      </c>
      <c r="G271" s="172" t="s">
        <v>105</v>
      </c>
      <c r="H271" s="543" t="s">
        <v>12</v>
      </c>
    </row>
    <row r="272" spans="1:8">
      <c r="A272" s="536"/>
      <c r="B272" s="539"/>
      <c r="C272" s="540"/>
      <c r="D272" s="542"/>
      <c r="E272" s="542"/>
      <c r="F272" s="173" t="s">
        <v>93</v>
      </c>
      <c r="G272" s="174" t="s">
        <v>93</v>
      </c>
      <c r="H272" s="544"/>
    </row>
    <row r="273" spans="1:8">
      <c r="A273" s="207">
        <v>9.6</v>
      </c>
      <c r="B273" s="284" t="s">
        <v>223</v>
      </c>
      <c r="C273" s="191"/>
      <c r="D273" s="208"/>
      <c r="E273" s="208"/>
      <c r="F273" s="209"/>
      <c r="G273" s="210" t="s">
        <v>63</v>
      </c>
      <c r="H273" s="211"/>
    </row>
    <row r="274" spans="1:8">
      <c r="A274" s="189"/>
      <c r="B274" s="190" t="s">
        <v>161</v>
      </c>
      <c r="C274" s="191"/>
      <c r="D274" s="197">
        <v>12.05</v>
      </c>
      <c r="E274" s="193" t="s">
        <v>41</v>
      </c>
      <c r="F274" s="194">
        <v>2.08</v>
      </c>
      <c r="G274" s="255">
        <f t="shared" ref="G274:G279" si="3">D274*F274</f>
        <v>25.064000000000004</v>
      </c>
      <c r="H274" s="239" t="s">
        <v>63</v>
      </c>
    </row>
    <row r="275" spans="1:8">
      <c r="A275" s="189"/>
      <c r="B275" s="190" t="s">
        <v>224</v>
      </c>
      <c r="C275" s="191"/>
      <c r="D275" s="250">
        <v>8.43</v>
      </c>
      <c r="E275" s="193" t="s">
        <v>41</v>
      </c>
      <c r="F275" s="194">
        <v>4.9400000000000004</v>
      </c>
      <c r="G275" s="255">
        <f t="shared" si="3"/>
        <v>41.644200000000005</v>
      </c>
      <c r="H275" s="196" t="s">
        <v>63</v>
      </c>
    </row>
    <row r="276" spans="1:8">
      <c r="A276" s="189"/>
      <c r="B276" s="190" t="s">
        <v>225</v>
      </c>
      <c r="C276" s="191"/>
      <c r="D276" s="250">
        <v>28.03</v>
      </c>
      <c r="E276" s="193" t="s">
        <v>41</v>
      </c>
      <c r="F276" s="194">
        <v>2.8</v>
      </c>
      <c r="G276" s="255">
        <f t="shared" si="3"/>
        <v>78.483999999999995</v>
      </c>
      <c r="H276" s="188"/>
    </row>
    <row r="277" spans="1:8">
      <c r="A277" s="285"/>
      <c r="B277" s="190" t="s">
        <v>226</v>
      </c>
      <c r="C277" s="191"/>
      <c r="D277" s="250">
        <v>0.5</v>
      </c>
      <c r="E277" s="193" t="s">
        <v>41</v>
      </c>
      <c r="F277" s="295">
        <v>65</v>
      </c>
      <c r="G277" s="255">
        <f t="shared" si="3"/>
        <v>32.5</v>
      </c>
      <c r="H277" s="211"/>
    </row>
    <row r="278" spans="1:8">
      <c r="A278" s="285"/>
      <c r="B278" s="190" t="s">
        <v>110</v>
      </c>
      <c r="C278" s="191"/>
      <c r="D278" s="250">
        <v>0.1</v>
      </c>
      <c r="E278" s="193" t="s">
        <v>82</v>
      </c>
      <c r="F278" s="194">
        <v>287.5</v>
      </c>
      <c r="G278" s="255">
        <f t="shared" si="3"/>
        <v>28.75</v>
      </c>
      <c r="H278" s="211"/>
    </row>
    <row r="279" spans="1:8">
      <c r="A279" s="285"/>
      <c r="B279" s="190" t="s">
        <v>212</v>
      </c>
      <c r="C279" s="191"/>
      <c r="D279" s="192">
        <v>8</v>
      </c>
      <c r="E279" s="193" t="s">
        <v>113</v>
      </c>
      <c r="F279" s="198">
        <v>1.44E-2</v>
      </c>
      <c r="G279" s="255">
        <f t="shared" si="3"/>
        <v>0.1152</v>
      </c>
      <c r="H279" s="211"/>
    </row>
    <row r="280" spans="1:8">
      <c r="A280" s="199"/>
      <c r="B280" s="296"/>
      <c r="C280" s="201" t="s">
        <v>227</v>
      </c>
      <c r="D280" s="202">
        <v>1</v>
      </c>
      <c r="E280" s="203" t="s">
        <v>83</v>
      </c>
      <c r="F280" s="204" t="s">
        <v>54</v>
      </c>
      <c r="G280" s="252">
        <f>SUM(G274:G279)</f>
        <v>206.5574</v>
      </c>
      <c r="H280" s="206" t="s">
        <v>115</v>
      </c>
    </row>
    <row r="281" spans="1:8">
      <c r="A281" s="207">
        <v>9.6999999999999993</v>
      </c>
      <c r="B281" s="284" t="s">
        <v>228</v>
      </c>
      <c r="C281" s="191"/>
      <c r="D281" s="208"/>
      <c r="E281" s="208"/>
      <c r="F281" s="209"/>
      <c r="G281" s="210" t="s">
        <v>63</v>
      </c>
      <c r="H281" s="211"/>
    </row>
    <row r="282" spans="1:8">
      <c r="A282" s="189"/>
      <c r="B282" s="190" t="s">
        <v>161</v>
      </c>
      <c r="C282" s="191"/>
      <c r="D282" s="197">
        <v>12.05</v>
      </c>
      <c r="E282" s="193" t="s">
        <v>41</v>
      </c>
      <c r="F282" s="194">
        <v>2.08</v>
      </c>
      <c r="G282" s="255">
        <f t="shared" ref="G282:G287" si="4">D282*F282</f>
        <v>25.064000000000004</v>
      </c>
      <c r="H282" s="239" t="s">
        <v>63</v>
      </c>
    </row>
    <row r="283" spans="1:8">
      <c r="A283" s="189"/>
      <c r="B283" s="190" t="s">
        <v>224</v>
      </c>
      <c r="C283" s="191"/>
      <c r="D283" s="250">
        <v>8.42</v>
      </c>
      <c r="E283" s="193" t="s">
        <v>41</v>
      </c>
      <c r="F283" s="194">
        <v>4.9400000000000004</v>
      </c>
      <c r="G283" s="255">
        <f t="shared" si="4"/>
        <v>41.594800000000006</v>
      </c>
      <c r="H283" s="196" t="s">
        <v>63</v>
      </c>
    </row>
    <row r="284" spans="1:8">
      <c r="A284" s="189"/>
      <c r="B284" s="190" t="s">
        <v>229</v>
      </c>
      <c r="C284" s="191"/>
      <c r="D284" s="250">
        <v>22</v>
      </c>
      <c r="E284" s="193" t="s">
        <v>41</v>
      </c>
      <c r="F284" s="194">
        <v>2.8</v>
      </c>
      <c r="G284" s="255">
        <f t="shared" si="4"/>
        <v>61.599999999999994</v>
      </c>
      <c r="H284" s="188"/>
    </row>
    <row r="285" spans="1:8">
      <c r="A285" s="285"/>
      <c r="B285" s="190" t="s">
        <v>226</v>
      </c>
      <c r="C285" s="191"/>
      <c r="D285" s="250">
        <v>0.5</v>
      </c>
      <c r="E285" s="193" t="s">
        <v>41</v>
      </c>
      <c r="F285" s="295">
        <v>65</v>
      </c>
      <c r="G285" s="255">
        <f t="shared" si="4"/>
        <v>32.5</v>
      </c>
      <c r="H285" s="211"/>
    </row>
    <row r="286" spans="1:8">
      <c r="A286" s="285"/>
      <c r="B286" s="190" t="s">
        <v>110</v>
      </c>
      <c r="C286" s="191"/>
      <c r="D286" s="250">
        <v>0.1</v>
      </c>
      <c r="E286" s="193" t="s">
        <v>82</v>
      </c>
      <c r="F286" s="194">
        <v>287.5</v>
      </c>
      <c r="G286" s="255">
        <f t="shared" si="4"/>
        <v>28.75</v>
      </c>
      <c r="H286" s="211"/>
    </row>
    <row r="287" spans="1:8">
      <c r="A287" s="285"/>
      <c r="B287" s="190" t="s">
        <v>212</v>
      </c>
      <c r="C287" s="191"/>
      <c r="D287" s="192">
        <v>8</v>
      </c>
      <c r="E287" s="193" t="s">
        <v>113</v>
      </c>
      <c r="F287" s="198">
        <v>1.44E-2</v>
      </c>
      <c r="G287" s="255">
        <f t="shared" si="4"/>
        <v>0.1152</v>
      </c>
      <c r="H287" s="211"/>
    </row>
    <row r="288" spans="1:8">
      <c r="A288" s="199"/>
      <c r="B288" s="296"/>
      <c r="C288" s="201" t="s">
        <v>230</v>
      </c>
      <c r="D288" s="202">
        <v>1</v>
      </c>
      <c r="E288" s="203" t="s">
        <v>83</v>
      </c>
      <c r="F288" s="204" t="s">
        <v>54</v>
      </c>
      <c r="G288" s="252">
        <f>SUM(G282:G287)</f>
        <v>189.624</v>
      </c>
      <c r="H288" s="206" t="s">
        <v>115</v>
      </c>
    </row>
    <row r="289" spans="1:8">
      <c r="A289" s="207">
        <v>9.8000000000000007</v>
      </c>
      <c r="B289" s="284" t="s">
        <v>231</v>
      </c>
      <c r="C289" s="191"/>
      <c r="D289" s="208"/>
      <c r="E289" s="208"/>
      <c r="F289" s="209"/>
      <c r="G289" s="210" t="s">
        <v>63</v>
      </c>
      <c r="H289" s="211"/>
    </row>
    <row r="290" spans="1:8">
      <c r="A290" s="189"/>
      <c r="B290" s="190" t="s">
        <v>232</v>
      </c>
      <c r="C290" s="191"/>
      <c r="D290" s="192">
        <v>105</v>
      </c>
      <c r="E290" s="193" t="s">
        <v>233</v>
      </c>
      <c r="F290" s="194">
        <v>1.6</v>
      </c>
      <c r="G290" s="255">
        <f t="shared" ref="G290:G295" si="5">D290*F290</f>
        <v>168</v>
      </c>
      <c r="H290" s="188"/>
    </row>
    <row r="291" spans="1:8">
      <c r="A291" s="189"/>
      <c r="B291" s="190" t="s">
        <v>161</v>
      </c>
      <c r="C291" s="191"/>
      <c r="D291" s="197">
        <v>18</v>
      </c>
      <c r="E291" s="193" t="s">
        <v>41</v>
      </c>
      <c r="F291" s="194">
        <v>2.08</v>
      </c>
      <c r="G291" s="255">
        <f t="shared" si="5"/>
        <v>37.44</v>
      </c>
      <c r="H291" s="239" t="s">
        <v>63</v>
      </c>
    </row>
    <row r="292" spans="1:8">
      <c r="A292" s="189"/>
      <c r="B292" s="190" t="s">
        <v>234</v>
      </c>
      <c r="C292" s="191"/>
      <c r="D292" s="250">
        <v>0.25</v>
      </c>
      <c r="E292" s="193" t="s">
        <v>41</v>
      </c>
      <c r="F292" s="194">
        <v>5.47</v>
      </c>
      <c r="G292" s="255">
        <f t="shared" si="5"/>
        <v>1.3674999999999999</v>
      </c>
      <c r="H292" s="188"/>
    </row>
    <row r="293" spans="1:8">
      <c r="A293" s="189"/>
      <c r="B293" s="190" t="s">
        <v>211</v>
      </c>
      <c r="C293" s="191"/>
      <c r="D293" s="250">
        <v>0.04</v>
      </c>
      <c r="E293" s="193" t="s">
        <v>82</v>
      </c>
      <c r="F293" s="194">
        <v>292.5</v>
      </c>
      <c r="G293" s="255">
        <f t="shared" si="5"/>
        <v>11.700000000000001</v>
      </c>
      <c r="H293" s="188"/>
    </row>
    <row r="294" spans="1:8">
      <c r="A294" s="189"/>
      <c r="B294" s="190" t="s">
        <v>212</v>
      </c>
      <c r="C294" s="191"/>
      <c r="D294" s="192">
        <v>6</v>
      </c>
      <c r="E294" s="193" t="s">
        <v>113</v>
      </c>
      <c r="F294" s="198">
        <v>1.44E-2</v>
      </c>
      <c r="G294" s="255">
        <f t="shared" si="5"/>
        <v>8.6400000000000005E-2</v>
      </c>
      <c r="H294" s="188"/>
    </row>
    <row r="295" spans="1:8">
      <c r="A295" s="189"/>
      <c r="B295" s="190" t="s">
        <v>235</v>
      </c>
      <c r="C295" s="191"/>
      <c r="D295" s="197">
        <v>0.02</v>
      </c>
      <c r="E295" s="193" t="s">
        <v>41</v>
      </c>
      <c r="F295" s="194">
        <v>150</v>
      </c>
      <c r="G295" s="255">
        <f t="shared" si="5"/>
        <v>3</v>
      </c>
      <c r="H295" s="188"/>
    </row>
    <row r="296" spans="1:8">
      <c r="A296" s="297"/>
      <c r="B296" s="298"/>
      <c r="C296" s="299" t="s">
        <v>236</v>
      </c>
      <c r="D296" s="300">
        <v>1</v>
      </c>
      <c r="E296" s="301" t="s">
        <v>83</v>
      </c>
      <c r="F296" s="302" t="s">
        <v>54</v>
      </c>
      <c r="G296" s="303">
        <f>SUM(G290:G295)</f>
        <v>221.59389999999999</v>
      </c>
      <c r="H296" s="304" t="s">
        <v>115</v>
      </c>
    </row>
    <row r="297" spans="1:8">
      <c r="A297" s="207">
        <v>9.9</v>
      </c>
      <c r="B297" s="184" t="s">
        <v>237</v>
      </c>
      <c r="C297" s="190"/>
      <c r="D297" s="185"/>
      <c r="E297" s="185"/>
      <c r="F297" s="186"/>
      <c r="G297" s="187" t="s">
        <v>63</v>
      </c>
      <c r="H297" s="188"/>
    </row>
    <row r="298" spans="1:8">
      <c r="A298" s="189"/>
      <c r="B298" s="190" t="s">
        <v>238</v>
      </c>
      <c r="C298" s="191"/>
      <c r="D298" s="192">
        <v>105</v>
      </c>
      <c r="E298" s="193" t="s">
        <v>233</v>
      </c>
      <c r="F298" s="194">
        <v>1.9</v>
      </c>
      <c r="G298" s="255">
        <f t="shared" ref="G298:G303" si="6">D298*F298</f>
        <v>199.5</v>
      </c>
      <c r="H298" s="188"/>
    </row>
    <row r="299" spans="1:8">
      <c r="A299" s="189"/>
      <c r="B299" s="190" t="s">
        <v>161</v>
      </c>
      <c r="C299" s="191"/>
      <c r="D299" s="197">
        <v>18</v>
      </c>
      <c r="E299" s="193" t="s">
        <v>41</v>
      </c>
      <c r="F299" s="194">
        <v>2.08</v>
      </c>
      <c r="G299" s="255">
        <f t="shared" si="6"/>
        <v>37.44</v>
      </c>
      <c r="H299" s="239" t="s">
        <v>63</v>
      </c>
    </row>
    <row r="300" spans="1:8">
      <c r="A300" s="189"/>
      <c r="B300" s="190" t="s">
        <v>234</v>
      </c>
      <c r="C300" s="191"/>
      <c r="D300" s="250">
        <v>0.25</v>
      </c>
      <c r="E300" s="193" t="s">
        <v>41</v>
      </c>
      <c r="F300" s="194">
        <v>5.47</v>
      </c>
      <c r="G300" s="255">
        <f t="shared" si="6"/>
        <v>1.3674999999999999</v>
      </c>
      <c r="H300" s="188"/>
    </row>
    <row r="301" spans="1:8">
      <c r="A301" s="189"/>
      <c r="B301" s="190" t="s">
        <v>211</v>
      </c>
      <c r="C301" s="191"/>
      <c r="D301" s="250">
        <v>0.04</v>
      </c>
      <c r="E301" s="193" t="s">
        <v>82</v>
      </c>
      <c r="F301" s="194">
        <v>292.5</v>
      </c>
      <c r="G301" s="255">
        <f t="shared" si="6"/>
        <v>11.700000000000001</v>
      </c>
      <c r="H301" s="188"/>
    </row>
    <row r="302" spans="1:8">
      <c r="A302" s="189"/>
      <c r="B302" s="190" t="s">
        <v>212</v>
      </c>
      <c r="C302" s="191"/>
      <c r="D302" s="192">
        <v>6</v>
      </c>
      <c r="E302" s="193" t="s">
        <v>113</v>
      </c>
      <c r="F302" s="198">
        <v>1.44E-2</v>
      </c>
      <c r="G302" s="255">
        <f t="shared" si="6"/>
        <v>8.6400000000000005E-2</v>
      </c>
      <c r="H302" s="188"/>
    </row>
    <row r="303" spans="1:8">
      <c r="A303" s="189"/>
      <c r="B303" s="190" t="s">
        <v>235</v>
      </c>
      <c r="C303" s="191"/>
      <c r="D303" s="197">
        <v>0.02</v>
      </c>
      <c r="E303" s="193" t="s">
        <v>41</v>
      </c>
      <c r="F303" s="194">
        <v>150</v>
      </c>
      <c r="G303" s="255">
        <f t="shared" si="6"/>
        <v>3</v>
      </c>
      <c r="H303" s="188"/>
    </row>
    <row r="304" spans="1:8" ht="21.75" thickBot="1">
      <c r="A304" s="216"/>
      <c r="B304" s="217"/>
      <c r="C304" s="218" t="s">
        <v>239</v>
      </c>
      <c r="D304" s="219">
        <v>1</v>
      </c>
      <c r="E304" s="258" t="s">
        <v>83</v>
      </c>
      <c r="F304" s="259" t="s">
        <v>54</v>
      </c>
      <c r="G304" s="260">
        <f>SUM(G298:G303)</f>
        <v>253.09389999999999</v>
      </c>
      <c r="H304" s="290" t="s">
        <v>115</v>
      </c>
    </row>
    <row r="305" spans="1:8">
      <c r="A305" s="223"/>
      <c r="B305" s="223"/>
      <c r="C305" s="223"/>
      <c r="D305" s="224"/>
      <c r="E305" s="261"/>
      <c r="F305" s="262"/>
      <c r="G305" s="545" t="str">
        <f>$G$37</f>
        <v xml:space="preserve"> เมษายน 2549</v>
      </c>
      <c r="H305" s="545"/>
    </row>
    <row r="306" spans="1:8" ht="21.75">
      <c r="A306" s="533" t="s">
        <v>240</v>
      </c>
      <c r="B306" s="533"/>
      <c r="C306" s="533"/>
      <c r="D306" s="533"/>
      <c r="E306" s="533"/>
      <c r="F306" s="533"/>
      <c r="G306" s="533"/>
      <c r="H306" s="533"/>
    </row>
    <row r="307" spans="1:8" ht="38.25" customHeight="1" thickBot="1">
      <c r="A307" s="547" t="s">
        <v>123</v>
      </c>
      <c r="B307" s="547"/>
      <c r="C307" s="547"/>
      <c r="D307" s="547"/>
      <c r="E307" s="547"/>
      <c r="F307" s="547"/>
      <c r="G307" s="547"/>
      <c r="H307" s="547"/>
    </row>
    <row r="308" spans="1:8">
      <c r="A308" s="535" t="s">
        <v>91</v>
      </c>
      <c r="B308" s="537" t="s">
        <v>0</v>
      </c>
      <c r="C308" s="538"/>
      <c r="D308" s="541" t="s">
        <v>1</v>
      </c>
      <c r="E308" s="541" t="s">
        <v>2</v>
      </c>
      <c r="F308" s="171" t="s">
        <v>104</v>
      </c>
      <c r="G308" s="172" t="s">
        <v>105</v>
      </c>
      <c r="H308" s="543" t="s">
        <v>12</v>
      </c>
    </row>
    <row r="309" spans="1:8">
      <c r="A309" s="536"/>
      <c r="B309" s="539"/>
      <c r="C309" s="540"/>
      <c r="D309" s="542"/>
      <c r="E309" s="542"/>
      <c r="F309" s="173" t="s">
        <v>93</v>
      </c>
      <c r="G309" s="174" t="s">
        <v>93</v>
      </c>
      <c r="H309" s="544"/>
    </row>
    <row r="310" spans="1:8">
      <c r="A310" s="305">
        <v>9.1</v>
      </c>
      <c r="B310" s="184" t="s">
        <v>241</v>
      </c>
      <c r="C310" s="190"/>
      <c r="D310" s="185"/>
      <c r="E310" s="185"/>
      <c r="F310" s="186"/>
      <c r="G310" s="187" t="s">
        <v>63</v>
      </c>
      <c r="H310" s="188"/>
    </row>
    <row r="311" spans="1:8">
      <c r="A311" s="189"/>
      <c r="B311" s="306" t="s">
        <v>242</v>
      </c>
      <c r="C311" s="191"/>
      <c r="D311" s="192">
        <v>28</v>
      </c>
      <c r="E311" s="193" t="s">
        <v>233</v>
      </c>
      <c r="F311" s="194">
        <v>5</v>
      </c>
      <c r="G311" s="255">
        <f t="shared" ref="G311:G316" si="7">D311*F311</f>
        <v>140</v>
      </c>
      <c r="H311" s="188"/>
    </row>
    <row r="312" spans="1:8">
      <c r="A312" s="189"/>
      <c r="B312" s="190" t="s">
        <v>243</v>
      </c>
      <c r="C312" s="191"/>
      <c r="D312" s="197">
        <v>18</v>
      </c>
      <c r="E312" s="193" t="s">
        <v>41</v>
      </c>
      <c r="F312" s="194">
        <v>2.08</v>
      </c>
      <c r="G312" s="255">
        <f t="shared" si="7"/>
        <v>37.44</v>
      </c>
      <c r="H312" s="239" t="s">
        <v>63</v>
      </c>
    </row>
    <row r="313" spans="1:8">
      <c r="A313" s="189"/>
      <c r="B313" s="190" t="s">
        <v>234</v>
      </c>
      <c r="C313" s="191"/>
      <c r="D313" s="250">
        <v>0.25</v>
      </c>
      <c r="E313" s="193" t="s">
        <v>41</v>
      </c>
      <c r="F313" s="194">
        <v>5.47</v>
      </c>
      <c r="G313" s="255">
        <f t="shared" si="7"/>
        <v>1.3674999999999999</v>
      </c>
      <c r="H313" s="188"/>
    </row>
    <row r="314" spans="1:8">
      <c r="A314" s="189"/>
      <c r="B314" s="190" t="s">
        <v>211</v>
      </c>
      <c r="C314" s="191"/>
      <c r="D314" s="250">
        <v>0.04</v>
      </c>
      <c r="E314" s="193" t="s">
        <v>82</v>
      </c>
      <c r="F314" s="194">
        <v>292.5</v>
      </c>
      <c r="G314" s="255">
        <f t="shared" si="7"/>
        <v>11.700000000000001</v>
      </c>
      <c r="H314" s="188"/>
    </row>
    <row r="315" spans="1:8">
      <c r="A315" s="189"/>
      <c r="B315" s="190" t="s">
        <v>212</v>
      </c>
      <c r="C315" s="191"/>
      <c r="D315" s="192">
        <v>6</v>
      </c>
      <c r="E315" s="193" t="s">
        <v>113</v>
      </c>
      <c r="F315" s="198">
        <v>1.44E-2</v>
      </c>
      <c r="G315" s="255">
        <f t="shared" si="7"/>
        <v>8.6400000000000005E-2</v>
      </c>
      <c r="H315" s="188"/>
    </row>
    <row r="316" spans="1:8">
      <c r="A316" s="189"/>
      <c r="B316" s="190" t="s">
        <v>235</v>
      </c>
      <c r="C316" s="191"/>
      <c r="D316" s="197">
        <v>0.02</v>
      </c>
      <c r="E316" s="193" t="s">
        <v>41</v>
      </c>
      <c r="F316" s="194">
        <v>150</v>
      </c>
      <c r="G316" s="255">
        <f t="shared" si="7"/>
        <v>3</v>
      </c>
      <c r="H316" s="188"/>
    </row>
    <row r="317" spans="1:8">
      <c r="A317" s="297"/>
      <c r="B317" s="298"/>
      <c r="C317" s="299" t="s">
        <v>244</v>
      </c>
      <c r="D317" s="300">
        <v>1</v>
      </c>
      <c r="E317" s="301" t="s">
        <v>83</v>
      </c>
      <c r="F317" s="302" t="s">
        <v>54</v>
      </c>
      <c r="G317" s="303">
        <f>SUM(G311:G316)</f>
        <v>193.59389999999999</v>
      </c>
      <c r="H317" s="304" t="s">
        <v>115</v>
      </c>
    </row>
    <row r="318" spans="1:8">
      <c r="A318" s="207">
        <v>9.11</v>
      </c>
      <c r="B318" s="184" t="s">
        <v>245</v>
      </c>
      <c r="C318" s="190"/>
      <c r="D318" s="185"/>
      <c r="E318" s="185"/>
      <c r="F318" s="186"/>
      <c r="G318" s="187" t="s">
        <v>63</v>
      </c>
      <c r="H318" s="188"/>
    </row>
    <row r="319" spans="1:8">
      <c r="A319" s="189"/>
      <c r="B319" s="306" t="s">
        <v>246</v>
      </c>
      <c r="C319" s="191"/>
      <c r="D319" s="192">
        <v>28</v>
      </c>
      <c r="E319" s="193" t="s">
        <v>233</v>
      </c>
      <c r="F319" s="194">
        <v>5.5</v>
      </c>
      <c r="G319" s="255">
        <f t="shared" ref="G319:G324" si="8">D319*F319</f>
        <v>154</v>
      </c>
      <c r="H319" s="188"/>
    </row>
    <row r="320" spans="1:8">
      <c r="A320" s="189"/>
      <c r="B320" s="190" t="s">
        <v>243</v>
      </c>
      <c r="C320" s="191"/>
      <c r="D320" s="197">
        <v>18</v>
      </c>
      <c r="E320" s="193" t="s">
        <v>41</v>
      </c>
      <c r="F320" s="194">
        <v>2.08</v>
      </c>
      <c r="G320" s="255">
        <f t="shared" si="8"/>
        <v>37.44</v>
      </c>
      <c r="H320" s="239" t="s">
        <v>63</v>
      </c>
    </row>
    <row r="321" spans="1:8">
      <c r="A321" s="189"/>
      <c r="B321" s="190" t="s">
        <v>234</v>
      </c>
      <c r="C321" s="191"/>
      <c r="D321" s="250">
        <v>0.25</v>
      </c>
      <c r="E321" s="193" t="s">
        <v>41</v>
      </c>
      <c r="F321" s="194">
        <v>5.47</v>
      </c>
      <c r="G321" s="255">
        <f t="shared" si="8"/>
        <v>1.3674999999999999</v>
      </c>
      <c r="H321" s="188"/>
    </row>
    <row r="322" spans="1:8">
      <c r="A322" s="189"/>
      <c r="B322" s="190" t="s">
        <v>211</v>
      </c>
      <c r="C322" s="191"/>
      <c r="D322" s="250">
        <v>0.04</v>
      </c>
      <c r="E322" s="193" t="s">
        <v>82</v>
      </c>
      <c r="F322" s="194">
        <v>292.5</v>
      </c>
      <c r="G322" s="255">
        <f t="shared" si="8"/>
        <v>11.700000000000001</v>
      </c>
      <c r="H322" s="188"/>
    </row>
    <row r="323" spans="1:8">
      <c r="A323" s="189"/>
      <c r="B323" s="190" t="s">
        <v>212</v>
      </c>
      <c r="C323" s="191"/>
      <c r="D323" s="192">
        <v>6</v>
      </c>
      <c r="E323" s="193" t="s">
        <v>113</v>
      </c>
      <c r="F323" s="198">
        <v>1.44E-2</v>
      </c>
      <c r="G323" s="255">
        <f t="shared" si="8"/>
        <v>8.6400000000000005E-2</v>
      </c>
      <c r="H323" s="188"/>
    </row>
    <row r="324" spans="1:8">
      <c r="A324" s="189"/>
      <c r="B324" s="190" t="s">
        <v>235</v>
      </c>
      <c r="C324" s="191"/>
      <c r="D324" s="197">
        <v>0.02</v>
      </c>
      <c r="E324" s="193" t="s">
        <v>41</v>
      </c>
      <c r="F324" s="194">
        <v>150</v>
      </c>
      <c r="G324" s="255">
        <f t="shared" si="8"/>
        <v>3</v>
      </c>
      <c r="H324" s="188"/>
    </row>
    <row r="325" spans="1:8">
      <c r="A325" s="297"/>
      <c r="B325" s="298"/>
      <c r="C325" s="299" t="s">
        <v>247</v>
      </c>
      <c r="D325" s="300">
        <v>1</v>
      </c>
      <c r="E325" s="301" t="s">
        <v>83</v>
      </c>
      <c r="F325" s="302" t="s">
        <v>54</v>
      </c>
      <c r="G325" s="303">
        <f>SUM(G319:G324)</f>
        <v>207.59389999999999</v>
      </c>
      <c r="H325" s="304" t="s">
        <v>115</v>
      </c>
    </row>
    <row r="326" spans="1:8">
      <c r="A326" s="207">
        <v>9.1199999999999992</v>
      </c>
      <c r="B326" s="184" t="s">
        <v>248</v>
      </c>
      <c r="C326" s="190"/>
      <c r="D326" s="185"/>
      <c r="E326" s="185"/>
      <c r="F326" s="186"/>
      <c r="G326" s="187" t="s">
        <v>63</v>
      </c>
      <c r="H326" s="188"/>
    </row>
    <row r="327" spans="1:8">
      <c r="A327" s="189"/>
      <c r="B327" s="306" t="s">
        <v>249</v>
      </c>
      <c r="C327" s="191"/>
      <c r="D327" s="192">
        <v>28</v>
      </c>
      <c r="E327" s="193" t="s">
        <v>233</v>
      </c>
      <c r="F327" s="194">
        <v>6.25</v>
      </c>
      <c r="G327" s="255">
        <f t="shared" ref="G327:G332" si="9">D327*F327</f>
        <v>175</v>
      </c>
      <c r="H327" s="188"/>
    </row>
    <row r="328" spans="1:8">
      <c r="A328" s="189"/>
      <c r="B328" s="190" t="s">
        <v>243</v>
      </c>
      <c r="C328" s="191"/>
      <c r="D328" s="197">
        <v>18</v>
      </c>
      <c r="E328" s="193" t="s">
        <v>41</v>
      </c>
      <c r="F328" s="194">
        <v>2.08</v>
      </c>
      <c r="G328" s="255">
        <f t="shared" si="9"/>
        <v>37.44</v>
      </c>
      <c r="H328" s="239" t="s">
        <v>63</v>
      </c>
    </row>
    <row r="329" spans="1:8">
      <c r="A329" s="189"/>
      <c r="B329" s="190" t="s">
        <v>234</v>
      </c>
      <c r="C329" s="191"/>
      <c r="D329" s="250">
        <v>0.25</v>
      </c>
      <c r="E329" s="193" t="s">
        <v>41</v>
      </c>
      <c r="F329" s="194">
        <v>5.47</v>
      </c>
      <c r="G329" s="255">
        <f t="shared" si="9"/>
        <v>1.3674999999999999</v>
      </c>
      <c r="H329" s="188"/>
    </row>
    <row r="330" spans="1:8">
      <c r="A330" s="189"/>
      <c r="B330" s="190" t="s">
        <v>211</v>
      </c>
      <c r="C330" s="191"/>
      <c r="D330" s="250">
        <v>0.04</v>
      </c>
      <c r="E330" s="193" t="s">
        <v>82</v>
      </c>
      <c r="F330" s="194">
        <v>292.5</v>
      </c>
      <c r="G330" s="255">
        <f t="shared" si="9"/>
        <v>11.700000000000001</v>
      </c>
      <c r="H330" s="188"/>
    </row>
    <row r="331" spans="1:8">
      <c r="A331" s="189"/>
      <c r="B331" s="190" t="s">
        <v>212</v>
      </c>
      <c r="C331" s="191"/>
      <c r="D331" s="192">
        <v>6</v>
      </c>
      <c r="E331" s="193" t="s">
        <v>113</v>
      </c>
      <c r="F331" s="198">
        <v>1.44E-2</v>
      </c>
      <c r="G331" s="255">
        <f t="shared" si="9"/>
        <v>8.6400000000000005E-2</v>
      </c>
      <c r="H331" s="188"/>
    </row>
    <row r="332" spans="1:8">
      <c r="A332" s="189"/>
      <c r="B332" s="190" t="s">
        <v>235</v>
      </c>
      <c r="C332" s="191"/>
      <c r="D332" s="197">
        <v>0.02</v>
      </c>
      <c r="E332" s="193" t="s">
        <v>41</v>
      </c>
      <c r="F332" s="194">
        <v>150</v>
      </c>
      <c r="G332" s="255">
        <f t="shared" si="9"/>
        <v>3</v>
      </c>
      <c r="H332" s="188"/>
    </row>
    <row r="333" spans="1:8">
      <c r="A333" s="297"/>
      <c r="B333" s="298"/>
      <c r="C333" s="299" t="s">
        <v>250</v>
      </c>
      <c r="D333" s="300">
        <v>1</v>
      </c>
      <c r="E333" s="301" t="s">
        <v>83</v>
      </c>
      <c r="F333" s="302" t="s">
        <v>54</v>
      </c>
      <c r="G333" s="303">
        <f>SUM(G327:G332)</f>
        <v>228.59389999999999</v>
      </c>
      <c r="H333" s="304" t="s">
        <v>115</v>
      </c>
    </row>
    <row r="334" spans="1:8">
      <c r="A334" s="207">
        <v>9.1300000000000008</v>
      </c>
      <c r="B334" s="184" t="s">
        <v>251</v>
      </c>
      <c r="C334" s="190"/>
      <c r="D334" s="185"/>
      <c r="E334" s="185"/>
      <c r="F334" s="186"/>
      <c r="G334" s="187" t="s">
        <v>63</v>
      </c>
      <c r="H334" s="188"/>
    </row>
    <row r="335" spans="1:8">
      <c r="A335" s="189"/>
      <c r="B335" s="190" t="s">
        <v>252</v>
      </c>
      <c r="C335" s="191"/>
      <c r="D335" s="192">
        <v>23</v>
      </c>
      <c r="E335" s="193" t="s">
        <v>233</v>
      </c>
      <c r="F335" s="194">
        <v>5.75</v>
      </c>
      <c r="G335" s="255">
        <f t="shared" ref="G335:G340" si="10">D335*F335</f>
        <v>132.25</v>
      </c>
      <c r="H335" s="188"/>
    </row>
    <row r="336" spans="1:8">
      <c r="A336" s="189"/>
      <c r="B336" s="190" t="s">
        <v>243</v>
      </c>
      <c r="C336" s="191"/>
      <c r="D336" s="197">
        <v>18</v>
      </c>
      <c r="E336" s="193" t="s">
        <v>41</v>
      </c>
      <c r="F336" s="194">
        <v>2.08</v>
      </c>
      <c r="G336" s="255">
        <f t="shared" si="10"/>
        <v>37.44</v>
      </c>
      <c r="H336" s="239" t="s">
        <v>63</v>
      </c>
    </row>
    <row r="337" spans="1:8">
      <c r="A337" s="189"/>
      <c r="B337" s="190" t="s">
        <v>234</v>
      </c>
      <c r="C337" s="191"/>
      <c r="D337" s="250">
        <v>0.25</v>
      </c>
      <c r="E337" s="193" t="s">
        <v>41</v>
      </c>
      <c r="F337" s="194">
        <v>5.47</v>
      </c>
      <c r="G337" s="255">
        <f t="shared" si="10"/>
        <v>1.3674999999999999</v>
      </c>
      <c r="H337" s="188"/>
    </row>
    <row r="338" spans="1:8">
      <c r="A338" s="189"/>
      <c r="B338" s="190" t="s">
        <v>211</v>
      </c>
      <c r="C338" s="191"/>
      <c r="D338" s="250">
        <v>0.04</v>
      </c>
      <c r="E338" s="193" t="s">
        <v>82</v>
      </c>
      <c r="F338" s="194">
        <v>292.5</v>
      </c>
      <c r="G338" s="255">
        <f t="shared" si="10"/>
        <v>11.700000000000001</v>
      </c>
      <c r="H338" s="188"/>
    </row>
    <row r="339" spans="1:8">
      <c r="A339" s="189"/>
      <c r="B339" s="190" t="s">
        <v>212</v>
      </c>
      <c r="C339" s="191"/>
      <c r="D339" s="192">
        <v>6</v>
      </c>
      <c r="E339" s="193" t="s">
        <v>113</v>
      </c>
      <c r="F339" s="198">
        <v>1.44E-2</v>
      </c>
      <c r="G339" s="255">
        <f t="shared" si="10"/>
        <v>8.6400000000000005E-2</v>
      </c>
      <c r="H339" s="188"/>
    </row>
    <row r="340" spans="1:8">
      <c r="A340" s="189"/>
      <c r="B340" s="190" t="s">
        <v>235</v>
      </c>
      <c r="C340" s="191"/>
      <c r="D340" s="197">
        <v>0.02</v>
      </c>
      <c r="E340" s="193" t="s">
        <v>41</v>
      </c>
      <c r="F340" s="194">
        <v>150</v>
      </c>
      <c r="G340" s="255">
        <f t="shared" si="10"/>
        <v>3</v>
      </c>
      <c r="H340" s="188"/>
    </row>
    <row r="341" spans="1:8" ht="21.75" thickBot="1">
      <c r="A341" s="216"/>
      <c r="B341" s="217"/>
      <c r="C341" s="218" t="s">
        <v>253</v>
      </c>
      <c r="D341" s="219">
        <v>1</v>
      </c>
      <c r="E341" s="258" t="s">
        <v>83</v>
      </c>
      <c r="F341" s="259" t="s">
        <v>54</v>
      </c>
      <c r="G341" s="260">
        <f>SUM(G335:G340)</f>
        <v>185.84389999999999</v>
      </c>
      <c r="H341" s="290" t="s">
        <v>115</v>
      </c>
    </row>
    <row r="342" spans="1:8">
      <c r="A342" s="223"/>
      <c r="B342" s="223"/>
      <c r="C342" s="223"/>
      <c r="D342" s="224"/>
      <c r="E342" s="261"/>
      <c r="F342" s="262"/>
      <c r="G342" s="545" t="str">
        <f>$G$37</f>
        <v xml:space="preserve"> เมษายน 2549</v>
      </c>
      <c r="H342" s="545"/>
    </row>
    <row r="343" spans="1:8" ht="21.75">
      <c r="A343" s="533" t="s">
        <v>254</v>
      </c>
      <c r="B343" s="533"/>
      <c r="C343" s="533"/>
      <c r="D343" s="533"/>
      <c r="E343" s="533"/>
      <c r="F343" s="533"/>
      <c r="G343" s="533"/>
      <c r="H343" s="533"/>
    </row>
    <row r="344" spans="1:8" ht="38.25" customHeight="1" thickBot="1">
      <c r="A344" s="547" t="s">
        <v>123</v>
      </c>
      <c r="B344" s="547"/>
      <c r="C344" s="547"/>
      <c r="D344" s="547"/>
      <c r="E344" s="547"/>
      <c r="F344" s="547"/>
      <c r="G344" s="547"/>
      <c r="H344" s="547"/>
    </row>
    <row r="345" spans="1:8">
      <c r="A345" s="535" t="s">
        <v>91</v>
      </c>
      <c r="B345" s="537" t="s">
        <v>0</v>
      </c>
      <c r="C345" s="538"/>
      <c r="D345" s="541" t="s">
        <v>1</v>
      </c>
      <c r="E345" s="541" t="s">
        <v>2</v>
      </c>
      <c r="F345" s="171" t="s">
        <v>104</v>
      </c>
      <c r="G345" s="172" t="s">
        <v>105</v>
      </c>
      <c r="H345" s="543" t="s">
        <v>12</v>
      </c>
    </row>
    <row r="346" spans="1:8">
      <c r="A346" s="536"/>
      <c r="B346" s="539"/>
      <c r="C346" s="540"/>
      <c r="D346" s="542"/>
      <c r="E346" s="542"/>
      <c r="F346" s="173" t="s">
        <v>93</v>
      </c>
      <c r="G346" s="174" t="s">
        <v>93</v>
      </c>
      <c r="H346" s="544"/>
    </row>
    <row r="347" spans="1:8">
      <c r="A347" s="305">
        <v>9.14</v>
      </c>
      <c r="B347" s="184" t="s">
        <v>255</v>
      </c>
      <c r="C347" s="190"/>
      <c r="D347" s="185"/>
      <c r="E347" s="185"/>
      <c r="F347" s="186"/>
      <c r="G347" s="187" t="s">
        <v>63</v>
      </c>
      <c r="H347" s="188"/>
    </row>
    <row r="348" spans="1:8">
      <c r="A348" s="189"/>
      <c r="B348" s="190" t="s">
        <v>256</v>
      </c>
      <c r="C348" s="191"/>
      <c r="D348" s="192">
        <v>23</v>
      </c>
      <c r="E348" s="193" t="s">
        <v>233</v>
      </c>
      <c r="F348" s="194">
        <v>6.25</v>
      </c>
      <c r="G348" s="255">
        <f t="shared" ref="G348:G353" si="11">D348*F348</f>
        <v>143.75</v>
      </c>
      <c r="H348" s="188"/>
    </row>
    <row r="349" spans="1:8">
      <c r="A349" s="189"/>
      <c r="B349" s="190" t="s">
        <v>161</v>
      </c>
      <c r="C349" s="191"/>
      <c r="D349" s="197">
        <v>18</v>
      </c>
      <c r="E349" s="193" t="s">
        <v>41</v>
      </c>
      <c r="F349" s="194">
        <v>2.08</v>
      </c>
      <c r="G349" s="255">
        <f t="shared" si="11"/>
        <v>37.44</v>
      </c>
      <c r="H349" s="239" t="s">
        <v>63</v>
      </c>
    </row>
    <row r="350" spans="1:8">
      <c r="A350" s="189"/>
      <c r="B350" s="190" t="s">
        <v>234</v>
      </c>
      <c r="C350" s="191"/>
      <c r="D350" s="250">
        <v>0.25</v>
      </c>
      <c r="E350" s="193" t="s">
        <v>41</v>
      </c>
      <c r="F350" s="194">
        <v>5.47</v>
      </c>
      <c r="G350" s="255">
        <f t="shared" si="11"/>
        <v>1.3674999999999999</v>
      </c>
      <c r="H350" s="188"/>
    </row>
    <row r="351" spans="1:8">
      <c r="A351" s="189"/>
      <c r="B351" s="190" t="s">
        <v>211</v>
      </c>
      <c r="C351" s="191"/>
      <c r="D351" s="250">
        <v>0.04</v>
      </c>
      <c r="E351" s="193" t="s">
        <v>82</v>
      </c>
      <c r="F351" s="194">
        <v>292.5</v>
      </c>
      <c r="G351" s="255">
        <f t="shared" si="11"/>
        <v>11.700000000000001</v>
      </c>
      <c r="H351" s="188"/>
    </row>
    <row r="352" spans="1:8">
      <c r="A352" s="189"/>
      <c r="B352" s="190" t="s">
        <v>212</v>
      </c>
      <c r="C352" s="191"/>
      <c r="D352" s="192">
        <v>6</v>
      </c>
      <c r="E352" s="193" t="s">
        <v>113</v>
      </c>
      <c r="F352" s="198">
        <v>1.44E-2</v>
      </c>
      <c r="G352" s="255">
        <f t="shared" si="11"/>
        <v>8.6400000000000005E-2</v>
      </c>
      <c r="H352" s="188"/>
    </row>
    <row r="353" spans="1:8">
      <c r="A353" s="189"/>
      <c r="B353" s="190" t="s">
        <v>235</v>
      </c>
      <c r="C353" s="191"/>
      <c r="D353" s="197">
        <v>0.02</v>
      </c>
      <c r="E353" s="193" t="s">
        <v>41</v>
      </c>
      <c r="F353" s="194">
        <v>150</v>
      </c>
      <c r="G353" s="255">
        <f t="shared" si="11"/>
        <v>3</v>
      </c>
      <c r="H353" s="188"/>
    </row>
    <row r="354" spans="1:8">
      <c r="A354" s="199"/>
      <c r="B354" s="200"/>
      <c r="C354" s="201" t="s">
        <v>257</v>
      </c>
      <c r="D354" s="202">
        <v>1</v>
      </c>
      <c r="E354" s="203" t="s">
        <v>83</v>
      </c>
      <c r="F354" s="204" t="s">
        <v>54</v>
      </c>
      <c r="G354" s="252">
        <f>SUM(G348:G353)</f>
        <v>197.34389999999999</v>
      </c>
      <c r="H354" s="206" t="s">
        <v>115</v>
      </c>
    </row>
    <row r="355" spans="1:8">
      <c r="A355" s="207">
        <v>9.15</v>
      </c>
      <c r="B355" s="284" t="s">
        <v>258</v>
      </c>
      <c r="C355" s="191"/>
      <c r="D355" s="208"/>
      <c r="E355" s="208"/>
      <c r="F355" s="209"/>
      <c r="G355" s="210" t="s">
        <v>63</v>
      </c>
      <c r="H355" s="211"/>
    </row>
    <row r="356" spans="1:8">
      <c r="A356" s="189"/>
      <c r="B356" s="190" t="s">
        <v>259</v>
      </c>
      <c r="C356" s="191"/>
      <c r="D356" s="192">
        <v>14</v>
      </c>
      <c r="E356" s="193" t="s">
        <v>233</v>
      </c>
      <c r="F356" s="194">
        <v>11.5</v>
      </c>
      <c r="G356" s="255">
        <f t="shared" ref="G356:G361" si="12">D356*F356</f>
        <v>161</v>
      </c>
      <c r="H356" s="188"/>
    </row>
    <row r="357" spans="1:8">
      <c r="A357" s="189"/>
      <c r="B357" s="190" t="s">
        <v>161</v>
      </c>
      <c r="C357" s="191"/>
      <c r="D357" s="197">
        <v>18</v>
      </c>
      <c r="E357" s="193" t="s">
        <v>41</v>
      </c>
      <c r="F357" s="194">
        <v>2.08</v>
      </c>
      <c r="G357" s="255">
        <f t="shared" si="12"/>
        <v>37.44</v>
      </c>
      <c r="H357" s="239" t="s">
        <v>63</v>
      </c>
    </row>
    <row r="358" spans="1:8">
      <c r="A358" s="189"/>
      <c r="B358" s="190" t="s">
        <v>234</v>
      </c>
      <c r="C358" s="191"/>
      <c r="D358" s="250">
        <v>0.25</v>
      </c>
      <c r="E358" s="193" t="s">
        <v>41</v>
      </c>
      <c r="F358" s="194">
        <v>5.47</v>
      </c>
      <c r="G358" s="255">
        <f t="shared" si="12"/>
        <v>1.3674999999999999</v>
      </c>
      <c r="H358" s="188"/>
    </row>
    <row r="359" spans="1:8">
      <c r="A359" s="189"/>
      <c r="B359" s="190" t="s">
        <v>211</v>
      </c>
      <c r="C359" s="191"/>
      <c r="D359" s="250">
        <v>0.04</v>
      </c>
      <c r="E359" s="193" t="s">
        <v>82</v>
      </c>
      <c r="F359" s="194">
        <v>292.5</v>
      </c>
      <c r="G359" s="255">
        <f t="shared" si="12"/>
        <v>11.700000000000001</v>
      </c>
      <c r="H359" s="188"/>
    </row>
    <row r="360" spans="1:8">
      <c r="A360" s="189"/>
      <c r="B360" s="190" t="s">
        <v>212</v>
      </c>
      <c r="C360" s="191"/>
      <c r="D360" s="192">
        <v>6</v>
      </c>
      <c r="E360" s="193" t="s">
        <v>113</v>
      </c>
      <c r="F360" s="198">
        <v>1.44E-2</v>
      </c>
      <c r="G360" s="255">
        <f t="shared" si="12"/>
        <v>8.6400000000000005E-2</v>
      </c>
      <c r="H360" s="188"/>
    </row>
    <row r="361" spans="1:8">
      <c r="A361" s="189"/>
      <c r="B361" s="190" t="s">
        <v>235</v>
      </c>
      <c r="C361" s="191"/>
      <c r="D361" s="197">
        <v>0.02</v>
      </c>
      <c r="E361" s="193" t="s">
        <v>41</v>
      </c>
      <c r="F361" s="194">
        <v>150</v>
      </c>
      <c r="G361" s="255">
        <f t="shared" si="12"/>
        <v>3</v>
      </c>
      <c r="H361" s="188"/>
    </row>
    <row r="362" spans="1:8">
      <c r="A362" s="199"/>
      <c r="B362" s="200"/>
      <c r="C362" s="201" t="s">
        <v>260</v>
      </c>
      <c r="D362" s="202">
        <v>1</v>
      </c>
      <c r="E362" s="203" t="s">
        <v>83</v>
      </c>
      <c r="F362" s="204" t="s">
        <v>54</v>
      </c>
      <c r="G362" s="252">
        <f>SUM(G356:G361)</f>
        <v>214.59389999999999</v>
      </c>
      <c r="H362" s="206" t="s">
        <v>115</v>
      </c>
    </row>
    <row r="363" spans="1:8">
      <c r="A363" s="305">
        <v>9.16</v>
      </c>
      <c r="B363" s="184" t="s">
        <v>261</v>
      </c>
      <c r="C363" s="190"/>
      <c r="D363" s="185"/>
      <c r="E363" s="185"/>
      <c r="F363" s="186"/>
      <c r="G363" s="187" t="s">
        <v>63</v>
      </c>
      <c r="H363" s="188"/>
    </row>
    <row r="364" spans="1:8">
      <c r="A364" s="189"/>
      <c r="B364" s="190" t="s">
        <v>262</v>
      </c>
      <c r="C364" s="191"/>
      <c r="D364" s="192">
        <v>14</v>
      </c>
      <c r="E364" s="193" t="s">
        <v>233</v>
      </c>
      <c r="F364" s="194">
        <v>12</v>
      </c>
      <c r="G364" s="255">
        <f t="shared" ref="G364:G369" si="13">D364*F364</f>
        <v>168</v>
      </c>
      <c r="H364" s="188"/>
    </row>
    <row r="365" spans="1:8">
      <c r="A365" s="189"/>
      <c r="B365" s="190" t="s">
        <v>161</v>
      </c>
      <c r="C365" s="191"/>
      <c r="D365" s="197">
        <v>18</v>
      </c>
      <c r="E365" s="193" t="s">
        <v>41</v>
      </c>
      <c r="F365" s="194">
        <v>2.08</v>
      </c>
      <c r="G365" s="255">
        <f t="shared" si="13"/>
        <v>37.44</v>
      </c>
      <c r="H365" s="239" t="s">
        <v>63</v>
      </c>
    </row>
    <row r="366" spans="1:8">
      <c r="A366" s="189"/>
      <c r="B366" s="190" t="s">
        <v>234</v>
      </c>
      <c r="C366" s="191"/>
      <c r="D366" s="250">
        <v>0.25</v>
      </c>
      <c r="E366" s="193" t="s">
        <v>41</v>
      </c>
      <c r="F366" s="194">
        <v>5.47</v>
      </c>
      <c r="G366" s="255">
        <f t="shared" si="13"/>
        <v>1.3674999999999999</v>
      </c>
      <c r="H366" s="188"/>
    </row>
    <row r="367" spans="1:8">
      <c r="A367" s="189"/>
      <c r="B367" s="190" t="s">
        <v>211</v>
      </c>
      <c r="C367" s="191"/>
      <c r="D367" s="250">
        <v>0.04</v>
      </c>
      <c r="E367" s="193" t="s">
        <v>82</v>
      </c>
      <c r="F367" s="194">
        <v>292.5</v>
      </c>
      <c r="G367" s="255">
        <f t="shared" si="13"/>
        <v>11.700000000000001</v>
      </c>
      <c r="H367" s="188"/>
    </row>
    <row r="368" spans="1:8">
      <c r="A368" s="189"/>
      <c r="B368" s="190" t="s">
        <v>212</v>
      </c>
      <c r="C368" s="191"/>
      <c r="D368" s="192">
        <v>6</v>
      </c>
      <c r="E368" s="193" t="s">
        <v>113</v>
      </c>
      <c r="F368" s="198">
        <v>1.44E-2</v>
      </c>
      <c r="G368" s="255">
        <f t="shared" si="13"/>
        <v>8.6400000000000005E-2</v>
      </c>
      <c r="H368" s="188"/>
    </row>
    <row r="369" spans="1:8">
      <c r="A369" s="189"/>
      <c r="B369" s="190" t="s">
        <v>235</v>
      </c>
      <c r="C369" s="191"/>
      <c r="D369" s="197">
        <v>0.02</v>
      </c>
      <c r="E369" s="193" t="s">
        <v>41</v>
      </c>
      <c r="F369" s="194">
        <v>150</v>
      </c>
      <c r="G369" s="255">
        <f t="shared" si="13"/>
        <v>3</v>
      </c>
      <c r="H369" s="188"/>
    </row>
    <row r="370" spans="1:8">
      <c r="A370" s="199"/>
      <c r="B370" s="200"/>
      <c r="C370" s="201" t="s">
        <v>263</v>
      </c>
      <c r="D370" s="202">
        <v>1</v>
      </c>
      <c r="E370" s="203" t="s">
        <v>83</v>
      </c>
      <c r="F370" s="204" t="s">
        <v>54</v>
      </c>
      <c r="G370" s="252">
        <f>SUM(G364:G369)</f>
        <v>221.59389999999999</v>
      </c>
      <c r="H370" s="206" t="s">
        <v>115</v>
      </c>
    </row>
    <row r="371" spans="1:8">
      <c r="A371" s="305">
        <v>9.17</v>
      </c>
      <c r="B371" s="184" t="s">
        <v>264</v>
      </c>
      <c r="C371" s="190"/>
      <c r="D371" s="185"/>
      <c r="E371" s="185"/>
      <c r="F371" s="186"/>
      <c r="G371" s="187" t="s">
        <v>63</v>
      </c>
      <c r="H371" s="188"/>
    </row>
    <row r="372" spans="1:8">
      <c r="A372" s="189"/>
      <c r="B372" s="190" t="s">
        <v>265</v>
      </c>
      <c r="C372" s="191"/>
      <c r="D372" s="192">
        <v>55</v>
      </c>
      <c r="E372" s="193" t="s">
        <v>233</v>
      </c>
      <c r="F372" s="307">
        <v>3.5</v>
      </c>
      <c r="G372" s="255">
        <f>D372*F372</f>
        <v>192.5</v>
      </c>
      <c r="H372" s="188"/>
    </row>
    <row r="373" spans="1:8">
      <c r="A373" s="189"/>
      <c r="B373" s="190" t="s">
        <v>161</v>
      </c>
      <c r="C373" s="191"/>
      <c r="D373" s="197">
        <v>18</v>
      </c>
      <c r="E373" s="193" t="s">
        <v>41</v>
      </c>
      <c r="F373" s="194">
        <v>2.08</v>
      </c>
      <c r="G373" s="255">
        <f>D373*F373</f>
        <v>37.44</v>
      </c>
      <c r="H373" s="239" t="s">
        <v>63</v>
      </c>
    </row>
    <row r="374" spans="1:8">
      <c r="A374" s="189"/>
      <c r="B374" s="190" t="s">
        <v>266</v>
      </c>
      <c r="C374" s="191"/>
      <c r="D374" s="250">
        <v>0.35</v>
      </c>
      <c r="E374" s="193" t="s">
        <v>41</v>
      </c>
      <c r="F374" s="194">
        <v>27.14</v>
      </c>
      <c r="G374" s="255">
        <f>D374*F374</f>
        <v>9.4989999999999988</v>
      </c>
      <c r="H374" s="188"/>
    </row>
    <row r="375" spans="1:8">
      <c r="A375" s="189"/>
      <c r="B375" s="190" t="s">
        <v>211</v>
      </c>
      <c r="C375" s="191"/>
      <c r="D375" s="250">
        <v>0.04</v>
      </c>
      <c r="E375" s="193" t="s">
        <v>82</v>
      </c>
      <c r="F375" s="194">
        <v>292.5</v>
      </c>
      <c r="G375" s="255">
        <f>D375*F375</f>
        <v>11.700000000000001</v>
      </c>
      <c r="H375" s="188"/>
    </row>
    <row r="376" spans="1:8">
      <c r="A376" s="189"/>
      <c r="B376" s="190" t="s">
        <v>212</v>
      </c>
      <c r="C376" s="191"/>
      <c r="D376" s="192">
        <v>6</v>
      </c>
      <c r="E376" s="193" t="s">
        <v>113</v>
      </c>
      <c r="F376" s="198">
        <v>1.44E-2</v>
      </c>
      <c r="G376" s="255">
        <f>D376*F376</f>
        <v>8.6400000000000005E-2</v>
      </c>
      <c r="H376" s="188"/>
    </row>
    <row r="377" spans="1:8">
      <c r="A377" s="189"/>
      <c r="B377" s="212"/>
      <c r="C377" s="190" t="s">
        <v>267</v>
      </c>
      <c r="D377" s="192">
        <v>1</v>
      </c>
      <c r="E377" s="193" t="s">
        <v>83</v>
      </c>
      <c r="F377" s="213" t="s">
        <v>54</v>
      </c>
      <c r="G377" s="292">
        <f>SUM(G371:G376)</f>
        <v>251.22539999999998</v>
      </c>
      <c r="H377" s="215" t="s">
        <v>115</v>
      </c>
    </row>
    <row r="378" spans="1:8" ht="21.75" thickBot="1">
      <c r="A378" s="216"/>
      <c r="B378" s="217"/>
      <c r="C378" s="218"/>
      <c r="D378" s="228"/>
      <c r="E378" s="228"/>
      <c r="F378" s="229"/>
      <c r="G378" s="230" t="s">
        <v>63</v>
      </c>
      <c r="H378" s="222"/>
    </row>
    <row r="379" spans="1:8">
      <c r="A379" s="223"/>
      <c r="B379" s="223"/>
      <c r="C379" s="223"/>
      <c r="D379" s="223"/>
      <c r="E379" s="223"/>
      <c r="F379" s="231"/>
      <c r="G379" s="545" t="str">
        <f>$G$37</f>
        <v xml:space="preserve"> เมษายน 2549</v>
      </c>
      <c r="H379" s="545"/>
    </row>
    <row r="380" spans="1:8" ht="21.75">
      <c r="A380" s="533" t="s">
        <v>268</v>
      </c>
      <c r="B380" s="533"/>
      <c r="C380" s="533"/>
      <c r="D380" s="533"/>
      <c r="E380" s="533"/>
      <c r="F380" s="533"/>
      <c r="G380" s="533"/>
      <c r="H380" s="533"/>
    </row>
    <row r="381" spans="1:8" ht="38.25" customHeight="1" thickBot="1">
      <c r="A381" s="547" t="s">
        <v>123</v>
      </c>
      <c r="B381" s="547"/>
      <c r="C381" s="547"/>
      <c r="D381" s="547"/>
      <c r="E381" s="547"/>
      <c r="F381" s="547"/>
      <c r="G381" s="547"/>
      <c r="H381" s="547"/>
    </row>
    <row r="382" spans="1:8">
      <c r="A382" s="535" t="s">
        <v>91</v>
      </c>
      <c r="B382" s="537" t="s">
        <v>0</v>
      </c>
      <c r="C382" s="538"/>
      <c r="D382" s="541" t="s">
        <v>1</v>
      </c>
      <c r="E382" s="541" t="s">
        <v>2</v>
      </c>
      <c r="F382" s="171" t="s">
        <v>104</v>
      </c>
      <c r="G382" s="172" t="s">
        <v>105</v>
      </c>
      <c r="H382" s="543" t="s">
        <v>12</v>
      </c>
    </row>
    <row r="383" spans="1:8">
      <c r="A383" s="536"/>
      <c r="B383" s="539"/>
      <c r="C383" s="540"/>
      <c r="D383" s="542"/>
      <c r="E383" s="542"/>
      <c r="F383" s="173" t="s">
        <v>93</v>
      </c>
      <c r="G383" s="174" t="s">
        <v>93</v>
      </c>
      <c r="H383" s="544"/>
    </row>
    <row r="384" spans="1:8" ht="20.100000000000001" customHeight="1">
      <c r="A384" s="305">
        <v>9.18</v>
      </c>
      <c r="B384" s="184" t="s">
        <v>269</v>
      </c>
      <c r="C384" s="190"/>
      <c r="D384" s="185"/>
      <c r="E384" s="185"/>
      <c r="F384" s="186"/>
      <c r="G384" s="187" t="s">
        <v>63</v>
      </c>
      <c r="H384" s="188"/>
    </row>
    <row r="385" spans="1:8" ht="20.100000000000001" customHeight="1">
      <c r="A385" s="189"/>
      <c r="B385" s="190" t="s">
        <v>270</v>
      </c>
      <c r="C385" s="191"/>
      <c r="D385" s="197">
        <v>1.06</v>
      </c>
      <c r="E385" s="193" t="s">
        <v>83</v>
      </c>
      <c r="F385" s="194">
        <v>1040</v>
      </c>
      <c r="G385" s="255">
        <f t="shared" ref="G385:G390" si="14">D385*F385</f>
        <v>1102.4000000000001</v>
      </c>
      <c r="H385" s="240" t="s">
        <v>271</v>
      </c>
    </row>
    <row r="386" spans="1:8" ht="20.100000000000001" customHeight="1">
      <c r="A386" s="189"/>
      <c r="B386" s="190" t="s">
        <v>161</v>
      </c>
      <c r="C386" s="191"/>
      <c r="D386" s="197">
        <v>18</v>
      </c>
      <c r="E386" s="193" t="s">
        <v>41</v>
      </c>
      <c r="F386" s="194">
        <v>2.08</v>
      </c>
      <c r="G386" s="255">
        <f t="shared" si="14"/>
        <v>37.44</v>
      </c>
      <c r="H386" s="240" t="s">
        <v>63</v>
      </c>
    </row>
    <row r="387" spans="1:8" ht="20.100000000000001" customHeight="1">
      <c r="A387" s="189"/>
      <c r="B387" s="190" t="s">
        <v>266</v>
      </c>
      <c r="C387" s="191"/>
      <c r="D387" s="250">
        <v>0.25</v>
      </c>
      <c r="E387" s="193" t="s">
        <v>41</v>
      </c>
      <c r="F387" s="194">
        <v>27.14</v>
      </c>
      <c r="G387" s="255">
        <f t="shared" si="14"/>
        <v>6.7850000000000001</v>
      </c>
      <c r="H387" s="239" t="s">
        <v>63</v>
      </c>
    </row>
    <row r="388" spans="1:8" ht="20.100000000000001" customHeight="1">
      <c r="A388" s="189"/>
      <c r="B388" s="190" t="s">
        <v>211</v>
      </c>
      <c r="C388" s="191"/>
      <c r="D388" s="250">
        <v>0.04</v>
      </c>
      <c r="E388" s="193" t="s">
        <v>82</v>
      </c>
      <c r="F388" s="194">
        <v>292.5</v>
      </c>
      <c r="G388" s="255">
        <f t="shared" si="14"/>
        <v>11.700000000000001</v>
      </c>
      <c r="H388" s="188"/>
    </row>
    <row r="389" spans="1:8" ht="20.100000000000001" customHeight="1">
      <c r="A389" s="189"/>
      <c r="B389" s="190" t="s">
        <v>212</v>
      </c>
      <c r="C389" s="191"/>
      <c r="D389" s="192">
        <v>6</v>
      </c>
      <c r="E389" s="193" t="s">
        <v>113</v>
      </c>
      <c r="F389" s="198">
        <v>1.44E-2</v>
      </c>
      <c r="G389" s="255">
        <f t="shared" si="14"/>
        <v>8.6400000000000005E-2</v>
      </c>
      <c r="H389" s="188"/>
    </row>
    <row r="390" spans="1:8" ht="20.100000000000001" customHeight="1">
      <c r="A390" s="189"/>
      <c r="B390" s="190" t="s">
        <v>235</v>
      </c>
      <c r="C390" s="191"/>
      <c r="D390" s="197">
        <v>0.02</v>
      </c>
      <c r="E390" s="193" t="s">
        <v>41</v>
      </c>
      <c r="F390" s="194">
        <v>150</v>
      </c>
      <c r="G390" s="255">
        <f t="shared" si="14"/>
        <v>3</v>
      </c>
      <c r="H390" s="188"/>
    </row>
    <row r="391" spans="1:8" ht="20.100000000000001" customHeight="1">
      <c r="A391" s="189"/>
      <c r="B391" s="190" t="s">
        <v>272</v>
      </c>
      <c r="C391" s="191"/>
      <c r="D391" s="192">
        <v>1</v>
      </c>
      <c r="E391" s="193" t="s">
        <v>4</v>
      </c>
      <c r="F391" s="194">
        <v>10</v>
      </c>
      <c r="G391" s="255">
        <f>D391*F391</f>
        <v>10</v>
      </c>
      <c r="H391" s="188"/>
    </row>
    <row r="392" spans="1:8" ht="20.100000000000001" customHeight="1">
      <c r="A392" s="199"/>
      <c r="B392" s="200"/>
      <c r="C392" s="201" t="s">
        <v>273</v>
      </c>
      <c r="D392" s="202">
        <v>1</v>
      </c>
      <c r="E392" s="203" t="s">
        <v>83</v>
      </c>
      <c r="F392" s="204" t="s">
        <v>54</v>
      </c>
      <c r="G392" s="252">
        <f>SUM(G385:G391)</f>
        <v>1171.4114000000002</v>
      </c>
      <c r="H392" s="206" t="s">
        <v>115</v>
      </c>
    </row>
    <row r="393" spans="1:8" ht="20.100000000000001" customHeight="1">
      <c r="A393" s="207">
        <v>9.19</v>
      </c>
      <c r="B393" s="284" t="s">
        <v>274</v>
      </c>
      <c r="C393" s="191"/>
      <c r="D393" s="208"/>
      <c r="E393" s="208"/>
      <c r="F393" s="209"/>
      <c r="G393" s="210" t="s">
        <v>63</v>
      </c>
      <c r="H393" s="211"/>
    </row>
    <row r="394" spans="1:8" ht="20.100000000000001" customHeight="1">
      <c r="A394" s="189"/>
      <c r="B394" s="190" t="s">
        <v>275</v>
      </c>
      <c r="C394" s="191"/>
      <c r="D394" s="197">
        <v>1.06</v>
      </c>
      <c r="E394" s="193" t="s">
        <v>83</v>
      </c>
      <c r="F394" s="194">
        <v>2500</v>
      </c>
      <c r="G394" s="255">
        <f t="shared" ref="G394:G400" si="15">D394*F394</f>
        <v>2650</v>
      </c>
      <c r="H394" s="240" t="s">
        <v>271</v>
      </c>
    </row>
    <row r="395" spans="1:8" ht="20.100000000000001" customHeight="1">
      <c r="A395" s="189"/>
      <c r="B395" s="190" t="s">
        <v>161</v>
      </c>
      <c r="C395" s="191"/>
      <c r="D395" s="197">
        <v>18</v>
      </c>
      <c r="E395" s="193" t="s">
        <v>41</v>
      </c>
      <c r="F395" s="194">
        <v>2.08</v>
      </c>
      <c r="G395" s="255">
        <f t="shared" si="15"/>
        <v>37.44</v>
      </c>
      <c r="H395" s="240" t="s">
        <v>63</v>
      </c>
    </row>
    <row r="396" spans="1:8" ht="20.100000000000001" customHeight="1">
      <c r="A396" s="189"/>
      <c r="B396" s="190" t="s">
        <v>276</v>
      </c>
      <c r="C396" s="191"/>
      <c r="D396" s="250">
        <v>0.25</v>
      </c>
      <c r="E396" s="193" t="s">
        <v>41</v>
      </c>
      <c r="F396" s="194">
        <v>27.14</v>
      </c>
      <c r="G396" s="255">
        <f t="shared" si="15"/>
        <v>6.7850000000000001</v>
      </c>
      <c r="H396" s="239" t="s">
        <v>63</v>
      </c>
    </row>
    <row r="397" spans="1:8" ht="20.100000000000001" customHeight="1">
      <c r="A397" s="189"/>
      <c r="B397" s="190" t="s">
        <v>211</v>
      </c>
      <c r="C397" s="191"/>
      <c r="D397" s="250">
        <v>0.04</v>
      </c>
      <c r="E397" s="193" t="s">
        <v>82</v>
      </c>
      <c r="F397" s="194">
        <v>292.5</v>
      </c>
      <c r="G397" s="255">
        <f t="shared" si="15"/>
        <v>11.700000000000001</v>
      </c>
      <c r="H397" s="188"/>
    </row>
    <row r="398" spans="1:8" ht="20.100000000000001" customHeight="1">
      <c r="A398" s="189"/>
      <c r="B398" s="190" t="s">
        <v>212</v>
      </c>
      <c r="C398" s="191"/>
      <c r="D398" s="192">
        <v>6</v>
      </c>
      <c r="E398" s="193" t="s">
        <v>113</v>
      </c>
      <c r="F398" s="198">
        <v>1.44E-2</v>
      </c>
      <c r="G398" s="255">
        <f t="shared" si="15"/>
        <v>8.6400000000000005E-2</v>
      </c>
      <c r="H398" s="188"/>
    </row>
    <row r="399" spans="1:8" ht="20.100000000000001" customHeight="1">
      <c r="A399" s="189"/>
      <c r="B399" s="190" t="s">
        <v>235</v>
      </c>
      <c r="C399" s="191"/>
      <c r="D399" s="197">
        <v>0.02</v>
      </c>
      <c r="E399" s="193" t="s">
        <v>41</v>
      </c>
      <c r="F399" s="194">
        <v>150</v>
      </c>
      <c r="G399" s="255">
        <f t="shared" si="15"/>
        <v>3</v>
      </c>
      <c r="H399" s="188"/>
    </row>
    <row r="400" spans="1:8" ht="20.100000000000001" customHeight="1">
      <c r="A400" s="189"/>
      <c r="B400" s="190" t="s">
        <v>272</v>
      </c>
      <c r="C400" s="191"/>
      <c r="D400" s="192">
        <v>1</v>
      </c>
      <c r="E400" s="193" t="s">
        <v>4</v>
      </c>
      <c r="F400" s="194">
        <v>10</v>
      </c>
      <c r="G400" s="255">
        <f t="shared" si="15"/>
        <v>10</v>
      </c>
      <c r="H400" s="188"/>
    </row>
    <row r="401" spans="1:8" ht="20.100000000000001" customHeight="1">
      <c r="A401" s="199"/>
      <c r="B401" s="200"/>
      <c r="C401" s="201" t="s">
        <v>277</v>
      </c>
      <c r="D401" s="202">
        <v>1</v>
      </c>
      <c r="E401" s="203" t="s">
        <v>83</v>
      </c>
      <c r="F401" s="204" t="s">
        <v>54</v>
      </c>
      <c r="G401" s="252">
        <f>SUM(G394:G400)</f>
        <v>2719.0113999999999</v>
      </c>
      <c r="H401" s="206" t="s">
        <v>115</v>
      </c>
    </row>
    <row r="402" spans="1:8" ht="20.100000000000001" customHeight="1">
      <c r="A402" s="305">
        <v>9.1999999999999993</v>
      </c>
      <c r="B402" s="184" t="s">
        <v>278</v>
      </c>
      <c r="C402" s="190"/>
      <c r="D402" s="185"/>
      <c r="E402" s="185"/>
      <c r="F402" s="186"/>
      <c r="G402" s="187" t="s">
        <v>63</v>
      </c>
      <c r="H402" s="188"/>
    </row>
    <row r="403" spans="1:8" ht="20.100000000000001" customHeight="1">
      <c r="A403" s="189"/>
      <c r="B403" s="190" t="s">
        <v>279</v>
      </c>
      <c r="C403" s="191"/>
      <c r="D403" s="192">
        <v>14</v>
      </c>
      <c r="E403" s="193" t="s">
        <v>233</v>
      </c>
      <c r="F403" s="194">
        <v>28.04</v>
      </c>
      <c r="G403" s="255">
        <f t="shared" ref="G403:G408" si="16">D403*F403</f>
        <v>392.56</v>
      </c>
      <c r="H403" s="188"/>
    </row>
    <row r="404" spans="1:8" ht="20.100000000000001" customHeight="1">
      <c r="A404" s="189"/>
      <c r="B404" s="190" t="s">
        <v>161</v>
      </c>
      <c r="C404" s="191"/>
      <c r="D404" s="197">
        <v>18</v>
      </c>
      <c r="E404" s="193" t="s">
        <v>41</v>
      </c>
      <c r="F404" s="194">
        <v>2.08</v>
      </c>
      <c r="G404" s="255">
        <f t="shared" si="16"/>
        <v>37.44</v>
      </c>
      <c r="H404" s="239" t="s">
        <v>63</v>
      </c>
    </row>
    <row r="405" spans="1:8" ht="20.100000000000001" customHeight="1">
      <c r="A405" s="189"/>
      <c r="B405" s="190" t="s">
        <v>276</v>
      </c>
      <c r="C405" s="191"/>
      <c r="D405" s="250">
        <v>0.25</v>
      </c>
      <c r="E405" s="193" t="s">
        <v>41</v>
      </c>
      <c r="F405" s="194">
        <v>27.14</v>
      </c>
      <c r="G405" s="255">
        <f t="shared" si="16"/>
        <v>6.7850000000000001</v>
      </c>
      <c r="H405" s="188"/>
    </row>
    <row r="406" spans="1:8" ht="20.100000000000001" customHeight="1">
      <c r="A406" s="189"/>
      <c r="B406" s="190" t="s">
        <v>211</v>
      </c>
      <c r="C406" s="191"/>
      <c r="D406" s="250">
        <v>0.04</v>
      </c>
      <c r="E406" s="193" t="s">
        <v>82</v>
      </c>
      <c r="F406" s="194">
        <v>292.5</v>
      </c>
      <c r="G406" s="255">
        <f t="shared" si="16"/>
        <v>11.700000000000001</v>
      </c>
      <c r="H406" s="188"/>
    </row>
    <row r="407" spans="1:8" ht="20.100000000000001" customHeight="1">
      <c r="A407" s="189"/>
      <c r="B407" s="190" t="s">
        <v>212</v>
      </c>
      <c r="C407" s="191"/>
      <c r="D407" s="192">
        <v>6</v>
      </c>
      <c r="E407" s="193" t="s">
        <v>113</v>
      </c>
      <c r="F407" s="198">
        <v>1.44E-2</v>
      </c>
      <c r="G407" s="255">
        <f t="shared" si="16"/>
        <v>8.6400000000000005E-2</v>
      </c>
      <c r="H407" s="188"/>
    </row>
    <row r="408" spans="1:8" ht="20.100000000000001" customHeight="1">
      <c r="A408" s="189"/>
      <c r="B408" s="190" t="s">
        <v>235</v>
      </c>
      <c r="C408" s="191"/>
      <c r="D408" s="197">
        <v>0.02</v>
      </c>
      <c r="E408" s="193" t="s">
        <v>41</v>
      </c>
      <c r="F408" s="194">
        <v>150</v>
      </c>
      <c r="G408" s="255">
        <f t="shared" si="16"/>
        <v>3</v>
      </c>
      <c r="H408" s="188"/>
    </row>
    <row r="409" spans="1:8" ht="20.100000000000001" customHeight="1">
      <c r="A409" s="297"/>
      <c r="B409" s="298"/>
      <c r="C409" s="299" t="s">
        <v>280</v>
      </c>
      <c r="D409" s="300">
        <v>1</v>
      </c>
      <c r="E409" s="301" t="s">
        <v>83</v>
      </c>
      <c r="F409" s="302" t="s">
        <v>54</v>
      </c>
      <c r="G409" s="303">
        <f>SUM(G403:G408)</f>
        <v>451.57140000000004</v>
      </c>
      <c r="H409" s="304" t="s">
        <v>115</v>
      </c>
    </row>
    <row r="410" spans="1:8" ht="20.100000000000001" customHeight="1">
      <c r="A410" s="305">
        <v>9.2100000000000009</v>
      </c>
      <c r="B410" s="184" t="s">
        <v>281</v>
      </c>
      <c r="C410" s="190"/>
      <c r="D410" s="185"/>
      <c r="E410" s="185"/>
      <c r="F410" s="186"/>
      <c r="G410" s="187" t="s">
        <v>63</v>
      </c>
      <c r="H410" s="188"/>
    </row>
    <row r="411" spans="1:8" ht="20.100000000000001" customHeight="1">
      <c r="A411" s="189"/>
      <c r="B411" s="190" t="s">
        <v>282</v>
      </c>
      <c r="C411" s="191"/>
      <c r="D411" s="192">
        <v>105</v>
      </c>
      <c r="E411" s="193" t="s">
        <v>233</v>
      </c>
      <c r="F411" s="194">
        <v>5.5</v>
      </c>
      <c r="G411" s="255">
        <f>D411*F411</f>
        <v>577.5</v>
      </c>
      <c r="H411" s="188"/>
    </row>
    <row r="412" spans="1:8" ht="20.100000000000001" customHeight="1">
      <c r="A412" s="189"/>
      <c r="B412" s="190" t="s">
        <v>161</v>
      </c>
      <c r="C412" s="191"/>
      <c r="D412" s="197">
        <v>18</v>
      </c>
      <c r="E412" s="193" t="s">
        <v>41</v>
      </c>
      <c r="F412" s="194">
        <v>2.08</v>
      </c>
      <c r="G412" s="255">
        <f>D412*F412</f>
        <v>37.44</v>
      </c>
      <c r="H412" s="239" t="s">
        <v>63</v>
      </c>
    </row>
    <row r="413" spans="1:8" ht="20.100000000000001" customHeight="1">
      <c r="A413" s="189"/>
      <c r="B413" s="190" t="s">
        <v>276</v>
      </c>
      <c r="C413" s="191"/>
      <c r="D413" s="250">
        <v>0.25</v>
      </c>
      <c r="E413" s="193" t="s">
        <v>41</v>
      </c>
      <c r="F413" s="194">
        <v>27.14</v>
      </c>
      <c r="G413" s="255">
        <f>D413*F413</f>
        <v>6.7850000000000001</v>
      </c>
      <c r="H413" s="188"/>
    </row>
    <row r="414" spans="1:8" ht="20.100000000000001" customHeight="1">
      <c r="A414" s="189"/>
      <c r="B414" s="190" t="s">
        <v>211</v>
      </c>
      <c r="C414" s="191"/>
      <c r="D414" s="250">
        <v>0.04</v>
      </c>
      <c r="E414" s="193" t="s">
        <v>82</v>
      </c>
      <c r="F414" s="194">
        <v>292.5</v>
      </c>
      <c r="G414" s="255">
        <f>D414*F414</f>
        <v>11.700000000000001</v>
      </c>
      <c r="H414" s="188"/>
    </row>
    <row r="415" spans="1:8" ht="20.100000000000001" customHeight="1">
      <c r="A415" s="189"/>
      <c r="B415" s="190" t="s">
        <v>212</v>
      </c>
      <c r="C415" s="191"/>
      <c r="D415" s="192">
        <v>6</v>
      </c>
      <c r="E415" s="193" t="s">
        <v>113</v>
      </c>
      <c r="F415" s="198">
        <v>1.44E-2</v>
      </c>
      <c r="G415" s="255">
        <f>D415*F415</f>
        <v>8.6400000000000005E-2</v>
      </c>
      <c r="H415" s="188"/>
    </row>
    <row r="416" spans="1:8" ht="20.100000000000001" customHeight="1">
      <c r="A416" s="189"/>
      <c r="B416" s="212"/>
      <c r="C416" s="190" t="s">
        <v>283</v>
      </c>
      <c r="D416" s="192">
        <v>1</v>
      </c>
      <c r="E416" s="193" t="s">
        <v>83</v>
      </c>
      <c r="F416" s="213" t="s">
        <v>54</v>
      </c>
      <c r="G416" s="292">
        <f>SUM(G411:G415)</f>
        <v>633.51140000000009</v>
      </c>
      <c r="H416" s="215" t="s">
        <v>115</v>
      </c>
    </row>
    <row r="417" spans="1:8" ht="20.100000000000001" customHeight="1" thickBot="1">
      <c r="A417" s="216"/>
      <c r="B417" s="217"/>
      <c r="C417" s="218"/>
      <c r="D417" s="228"/>
      <c r="E417" s="228"/>
      <c r="F417" s="229"/>
      <c r="G417" s="228"/>
      <c r="H417" s="308"/>
    </row>
    <row r="418" spans="1:8" ht="20.100000000000001" customHeight="1">
      <c r="A418" s="223"/>
      <c r="B418" s="223"/>
      <c r="C418" s="223"/>
      <c r="D418" s="223"/>
      <c r="E418" s="223"/>
      <c r="F418" s="231"/>
      <c r="G418" s="545" t="str">
        <f>$G$37</f>
        <v xml:space="preserve"> เมษายน 2549</v>
      </c>
      <c r="H418" s="545"/>
    </row>
    <row r="419" spans="1:8" ht="21.75">
      <c r="A419" s="533" t="s">
        <v>284</v>
      </c>
      <c r="B419" s="533"/>
      <c r="C419" s="533"/>
      <c r="D419" s="533"/>
      <c r="E419" s="533"/>
      <c r="F419" s="533"/>
      <c r="G419" s="533"/>
      <c r="H419" s="533"/>
    </row>
    <row r="420" spans="1:8" ht="38.25" customHeight="1" thickBot="1">
      <c r="A420" s="547" t="s">
        <v>123</v>
      </c>
      <c r="B420" s="547"/>
      <c r="C420" s="547"/>
      <c r="D420" s="547"/>
      <c r="E420" s="547"/>
      <c r="F420" s="547"/>
      <c r="G420" s="547"/>
      <c r="H420" s="547"/>
    </row>
    <row r="421" spans="1:8">
      <c r="A421" s="535" t="s">
        <v>91</v>
      </c>
      <c r="B421" s="537" t="s">
        <v>0</v>
      </c>
      <c r="C421" s="538"/>
      <c r="D421" s="541" t="s">
        <v>1</v>
      </c>
      <c r="E421" s="541" t="s">
        <v>2</v>
      </c>
      <c r="F421" s="171" t="s">
        <v>104</v>
      </c>
      <c r="G421" s="172" t="s">
        <v>105</v>
      </c>
      <c r="H421" s="543" t="s">
        <v>12</v>
      </c>
    </row>
    <row r="422" spans="1:8">
      <c r="A422" s="536"/>
      <c r="B422" s="539"/>
      <c r="C422" s="540"/>
      <c r="D422" s="542"/>
      <c r="E422" s="542"/>
      <c r="F422" s="173" t="s">
        <v>93</v>
      </c>
      <c r="G422" s="174" t="s">
        <v>93</v>
      </c>
      <c r="H422" s="544"/>
    </row>
    <row r="423" spans="1:8" s="182" customFormat="1" ht="21.75">
      <c r="A423" s="175">
        <v>10</v>
      </c>
      <c r="B423" s="176" t="s">
        <v>285</v>
      </c>
      <c r="C423" s="227"/>
      <c r="D423" s="185"/>
      <c r="E423" s="185"/>
      <c r="F423" s="309"/>
      <c r="G423" s="310" t="s">
        <v>63</v>
      </c>
      <c r="H423" s="311"/>
    </row>
    <row r="424" spans="1:8">
      <c r="A424" s="207">
        <v>10.1</v>
      </c>
      <c r="B424" s="184" t="s">
        <v>286</v>
      </c>
      <c r="C424" s="190"/>
      <c r="D424" s="185"/>
      <c r="E424" s="185"/>
      <c r="F424" s="194" t="s">
        <v>63</v>
      </c>
      <c r="G424" s="255" t="s">
        <v>63</v>
      </c>
      <c r="H424" s="312" t="s">
        <v>63</v>
      </c>
    </row>
    <row r="425" spans="1:8">
      <c r="A425" s="189"/>
      <c r="B425" s="184" t="s">
        <v>287</v>
      </c>
      <c r="C425" s="190"/>
      <c r="D425" s="197" t="s">
        <v>63</v>
      </c>
      <c r="E425" s="193" t="s">
        <v>63</v>
      </c>
      <c r="F425" s="194" t="s">
        <v>63</v>
      </c>
      <c r="G425" s="255" t="s">
        <v>63</v>
      </c>
      <c r="H425" s="312" t="s">
        <v>63</v>
      </c>
    </row>
    <row r="426" spans="1:8">
      <c r="A426" s="189"/>
      <c r="B426" s="212"/>
      <c r="C426" s="190" t="s">
        <v>288</v>
      </c>
      <c r="D426" s="313">
        <v>0.72499999999999998</v>
      </c>
      <c r="E426" s="193" t="s">
        <v>172</v>
      </c>
      <c r="F426" s="194">
        <v>415</v>
      </c>
      <c r="G426" s="255">
        <f>D426*F426</f>
        <v>300.875</v>
      </c>
      <c r="H426" s="188"/>
    </row>
    <row r="427" spans="1:8">
      <c r="A427" s="189"/>
      <c r="B427" s="212"/>
      <c r="C427" s="190" t="s">
        <v>289</v>
      </c>
      <c r="D427" s="313">
        <v>0.22600000000000001</v>
      </c>
      <c r="E427" s="193" t="s">
        <v>172</v>
      </c>
      <c r="F427" s="295">
        <v>400</v>
      </c>
      <c r="G427" s="255">
        <f>D427*F427</f>
        <v>90.4</v>
      </c>
      <c r="H427" s="188"/>
    </row>
    <row r="428" spans="1:8">
      <c r="A428" s="189"/>
      <c r="B428" s="212"/>
      <c r="C428" s="190" t="s">
        <v>290</v>
      </c>
      <c r="D428" s="197">
        <v>0.15</v>
      </c>
      <c r="E428" s="193" t="s">
        <v>41</v>
      </c>
      <c r="F428" s="314">
        <v>12.92</v>
      </c>
      <c r="G428" s="255">
        <f>D428*F428</f>
        <v>1.9379999999999999</v>
      </c>
      <c r="H428" s="188"/>
    </row>
    <row r="429" spans="1:8">
      <c r="A429" s="199"/>
      <c r="B429" s="200"/>
      <c r="C429" s="201" t="s">
        <v>291</v>
      </c>
      <c r="D429" s="202">
        <v>1</v>
      </c>
      <c r="E429" s="203" t="s">
        <v>83</v>
      </c>
      <c r="F429" s="204" t="s">
        <v>54</v>
      </c>
      <c r="G429" s="252">
        <f>SUM(G424:G428)</f>
        <v>393.21299999999997</v>
      </c>
      <c r="H429" s="206" t="s">
        <v>115</v>
      </c>
    </row>
    <row r="430" spans="1:8">
      <c r="A430" s="207">
        <v>10.199999999999999</v>
      </c>
      <c r="B430" s="284" t="s">
        <v>292</v>
      </c>
      <c r="C430" s="191"/>
      <c r="D430" s="185"/>
      <c r="E430" s="185"/>
      <c r="F430" s="295" t="s">
        <v>63</v>
      </c>
      <c r="G430" s="315" t="s">
        <v>63</v>
      </c>
      <c r="H430" s="316" t="s">
        <v>63</v>
      </c>
    </row>
    <row r="431" spans="1:8">
      <c r="A431" s="189"/>
      <c r="B431" s="184" t="s">
        <v>293</v>
      </c>
      <c r="C431" s="190"/>
      <c r="D431" s="197" t="s">
        <v>63</v>
      </c>
      <c r="E431" s="193" t="s">
        <v>63</v>
      </c>
      <c r="F431" s="194" t="s">
        <v>63</v>
      </c>
      <c r="G431" s="255" t="s">
        <v>63</v>
      </c>
      <c r="H431" s="312" t="s">
        <v>63</v>
      </c>
    </row>
    <row r="432" spans="1:8">
      <c r="A432" s="189"/>
      <c r="B432" s="212"/>
      <c r="C432" s="190" t="s">
        <v>288</v>
      </c>
      <c r="D432" s="313">
        <v>0.72499999999999998</v>
      </c>
      <c r="E432" s="193" t="s">
        <v>172</v>
      </c>
      <c r="F432" s="194">
        <v>415</v>
      </c>
      <c r="G432" s="255">
        <f>D432*F432</f>
        <v>300.875</v>
      </c>
      <c r="H432" s="188"/>
    </row>
    <row r="433" spans="1:8">
      <c r="A433" s="189"/>
      <c r="B433" s="212"/>
      <c r="C433" s="190" t="s">
        <v>289</v>
      </c>
      <c r="D433" s="313">
        <v>0.22600000000000001</v>
      </c>
      <c r="E433" s="193" t="s">
        <v>172</v>
      </c>
      <c r="F433" s="295">
        <v>400</v>
      </c>
      <c r="G433" s="255">
        <f>D433*F433</f>
        <v>90.4</v>
      </c>
      <c r="H433" s="188"/>
    </row>
    <row r="434" spans="1:8">
      <c r="A434" s="189"/>
      <c r="B434" s="212"/>
      <c r="C434" s="190" t="s">
        <v>290</v>
      </c>
      <c r="D434" s="197">
        <v>0.15</v>
      </c>
      <c r="E434" s="193" t="s">
        <v>41</v>
      </c>
      <c r="F434" s="314">
        <v>12.92</v>
      </c>
      <c r="G434" s="255">
        <f>D434*F434</f>
        <v>1.9379999999999999</v>
      </c>
      <c r="H434" s="188"/>
    </row>
    <row r="435" spans="1:8">
      <c r="A435" s="199"/>
      <c r="B435" s="200"/>
      <c r="C435" s="201" t="s">
        <v>294</v>
      </c>
      <c r="D435" s="202">
        <v>1</v>
      </c>
      <c r="E435" s="203" t="s">
        <v>83</v>
      </c>
      <c r="F435" s="204" t="s">
        <v>54</v>
      </c>
      <c r="G435" s="252">
        <f>SUM(G430:G434)</f>
        <v>393.21299999999997</v>
      </c>
      <c r="H435" s="206" t="s">
        <v>115</v>
      </c>
    </row>
    <row r="436" spans="1:8">
      <c r="A436" s="207">
        <v>10.3</v>
      </c>
      <c r="B436" s="184" t="s">
        <v>295</v>
      </c>
      <c r="C436" s="190"/>
      <c r="D436" s="185"/>
      <c r="E436" s="185"/>
      <c r="F436" s="194" t="s">
        <v>63</v>
      </c>
      <c r="G436" s="255" t="s">
        <v>63</v>
      </c>
      <c r="H436" s="312" t="s">
        <v>63</v>
      </c>
    </row>
    <row r="437" spans="1:8">
      <c r="A437" s="189"/>
      <c r="B437" s="184" t="s">
        <v>296</v>
      </c>
      <c r="C437" s="190"/>
      <c r="D437" s="197" t="s">
        <v>63</v>
      </c>
      <c r="E437" s="193" t="s">
        <v>63</v>
      </c>
      <c r="F437" s="194" t="s">
        <v>63</v>
      </c>
      <c r="G437" s="255" t="s">
        <v>63</v>
      </c>
      <c r="H437" s="312" t="s">
        <v>63</v>
      </c>
    </row>
    <row r="438" spans="1:8">
      <c r="A438" s="189"/>
      <c r="B438" s="212"/>
      <c r="C438" s="190" t="s">
        <v>288</v>
      </c>
      <c r="D438" s="313">
        <v>0.72499999999999998</v>
      </c>
      <c r="E438" s="193" t="s">
        <v>172</v>
      </c>
      <c r="F438" s="194">
        <v>415</v>
      </c>
      <c r="G438" s="255">
        <f>D438*F438</f>
        <v>300.875</v>
      </c>
      <c r="H438" s="188"/>
    </row>
    <row r="439" spans="1:8">
      <c r="A439" s="189"/>
      <c r="B439" s="212"/>
      <c r="C439" s="190" t="s">
        <v>297</v>
      </c>
      <c r="D439" s="313">
        <v>0.22600000000000001</v>
      </c>
      <c r="E439" s="193" t="s">
        <v>172</v>
      </c>
      <c r="F439" s="295">
        <v>842</v>
      </c>
      <c r="G439" s="255">
        <f>D439*F439</f>
        <v>190.292</v>
      </c>
      <c r="H439" s="188"/>
    </row>
    <row r="440" spans="1:8">
      <c r="A440" s="189"/>
      <c r="B440" s="212"/>
      <c r="C440" s="190" t="s">
        <v>290</v>
      </c>
      <c r="D440" s="197">
        <v>0.15</v>
      </c>
      <c r="E440" s="193" t="s">
        <v>41</v>
      </c>
      <c r="F440" s="314">
        <v>12.92</v>
      </c>
      <c r="G440" s="255">
        <f>D440*F440</f>
        <v>1.9379999999999999</v>
      </c>
      <c r="H440" s="188"/>
    </row>
    <row r="441" spans="1:8">
      <c r="A441" s="199"/>
      <c r="B441" s="200"/>
      <c r="C441" s="201" t="s">
        <v>291</v>
      </c>
      <c r="D441" s="202">
        <v>1</v>
      </c>
      <c r="E441" s="203" t="s">
        <v>83</v>
      </c>
      <c r="F441" s="204" t="s">
        <v>54</v>
      </c>
      <c r="G441" s="252">
        <f>SUM(G436:G440)</f>
        <v>493.10500000000002</v>
      </c>
      <c r="H441" s="206" t="s">
        <v>115</v>
      </c>
    </row>
    <row r="442" spans="1:8">
      <c r="A442" s="207">
        <v>10.4</v>
      </c>
      <c r="B442" s="284" t="s">
        <v>298</v>
      </c>
      <c r="C442" s="191"/>
      <c r="D442" s="185"/>
      <c r="E442" s="185"/>
      <c r="F442" s="295" t="s">
        <v>63</v>
      </c>
      <c r="G442" s="315" t="s">
        <v>63</v>
      </c>
      <c r="H442" s="316" t="s">
        <v>63</v>
      </c>
    </row>
    <row r="443" spans="1:8">
      <c r="A443" s="189"/>
      <c r="B443" s="184" t="s">
        <v>299</v>
      </c>
      <c r="C443" s="190"/>
      <c r="D443" s="197" t="s">
        <v>63</v>
      </c>
      <c r="E443" s="193" t="s">
        <v>63</v>
      </c>
      <c r="F443" s="194" t="s">
        <v>63</v>
      </c>
      <c r="G443" s="255" t="s">
        <v>63</v>
      </c>
      <c r="H443" s="312" t="s">
        <v>63</v>
      </c>
    </row>
    <row r="444" spans="1:8">
      <c r="A444" s="189"/>
      <c r="B444" s="212"/>
      <c r="C444" s="190" t="s">
        <v>300</v>
      </c>
      <c r="D444" s="313">
        <v>0.72499999999999998</v>
      </c>
      <c r="E444" s="193" t="s">
        <v>172</v>
      </c>
      <c r="F444" s="194" t="e">
        <v>#REF!</v>
      </c>
      <c r="G444" s="255" t="e">
        <f>D444*F444</f>
        <v>#REF!</v>
      </c>
      <c r="H444" s="188"/>
    </row>
    <row r="445" spans="1:8">
      <c r="A445" s="189"/>
      <c r="B445" s="212"/>
      <c r="C445" s="190" t="s">
        <v>297</v>
      </c>
      <c r="D445" s="313">
        <v>0.22600000000000001</v>
      </c>
      <c r="E445" s="193" t="s">
        <v>172</v>
      </c>
      <c r="F445" s="295" t="e">
        <v>#REF!</v>
      </c>
      <c r="G445" s="255" t="e">
        <f>D445*F445</f>
        <v>#REF!</v>
      </c>
      <c r="H445" s="188"/>
    </row>
    <row r="446" spans="1:8">
      <c r="A446" s="189"/>
      <c r="B446" s="212"/>
      <c r="C446" s="190" t="s">
        <v>290</v>
      </c>
      <c r="D446" s="197">
        <v>0.15</v>
      </c>
      <c r="E446" s="193" t="s">
        <v>41</v>
      </c>
      <c r="F446" s="314" t="e">
        <v>#REF!</v>
      </c>
      <c r="G446" s="255" t="e">
        <f>D446*F446</f>
        <v>#REF!</v>
      </c>
      <c r="H446" s="188"/>
    </row>
    <row r="447" spans="1:8">
      <c r="A447" s="199"/>
      <c r="B447" s="200"/>
      <c r="C447" s="201" t="s">
        <v>294</v>
      </c>
      <c r="D447" s="202">
        <v>1</v>
      </c>
      <c r="E447" s="203" t="s">
        <v>83</v>
      </c>
      <c r="F447" s="204" t="s">
        <v>54</v>
      </c>
      <c r="G447" s="252" t="e">
        <f>SUM(G442:G446)</f>
        <v>#REF!</v>
      </c>
      <c r="H447" s="206" t="s">
        <v>115</v>
      </c>
    </row>
    <row r="448" spans="1:8">
      <c r="A448" s="207">
        <v>10.5</v>
      </c>
      <c r="B448" s="284" t="s">
        <v>301</v>
      </c>
      <c r="C448" s="191"/>
      <c r="D448" s="287" t="s">
        <v>63</v>
      </c>
      <c r="E448" s="288" t="s">
        <v>63</v>
      </c>
      <c r="F448" s="295" t="s">
        <v>63</v>
      </c>
      <c r="G448" s="315" t="s">
        <v>63</v>
      </c>
      <c r="H448" s="316" t="s">
        <v>63</v>
      </c>
    </row>
    <row r="449" spans="1:8">
      <c r="A449" s="189"/>
      <c r="B449" s="184" t="s">
        <v>302</v>
      </c>
      <c r="C449" s="190"/>
      <c r="D449" s="197" t="s">
        <v>63</v>
      </c>
      <c r="E449" s="193" t="s">
        <v>63</v>
      </c>
      <c r="F449" s="194" t="s">
        <v>63</v>
      </c>
      <c r="G449" s="255" t="s">
        <v>63</v>
      </c>
      <c r="H449" s="312" t="s">
        <v>63</v>
      </c>
    </row>
    <row r="450" spans="1:8">
      <c r="A450" s="189"/>
      <c r="B450" s="212"/>
      <c r="C450" s="190" t="s">
        <v>303</v>
      </c>
      <c r="D450" s="313">
        <v>0.54700000000000004</v>
      </c>
      <c r="E450" s="193" t="s">
        <v>172</v>
      </c>
      <c r="F450" s="194">
        <v>787</v>
      </c>
      <c r="G450" s="255">
        <f>D450*F450</f>
        <v>430.48900000000003</v>
      </c>
      <c r="H450" s="317" t="s">
        <v>304</v>
      </c>
    </row>
    <row r="451" spans="1:8">
      <c r="A451" s="189"/>
      <c r="B451" s="212"/>
      <c r="C451" s="190" t="s">
        <v>297</v>
      </c>
      <c r="D451" s="313">
        <v>0.22600000000000001</v>
      </c>
      <c r="E451" s="193" t="s">
        <v>172</v>
      </c>
      <c r="F451" s="295">
        <v>842</v>
      </c>
      <c r="G451" s="255">
        <f>D451*F451</f>
        <v>190.292</v>
      </c>
      <c r="H451" s="188"/>
    </row>
    <row r="452" spans="1:8">
      <c r="A452" s="189"/>
      <c r="B452" s="212"/>
      <c r="C452" s="190" t="s">
        <v>290</v>
      </c>
      <c r="D452" s="197">
        <v>0.15</v>
      </c>
      <c r="E452" s="193" t="s">
        <v>41</v>
      </c>
      <c r="F452" s="314">
        <v>12.92</v>
      </c>
      <c r="G452" s="255">
        <f>D452*F452</f>
        <v>1.9379999999999999</v>
      </c>
      <c r="H452" s="188"/>
    </row>
    <row r="453" spans="1:8">
      <c r="A453" s="189"/>
      <c r="B453" s="212"/>
      <c r="C453" s="190" t="s">
        <v>305</v>
      </c>
      <c r="D453" s="192">
        <v>1</v>
      </c>
      <c r="E453" s="193" t="s">
        <v>83</v>
      </c>
      <c r="F453" s="213" t="s">
        <v>54</v>
      </c>
      <c r="G453" s="292">
        <f>SUM(G448:G452)</f>
        <v>622.71900000000005</v>
      </c>
      <c r="H453" s="215" t="s">
        <v>115</v>
      </c>
    </row>
    <row r="454" spans="1:8" ht="21.75" thickBot="1">
      <c r="A454" s="216"/>
      <c r="B454" s="293"/>
      <c r="C454" s="218"/>
      <c r="D454" s="219"/>
      <c r="E454" s="258"/>
      <c r="F454" s="259"/>
      <c r="G454" s="260"/>
      <c r="H454" s="290"/>
    </row>
    <row r="455" spans="1:8">
      <c r="A455" s="223"/>
      <c r="B455" s="223"/>
      <c r="C455" s="223"/>
      <c r="D455" s="224"/>
      <c r="E455" s="261"/>
      <c r="F455" s="262"/>
      <c r="G455" s="545" t="str">
        <f>$G$37</f>
        <v xml:space="preserve"> เมษายน 2549</v>
      </c>
      <c r="H455" s="545"/>
    </row>
    <row r="456" spans="1:8" ht="21.75">
      <c r="A456" s="533" t="s">
        <v>306</v>
      </c>
      <c r="B456" s="533"/>
      <c r="C456" s="533"/>
      <c r="D456" s="533"/>
      <c r="E456" s="533"/>
      <c r="F456" s="533"/>
      <c r="G456" s="533"/>
      <c r="H456" s="533"/>
    </row>
    <row r="457" spans="1:8" ht="38.25" customHeight="1" thickBot="1">
      <c r="A457" s="547" t="s">
        <v>123</v>
      </c>
      <c r="B457" s="547"/>
      <c r="C457" s="547"/>
      <c r="D457" s="547"/>
      <c r="E457" s="547"/>
      <c r="F457" s="547"/>
      <c r="G457" s="547"/>
      <c r="H457" s="547"/>
    </row>
    <row r="458" spans="1:8">
      <c r="A458" s="535" t="s">
        <v>91</v>
      </c>
      <c r="B458" s="537" t="s">
        <v>0</v>
      </c>
      <c r="C458" s="538"/>
      <c r="D458" s="541" t="s">
        <v>1</v>
      </c>
      <c r="E458" s="541" t="s">
        <v>2</v>
      </c>
      <c r="F458" s="171" t="s">
        <v>104</v>
      </c>
      <c r="G458" s="172" t="s">
        <v>105</v>
      </c>
      <c r="H458" s="543" t="s">
        <v>12</v>
      </c>
    </row>
    <row r="459" spans="1:8">
      <c r="A459" s="536"/>
      <c r="B459" s="539"/>
      <c r="C459" s="540"/>
      <c r="D459" s="542"/>
      <c r="E459" s="542"/>
      <c r="F459" s="173" t="s">
        <v>93</v>
      </c>
      <c r="G459" s="174" t="s">
        <v>93</v>
      </c>
      <c r="H459" s="544"/>
    </row>
    <row r="460" spans="1:8">
      <c r="A460" s="207">
        <v>10.6</v>
      </c>
      <c r="B460" s="184" t="s">
        <v>307</v>
      </c>
      <c r="C460" s="190"/>
      <c r="D460" s="197" t="s">
        <v>63</v>
      </c>
      <c r="E460" s="288" t="s">
        <v>63</v>
      </c>
      <c r="F460" s="295" t="s">
        <v>63</v>
      </c>
      <c r="G460" s="315" t="s">
        <v>63</v>
      </c>
      <c r="H460" s="316" t="s">
        <v>63</v>
      </c>
    </row>
    <row r="461" spans="1:8">
      <c r="A461" s="189"/>
      <c r="B461" s="184" t="s">
        <v>302</v>
      </c>
      <c r="C461" s="190"/>
      <c r="D461" s="197" t="s">
        <v>63</v>
      </c>
      <c r="E461" s="193" t="s">
        <v>63</v>
      </c>
      <c r="F461" s="194" t="s">
        <v>63</v>
      </c>
      <c r="G461" s="255" t="s">
        <v>63</v>
      </c>
      <c r="H461" s="312" t="s">
        <v>63</v>
      </c>
    </row>
    <row r="462" spans="1:8">
      <c r="A462" s="189"/>
      <c r="B462" s="212"/>
      <c r="C462" s="190" t="s">
        <v>308</v>
      </c>
      <c r="D462" s="313">
        <v>0.54700000000000004</v>
      </c>
      <c r="E462" s="193" t="s">
        <v>172</v>
      </c>
      <c r="F462" s="194">
        <v>1992</v>
      </c>
      <c r="G462" s="255">
        <f>D462*F462</f>
        <v>1089.624</v>
      </c>
      <c r="H462" s="317" t="s">
        <v>304</v>
      </c>
    </row>
    <row r="463" spans="1:8">
      <c r="A463" s="189"/>
      <c r="B463" s="212"/>
      <c r="C463" s="190" t="s">
        <v>297</v>
      </c>
      <c r="D463" s="313">
        <v>0.22600000000000001</v>
      </c>
      <c r="E463" s="193" t="s">
        <v>172</v>
      </c>
      <c r="F463" s="295">
        <v>842</v>
      </c>
      <c r="G463" s="255">
        <f>D463*F463</f>
        <v>190.292</v>
      </c>
      <c r="H463" s="188"/>
    </row>
    <row r="464" spans="1:8">
      <c r="A464" s="189"/>
      <c r="B464" s="212"/>
      <c r="C464" s="190" t="s">
        <v>290</v>
      </c>
      <c r="D464" s="197">
        <v>0.15</v>
      </c>
      <c r="E464" s="193" t="s">
        <v>41</v>
      </c>
      <c r="F464" s="314">
        <v>12.92</v>
      </c>
      <c r="G464" s="255">
        <f>D464*F464</f>
        <v>1.9379999999999999</v>
      </c>
      <c r="H464" s="188"/>
    </row>
    <row r="465" spans="1:8">
      <c r="A465" s="199"/>
      <c r="B465" s="200"/>
      <c r="C465" s="201" t="s">
        <v>309</v>
      </c>
      <c r="D465" s="202">
        <v>1</v>
      </c>
      <c r="E465" s="203" t="s">
        <v>83</v>
      </c>
      <c r="F465" s="204" t="s">
        <v>54</v>
      </c>
      <c r="G465" s="252">
        <f>SUM(G460:G464)</f>
        <v>1281.854</v>
      </c>
      <c r="H465" s="206" t="s">
        <v>115</v>
      </c>
    </row>
    <row r="466" spans="1:8">
      <c r="A466" s="318">
        <v>10.7</v>
      </c>
      <c r="B466" s="184" t="s">
        <v>310</v>
      </c>
      <c r="C466" s="190"/>
      <c r="D466" s="197" t="s">
        <v>63</v>
      </c>
      <c r="E466" s="193" t="s">
        <v>63</v>
      </c>
      <c r="F466" s="194" t="s">
        <v>63</v>
      </c>
      <c r="G466" s="255" t="s">
        <v>63</v>
      </c>
      <c r="H466" s="312" t="s">
        <v>63</v>
      </c>
    </row>
    <row r="467" spans="1:8">
      <c r="A467" s="189"/>
      <c r="B467" s="184" t="s">
        <v>302</v>
      </c>
      <c r="C467" s="190"/>
      <c r="D467" s="197" t="s">
        <v>63</v>
      </c>
      <c r="E467" s="193" t="s">
        <v>63</v>
      </c>
      <c r="F467" s="194" t="s">
        <v>63</v>
      </c>
      <c r="G467" s="255" t="s">
        <v>63</v>
      </c>
      <c r="H467" s="312" t="s">
        <v>63</v>
      </c>
    </row>
    <row r="468" spans="1:8">
      <c r="A468" s="189"/>
      <c r="B468" s="212"/>
      <c r="C468" s="190" t="s">
        <v>311</v>
      </c>
      <c r="D468" s="313">
        <v>0.54700000000000004</v>
      </c>
      <c r="E468" s="193" t="s">
        <v>172</v>
      </c>
      <c r="F468" s="194">
        <v>1482</v>
      </c>
      <c r="G468" s="255">
        <f>D468*F468</f>
        <v>810.65400000000011</v>
      </c>
      <c r="H468" s="317" t="s">
        <v>304</v>
      </c>
    </row>
    <row r="469" spans="1:8">
      <c r="A469" s="189"/>
      <c r="B469" s="212"/>
      <c r="C469" s="190" t="s">
        <v>297</v>
      </c>
      <c r="D469" s="313">
        <v>0.22600000000000001</v>
      </c>
      <c r="E469" s="193" t="s">
        <v>172</v>
      </c>
      <c r="F469" s="295">
        <v>842</v>
      </c>
      <c r="G469" s="255">
        <f>D469*F469</f>
        <v>190.292</v>
      </c>
      <c r="H469" s="188"/>
    </row>
    <row r="470" spans="1:8">
      <c r="A470" s="189"/>
      <c r="B470" s="212"/>
      <c r="C470" s="190" t="s">
        <v>290</v>
      </c>
      <c r="D470" s="197">
        <v>0.15</v>
      </c>
      <c r="E470" s="193" t="s">
        <v>41</v>
      </c>
      <c r="F470" s="314">
        <v>12.92</v>
      </c>
      <c r="G470" s="255">
        <f>D470*F470</f>
        <v>1.9379999999999999</v>
      </c>
      <c r="H470" s="188"/>
    </row>
    <row r="471" spans="1:8">
      <c r="A471" s="199"/>
      <c r="B471" s="200"/>
      <c r="C471" s="201" t="s">
        <v>312</v>
      </c>
      <c r="D471" s="202">
        <v>1</v>
      </c>
      <c r="E471" s="203" t="s">
        <v>83</v>
      </c>
      <c r="F471" s="204" t="s">
        <v>54</v>
      </c>
      <c r="G471" s="252">
        <f>SUM(G466:G470)</f>
        <v>1002.8840000000001</v>
      </c>
      <c r="H471" s="206" t="s">
        <v>115</v>
      </c>
    </row>
    <row r="472" spans="1:8">
      <c r="A472" s="207">
        <v>10.8</v>
      </c>
      <c r="B472" s="284" t="s">
        <v>313</v>
      </c>
      <c r="C472" s="191"/>
      <c r="D472" s="287" t="s">
        <v>63</v>
      </c>
      <c r="E472" s="288" t="s">
        <v>63</v>
      </c>
      <c r="F472" s="295" t="s">
        <v>63</v>
      </c>
      <c r="G472" s="315" t="s">
        <v>63</v>
      </c>
      <c r="H472" s="316" t="s">
        <v>63</v>
      </c>
    </row>
    <row r="473" spans="1:8">
      <c r="A473" s="189"/>
      <c r="B473" s="184" t="s">
        <v>314</v>
      </c>
      <c r="C473" s="190"/>
      <c r="D473" s="197" t="s">
        <v>63</v>
      </c>
      <c r="E473" s="193" t="s">
        <v>63</v>
      </c>
      <c r="F473" s="194" t="s">
        <v>63</v>
      </c>
      <c r="G473" s="255" t="s">
        <v>63</v>
      </c>
      <c r="H473" s="312" t="s">
        <v>63</v>
      </c>
    </row>
    <row r="474" spans="1:8">
      <c r="A474" s="189"/>
      <c r="B474" s="212"/>
      <c r="C474" s="190" t="s">
        <v>315</v>
      </c>
      <c r="D474" s="250">
        <v>1</v>
      </c>
      <c r="E474" s="193" t="s">
        <v>83</v>
      </c>
      <c r="F474" s="194">
        <v>167</v>
      </c>
      <c r="G474" s="255">
        <f>D474*F474</f>
        <v>167</v>
      </c>
      <c r="H474" s="317" t="s">
        <v>316</v>
      </c>
    </row>
    <row r="475" spans="1:8">
      <c r="A475" s="189"/>
      <c r="B475" s="212"/>
      <c r="C475" s="190" t="s">
        <v>317</v>
      </c>
      <c r="D475" s="250">
        <v>0.48</v>
      </c>
      <c r="E475" s="193" t="s">
        <v>172</v>
      </c>
      <c r="F475" s="295">
        <v>400</v>
      </c>
      <c r="G475" s="255">
        <f>D475*F475</f>
        <v>192</v>
      </c>
      <c r="H475" s="317" t="s">
        <v>304</v>
      </c>
    </row>
    <row r="476" spans="1:8">
      <c r="A476" s="189"/>
      <c r="B476" s="212"/>
      <c r="C476" s="190" t="s">
        <v>290</v>
      </c>
      <c r="D476" s="197">
        <v>0.2</v>
      </c>
      <c r="E476" s="193" t="s">
        <v>41</v>
      </c>
      <c r="F476" s="314">
        <v>12.92</v>
      </c>
      <c r="G476" s="255">
        <f>D476*F476</f>
        <v>2.5840000000000001</v>
      </c>
      <c r="H476" s="188"/>
    </row>
    <row r="477" spans="1:8">
      <c r="A477" s="199"/>
      <c r="B477" s="200"/>
      <c r="C477" s="201" t="s">
        <v>318</v>
      </c>
      <c r="D477" s="202">
        <v>1</v>
      </c>
      <c r="E477" s="203" t="s">
        <v>83</v>
      </c>
      <c r="F477" s="204" t="s">
        <v>54</v>
      </c>
      <c r="G477" s="252">
        <f>SUM(G472:G476)</f>
        <v>361.584</v>
      </c>
      <c r="H477" s="206" t="s">
        <v>115</v>
      </c>
    </row>
    <row r="478" spans="1:8">
      <c r="A478" s="207">
        <v>10.9</v>
      </c>
      <c r="B478" s="284" t="s">
        <v>319</v>
      </c>
      <c r="C478" s="191"/>
      <c r="D478" s="287" t="s">
        <v>63</v>
      </c>
      <c r="E478" s="288" t="s">
        <v>63</v>
      </c>
      <c r="F478" s="295" t="s">
        <v>63</v>
      </c>
      <c r="G478" s="315" t="s">
        <v>63</v>
      </c>
      <c r="H478" s="316" t="s">
        <v>63</v>
      </c>
    </row>
    <row r="479" spans="1:8">
      <c r="A479" s="189"/>
      <c r="B479" s="184" t="s">
        <v>320</v>
      </c>
      <c r="C479" s="190"/>
      <c r="D479" s="197" t="s">
        <v>63</v>
      </c>
      <c r="E479" s="193" t="s">
        <v>63</v>
      </c>
      <c r="F479" s="194" t="s">
        <v>63</v>
      </c>
      <c r="G479" s="255" t="s">
        <v>63</v>
      </c>
      <c r="H479" s="312" t="s">
        <v>63</v>
      </c>
    </row>
    <row r="480" spans="1:8">
      <c r="A480" s="189"/>
      <c r="B480" s="212"/>
      <c r="C480" s="190" t="s">
        <v>315</v>
      </c>
      <c r="D480" s="250">
        <v>1</v>
      </c>
      <c r="E480" s="193" t="s">
        <v>83</v>
      </c>
      <c r="F480" s="194">
        <v>167</v>
      </c>
      <c r="G480" s="255">
        <f>D480*F480</f>
        <v>167</v>
      </c>
      <c r="H480" s="317" t="s">
        <v>316</v>
      </c>
    </row>
    <row r="481" spans="1:8">
      <c r="A481" s="189"/>
      <c r="B481" s="212"/>
      <c r="C481" s="190" t="s">
        <v>321</v>
      </c>
      <c r="D481" s="250">
        <v>0.48</v>
      </c>
      <c r="E481" s="193" t="s">
        <v>172</v>
      </c>
      <c r="F481" s="295">
        <v>842</v>
      </c>
      <c r="G481" s="255">
        <f>D481*F481</f>
        <v>404.15999999999997</v>
      </c>
      <c r="H481" s="317" t="s">
        <v>304</v>
      </c>
    </row>
    <row r="482" spans="1:8">
      <c r="A482" s="189"/>
      <c r="B482" s="212"/>
      <c r="C482" s="190" t="s">
        <v>290</v>
      </c>
      <c r="D482" s="197">
        <v>0.2</v>
      </c>
      <c r="E482" s="193" t="s">
        <v>41</v>
      </c>
      <c r="F482" s="314">
        <v>12.92</v>
      </c>
      <c r="G482" s="255">
        <f>D482*F482</f>
        <v>2.5840000000000001</v>
      </c>
      <c r="H482" s="188"/>
    </row>
    <row r="483" spans="1:8">
      <c r="A483" s="199"/>
      <c r="B483" s="200"/>
      <c r="C483" s="201" t="s">
        <v>318</v>
      </c>
      <c r="D483" s="202">
        <v>1</v>
      </c>
      <c r="E483" s="203" t="s">
        <v>83</v>
      </c>
      <c r="F483" s="204" t="s">
        <v>54</v>
      </c>
      <c r="G483" s="252">
        <f>SUM(G478:G482)</f>
        <v>573.74399999999991</v>
      </c>
      <c r="H483" s="206" t="s">
        <v>115</v>
      </c>
    </row>
    <row r="484" spans="1:8">
      <c r="A484" s="305">
        <v>10.1</v>
      </c>
      <c r="B484" s="284" t="s">
        <v>322</v>
      </c>
      <c r="C484" s="191"/>
      <c r="D484" s="287" t="s">
        <v>63</v>
      </c>
      <c r="E484" s="288" t="s">
        <v>63</v>
      </c>
      <c r="F484" s="295" t="s">
        <v>63</v>
      </c>
      <c r="G484" s="315" t="s">
        <v>63</v>
      </c>
      <c r="H484" s="316" t="s">
        <v>63</v>
      </c>
    </row>
    <row r="485" spans="1:8">
      <c r="A485" s="189"/>
      <c r="B485" s="184" t="s">
        <v>314</v>
      </c>
      <c r="C485" s="190"/>
      <c r="D485" s="197" t="s">
        <v>63</v>
      </c>
      <c r="E485" s="193" t="s">
        <v>63</v>
      </c>
      <c r="F485" s="194" t="s">
        <v>63</v>
      </c>
      <c r="G485" s="255" t="s">
        <v>63</v>
      </c>
      <c r="H485" s="312" t="s">
        <v>63</v>
      </c>
    </row>
    <row r="486" spans="1:8">
      <c r="A486" s="189"/>
      <c r="B486" s="212"/>
      <c r="C486" s="190" t="s">
        <v>323</v>
      </c>
      <c r="D486" s="250">
        <v>1</v>
      </c>
      <c r="E486" s="193" t="s">
        <v>83</v>
      </c>
      <c r="F486" s="194">
        <v>255</v>
      </c>
      <c r="G486" s="255">
        <f>D486*F486</f>
        <v>255</v>
      </c>
      <c r="H486" s="317" t="s">
        <v>316</v>
      </c>
    </row>
    <row r="487" spans="1:8">
      <c r="A487" s="189"/>
      <c r="B487" s="212"/>
      <c r="C487" s="190" t="s">
        <v>317</v>
      </c>
      <c r="D487" s="250">
        <v>0.48</v>
      </c>
      <c r="E487" s="193" t="s">
        <v>172</v>
      </c>
      <c r="F487" s="295">
        <v>400</v>
      </c>
      <c r="G487" s="255">
        <f>D487*F487</f>
        <v>192</v>
      </c>
      <c r="H487" s="317" t="s">
        <v>304</v>
      </c>
    </row>
    <row r="488" spans="1:8">
      <c r="A488" s="189"/>
      <c r="B488" s="212"/>
      <c r="C488" s="190" t="s">
        <v>290</v>
      </c>
      <c r="D488" s="197">
        <v>0.2</v>
      </c>
      <c r="E488" s="193" t="s">
        <v>41</v>
      </c>
      <c r="F488" s="314">
        <v>12.92</v>
      </c>
      <c r="G488" s="255">
        <f>D488*F488</f>
        <v>2.5840000000000001</v>
      </c>
      <c r="H488" s="188"/>
    </row>
    <row r="489" spans="1:8">
      <c r="A489" s="189"/>
      <c r="B489" s="212"/>
      <c r="C489" s="190" t="s">
        <v>324</v>
      </c>
      <c r="D489" s="192">
        <v>1</v>
      </c>
      <c r="E489" s="193" t="s">
        <v>83</v>
      </c>
      <c r="F489" s="213" t="s">
        <v>54</v>
      </c>
      <c r="G489" s="292">
        <f>SUM(G484:G488)</f>
        <v>449.584</v>
      </c>
      <c r="H489" s="215" t="s">
        <v>115</v>
      </c>
    </row>
    <row r="490" spans="1:8">
      <c r="A490" s="189"/>
      <c r="B490" s="319"/>
      <c r="C490" s="190"/>
      <c r="D490" s="192"/>
      <c r="E490" s="193"/>
      <c r="F490" s="213"/>
      <c r="G490" s="292"/>
      <c r="H490" s="215"/>
    </row>
    <row r="491" spans="1:8" ht="21.75" thickBot="1">
      <c r="A491" s="216"/>
      <c r="B491" s="293"/>
      <c r="C491" s="218"/>
      <c r="D491" s="219"/>
      <c r="E491" s="258"/>
      <c r="F491" s="259"/>
      <c r="G491" s="260"/>
      <c r="H491" s="290"/>
    </row>
    <row r="492" spans="1:8">
      <c r="A492" s="223"/>
      <c r="B492" s="223"/>
      <c r="C492" s="223"/>
      <c r="D492" s="224"/>
      <c r="E492" s="261"/>
      <c r="F492" s="262"/>
      <c r="G492" s="545" t="str">
        <f>$G$37</f>
        <v xml:space="preserve"> เมษายน 2549</v>
      </c>
      <c r="H492" s="545"/>
    </row>
    <row r="493" spans="1:8" ht="21.75">
      <c r="A493" s="533" t="s">
        <v>325</v>
      </c>
      <c r="B493" s="533"/>
      <c r="C493" s="533"/>
      <c r="D493" s="533"/>
      <c r="E493" s="533"/>
      <c r="F493" s="533"/>
      <c r="G493" s="533"/>
      <c r="H493" s="533"/>
    </row>
    <row r="494" spans="1:8" ht="37.5" customHeight="1" thickBot="1">
      <c r="A494" s="547" t="s">
        <v>123</v>
      </c>
      <c r="B494" s="547"/>
      <c r="C494" s="547"/>
      <c r="D494" s="547"/>
      <c r="E494" s="547"/>
      <c r="F494" s="547"/>
      <c r="G494" s="547"/>
      <c r="H494" s="547"/>
    </row>
    <row r="495" spans="1:8">
      <c r="A495" s="535" t="s">
        <v>91</v>
      </c>
      <c r="B495" s="537" t="s">
        <v>0</v>
      </c>
      <c r="C495" s="538"/>
      <c r="D495" s="541" t="s">
        <v>1</v>
      </c>
      <c r="E495" s="541" t="s">
        <v>2</v>
      </c>
      <c r="F495" s="171" t="s">
        <v>104</v>
      </c>
      <c r="G495" s="172" t="s">
        <v>105</v>
      </c>
      <c r="H495" s="543" t="s">
        <v>12</v>
      </c>
    </row>
    <row r="496" spans="1:8">
      <c r="A496" s="536"/>
      <c r="B496" s="539"/>
      <c r="C496" s="540"/>
      <c r="D496" s="542"/>
      <c r="E496" s="542"/>
      <c r="F496" s="173" t="s">
        <v>93</v>
      </c>
      <c r="G496" s="174" t="s">
        <v>93</v>
      </c>
      <c r="H496" s="544"/>
    </row>
    <row r="497" spans="1:8">
      <c r="A497" s="207">
        <v>10.11</v>
      </c>
      <c r="B497" s="284" t="s">
        <v>326</v>
      </c>
      <c r="C497" s="191"/>
      <c r="D497" s="287" t="s">
        <v>63</v>
      </c>
      <c r="E497" s="288" t="s">
        <v>63</v>
      </c>
      <c r="F497" s="295" t="s">
        <v>63</v>
      </c>
      <c r="G497" s="315" t="s">
        <v>63</v>
      </c>
      <c r="H497" s="316" t="s">
        <v>63</v>
      </c>
    </row>
    <row r="498" spans="1:8">
      <c r="A498" s="189"/>
      <c r="B498" s="184" t="s">
        <v>320</v>
      </c>
      <c r="C498" s="190"/>
      <c r="D498" s="197" t="s">
        <v>63</v>
      </c>
      <c r="E498" s="193" t="s">
        <v>63</v>
      </c>
      <c r="F498" s="194" t="s">
        <v>63</v>
      </c>
      <c r="G498" s="255" t="s">
        <v>63</v>
      </c>
      <c r="H498" s="312" t="s">
        <v>63</v>
      </c>
    </row>
    <row r="499" spans="1:8">
      <c r="A499" s="189"/>
      <c r="B499" s="212"/>
      <c r="C499" s="190" t="s">
        <v>323</v>
      </c>
      <c r="D499" s="250">
        <v>1</v>
      </c>
      <c r="E499" s="193" t="s">
        <v>83</v>
      </c>
      <c r="F499" s="194">
        <v>255</v>
      </c>
      <c r="G499" s="255">
        <f>D499*F499</f>
        <v>255</v>
      </c>
      <c r="H499" s="317" t="s">
        <v>316</v>
      </c>
    </row>
    <row r="500" spans="1:8">
      <c r="A500" s="189"/>
      <c r="B500" s="212"/>
      <c r="C500" s="190" t="s">
        <v>321</v>
      </c>
      <c r="D500" s="250">
        <v>0.48</v>
      </c>
      <c r="E500" s="193" t="s">
        <v>172</v>
      </c>
      <c r="F500" s="295">
        <v>842</v>
      </c>
      <c r="G500" s="255">
        <f>D500*F500</f>
        <v>404.15999999999997</v>
      </c>
      <c r="H500" s="317" t="s">
        <v>304</v>
      </c>
    </row>
    <row r="501" spans="1:8">
      <c r="A501" s="189"/>
      <c r="B501" s="212"/>
      <c r="C501" s="190" t="s">
        <v>290</v>
      </c>
      <c r="D501" s="197">
        <v>0.2</v>
      </c>
      <c r="E501" s="193" t="s">
        <v>41</v>
      </c>
      <c r="F501" s="314">
        <v>12.92</v>
      </c>
      <c r="G501" s="255">
        <f>D501*F501</f>
        <v>2.5840000000000001</v>
      </c>
      <c r="H501" s="188"/>
    </row>
    <row r="502" spans="1:8">
      <c r="A502" s="199"/>
      <c r="B502" s="200"/>
      <c r="C502" s="201" t="s">
        <v>324</v>
      </c>
      <c r="D502" s="202">
        <v>1</v>
      </c>
      <c r="E502" s="203" t="s">
        <v>83</v>
      </c>
      <c r="F502" s="204" t="s">
        <v>54</v>
      </c>
      <c r="G502" s="252">
        <f>SUM(G497:G501)</f>
        <v>661.74399999999991</v>
      </c>
      <c r="H502" s="206" t="s">
        <v>115</v>
      </c>
    </row>
    <row r="503" spans="1:8">
      <c r="A503" s="207">
        <v>10.119999999999999</v>
      </c>
      <c r="B503" s="284" t="s">
        <v>327</v>
      </c>
      <c r="C503" s="191"/>
      <c r="D503" s="287" t="s">
        <v>63</v>
      </c>
      <c r="E503" s="288" t="s">
        <v>63</v>
      </c>
      <c r="F503" s="295" t="s">
        <v>63</v>
      </c>
      <c r="G503" s="315" t="s">
        <v>63</v>
      </c>
      <c r="H503" s="316" t="s">
        <v>63</v>
      </c>
    </row>
    <row r="504" spans="1:8">
      <c r="A504" s="189"/>
      <c r="B504" s="184" t="s">
        <v>314</v>
      </c>
      <c r="C504" s="190"/>
      <c r="D504" s="197" t="s">
        <v>63</v>
      </c>
      <c r="E504" s="193" t="s">
        <v>63</v>
      </c>
      <c r="F504" s="194" t="s">
        <v>63</v>
      </c>
      <c r="G504" s="255" t="s">
        <v>63</v>
      </c>
      <c r="H504" s="312" t="s">
        <v>63</v>
      </c>
    </row>
    <row r="505" spans="1:8">
      <c r="A505" s="189"/>
      <c r="B505" s="212"/>
      <c r="C505" s="190" t="s">
        <v>328</v>
      </c>
      <c r="D505" s="250">
        <v>1</v>
      </c>
      <c r="E505" s="193" t="s">
        <v>83</v>
      </c>
      <c r="F505" s="194">
        <v>373</v>
      </c>
      <c r="G505" s="255">
        <f>D505*F505</f>
        <v>373</v>
      </c>
      <c r="H505" s="317" t="s">
        <v>316</v>
      </c>
    </row>
    <row r="506" spans="1:8">
      <c r="A506" s="189"/>
      <c r="B506" s="212"/>
      <c r="C506" s="190" t="s">
        <v>317</v>
      </c>
      <c r="D506" s="250">
        <v>0.48</v>
      </c>
      <c r="E506" s="193" t="s">
        <v>172</v>
      </c>
      <c r="F506" s="295">
        <v>400</v>
      </c>
      <c r="G506" s="255">
        <f>D506*F506</f>
        <v>192</v>
      </c>
      <c r="H506" s="317" t="s">
        <v>304</v>
      </c>
    </row>
    <row r="507" spans="1:8">
      <c r="A507" s="189"/>
      <c r="B507" s="212"/>
      <c r="C507" s="190" t="s">
        <v>290</v>
      </c>
      <c r="D507" s="197">
        <v>0.2</v>
      </c>
      <c r="E507" s="193" t="s">
        <v>41</v>
      </c>
      <c r="F507" s="314">
        <v>12.92</v>
      </c>
      <c r="G507" s="255">
        <f>D507*F507</f>
        <v>2.5840000000000001</v>
      </c>
      <c r="H507" s="188"/>
    </row>
    <row r="508" spans="1:8">
      <c r="A508" s="199"/>
      <c r="B508" s="200"/>
      <c r="C508" s="201" t="s">
        <v>329</v>
      </c>
      <c r="D508" s="202">
        <v>1</v>
      </c>
      <c r="E508" s="203" t="s">
        <v>83</v>
      </c>
      <c r="F508" s="204" t="s">
        <v>54</v>
      </c>
      <c r="G508" s="252">
        <f>SUM(G503:G507)</f>
        <v>567.58399999999995</v>
      </c>
      <c r="H508" s="206" t="s">
        <v>115</v>
      </c>
    </row>
    <row r="509" spans="1:8">
      <c r="A509" s="305">
        <v>10.130000000000001</v>
      </c>
      <c r="B509" s="284" t="s">
        <v>330</v>
      </c>
      <c r="C509" s="191"/>
      <c r="D509" s="287" t="s">
        <v>63</v>
      </c>
      <c r="E509" s="288" t="s">
        <v>63</v>
      </c>
      <c r="F509" s="295" t="s">
        <v>63</v>
      </c>
      <c r="G509" s="315" t="s">
        <v>63</v>
      </c>
      <c r="H509" s="316" t="s">
        <v>63</v>
      </c>
    </row>
    <row r="510" spans="1:8">
      <c r="A510" s="189"/>
      <c r="B510" s="184" t="s">
        <v>320</v>
      </c>
      <c r="C510" s="190"/>
      <c r="D510" s="197" t="s">
        <v>63</v>
      </c>
      <c r="E510" s="193" t="s">
        <v>63</v>
      </c>
      <c r="F510" s="194" t="s">
        <v>63</v>
      </c>
      <c r="G510" s="255" t="s">
        <v>63</v>
      </c>
      <c r="H510" s="312" t="s">
        <v>63</v>
      </c>
    </row>
    <row r="511" spans="1:8">
      <c r="A511" s="189"/>
      <c r="B511" s="212"/>
      <c r="C511" s="190" t="s">
        <v>328</v>
      </c>
      <c r="D511" s="250">
        <v>1</v>
      </c>
      <c r="E511" s="193" t="s">
        <v>83</v>
      </c>
      <c r="F511" s="194">
        <v>373</v>
      </c>
      <c r="G511" s="255">
        <f>D511*F511</f>
        <v>373</v>
      </c>
      <c r="H511" s="317" t="s">
        <v>316</v>
      </c>
    </row>
    <row r="512" spans="1:8">
      <c r="A512" s="189"/>
      <c r="B512" s="212"/>
      <c r="C512" s="190" t="s">
        <v>321</v>
      </c>
      <c r="D512" s="250">
        <v>0.48</v>
      </c>
      <c r="E512" s="193" t="s">
        <v>172</v>
      </c>
      <c r="F512" s="295">
        <v>842</v>
      </c>
      <c r="G512" s="255">
        <f>D512*F512</f>
        <v>404.15999999999997</v>
      </c>
      <c r="H512" s="317" t="s">
        <v>304</v>
      </c>
    </row>
    <row r="513" spans="1:8">
      <c r="A513" s="189"/>
      <c r="B513" s="212"/>
      <c r="C513" s="190" t="s">
        <v>290</v>
      </c>
      <c r="D513" s="197">
        <v>0.2</v>
      </c>
      <c r="E513" s="193" t="s">
        <v>41</v>
      </c>
      <c r="F513" s="314">
        <v>12.92</v>
      </c>
      <c r="G513" s="255">
        <f>D513*F513</f>
        <v>2.5840000000000001</v>
      </c>
      <c r="H513" s="188"/>
    </row>
    <row r="514" spans="1:8">
      <c r="A514" s="199"/>
      <c r="B514" s="200"/>
      <c r="C514" s="201" t="s">
        <v>329</v>
      </c>
      <c r="D514" s="202">
        <v>1</v>
      </c>
      <c r="E514" s="203" t="s">
        <v>83</v>
      </c>
      <c r="F514" s="204" t="s">
        <v>54</v>
      </c>
      <c r="G514" s="252">
        <f>SUM(G509:G513)</f>
        <v>779.74399999999991</v>
      </c>
      <c r="H514" s="206" t="s">
        <v>115</v>
      </c>
    </row>
    <row r="515" spans="1:8">
      <c r="A515" s="207">
        <v>10.14</v>
      </c>
      <c r="B515" s="284" t="s">
        <v>313</v>
      </c>
      <c r="C515" s="191"/>
      <c r="D515" s="287" t="s">
        <v>63</v>
      </c>
      <c r="E515" s="288" t="s">
        <v>63</v>
      </c>
      <c r="F515" s="295" t="s">
        <v>63</v>
      </c>
      <c r="G515" s="315" t="s">
        <v>63</v>
      </c>
      <c r="H515" s="316" t="s">
        <v>63</v>
      </c>
    </row>
    <row r="516" spans="1:8">
      <c r="A516" s="189"/>
      <c r="B516" s="184" t="s">
        <v>331</v>
      </c>
      <c r="C516" s="190"/>
      <c r="D516" s="197" t="s">
        <v>63</v>
      </c>
      <c r="E516" s="193" t="s">
        <v>63</v>
      </c>
      <c r="F516" s="194" t="s">
        <v>63</v>
      </c>
      <c r="G516" s="255" t="s">
        <v>63</v>
      </c>
      <c r="H516" s="312" t="s">
        <v>63</v>
      </c>
    </row>
    <row r="517" spans="1:8">
      <c r="A517" s="189"/>
      <c r="B517" s="212"/>
      <c r="C517" s="190" t="s">
        <v>315</v>
      </c>
      <c r="D517" s="250">
        <v>2</v>
      </c>
      <c r="E517" s="193" t="s">
        <v>83</v>
      </c>
      <c r="F517" s="194">
        <v>167</v>
      </c>
      <c r="G517" s="255">
        <f>D517*F517</f>
        <v>334</v>
      </c>
      <c r="H517" s="317" t="s">
        <v>316</v>
      </c>
    </row>
    <row r="518" spans="1:8">
      <c r="A518" s="189"/>
      <c r="B518" s="212"/>
      <c r="C518" s="190" t="s">
        <v>332</v>
      </c>
      <c r="D518" s="250">
        <v>0.48</v>
      </c>
      <c r="E518" s="193" t="s">
        <v>172</v>
      </c>
      <c r="F518" s="295">
        <v>396</v>
      </c>
      <c r="G518" s="255">
        <f>D518*F518</f>
        <v>190.07999999999998</v>
      </c>
      <c r="H518" s="317" t="s">
        <v>304</v>
      </c>
    </row>
    <row r="519" spans="1:8">
      <c r="A519" s="189"/>
      <c r="B519" s="212"/>
      <c r="C519" s="190" t="s">
        <v>290</v>
      </c>
      <c r="D519" s="197">
        <v>0.28000000000000003</v>
      </c>
      <c r="E519" s="193" t="s">
        <v>41</v>
      </c>
      <c r="F519" s="314">
        <v>12.92</v>
      </c>
      <c r="G519" s="255">
        <f>D519*F519</f>
        <v>3.6176000000000004</v>
      </c>
      <c r="H519" s="188"/>
    </row>
    <row r="520" spans="1:8">
      <c r="A520" s="199"/>
      <c r="B520" s="200"/>
      <c r="C520" s="201" t="s">
        <v>333</v>
      </c>
      <c r="D520" s="202">
        <v>1</v>
      </c>
      <c r="E520" s="203" t="s">
        <v>83</v>
      </c>
      <c r="F520" s="204" t="s">
        <v>54</v>
      </c>
      <c r="G520" s="252">
        <f>SUM(G515:G519)</f>
        <v>527.69759999999997</v>
      </c>
      <c r="H520" s="206" t="s">
        <v>115</v>
      </c>
    </row>
    <row r="521" spans="1:8">
      <c r="A521" s="207">
        <v>10.15</v>
      </c>
      <c r="B521" s="284" t="s">
        <v>319</v>
      </c>
      <c r="C521" s="191"/>
      <c r="D521" s="287" t="s">
        <v>63</v>
      </c>
      <c r="E521" s="288" t="s">
        <v>63</v>
      </c>
      <c r="F521" s="295" t="s">
        <v>63</v>
      </c>
      <c r="G521" s="315" t="s">
        <v>63</v>
      </c>
      <c r="H521" s="316" t="s">
        <v>63</v>
      </c>
    </row>
    <row r="522" spans="1:8">
      <c r="A522" s="189"/>
      <c r="B522" s="184" t="s">
        <v>334</v>
      </c>
      <c r="C522" s="190"/>
      <c r="D522" s="197" t="s">
        <v>63</v>
      </c>
      <c r="E522" s="193" t="s">
        <v>63</v>
      </c>
      <c r="F522" s="194" t="s">
        <v>63</v>
      </c>
      <c r="G522" s="255" t="s">
        <v>63</v>
      </c>
      <c r="H522" s="312" t="s">
        <v>63</v>
      </c>
    </row>
    <row r="523" spans="1:8">
      <c r="A523" s="189"/>
      <c r="B523" s="212"/>
      <c r="C523" s="190" t="s">
        <v>315</v>
      </c>
      <c r="D523" s="250">
        <v>2</v>
      </c>
      <c r="E523" s="193" t="s">
        <v>83</v>
      </c>
      <c r="F523" s="194">
        <v>167</v>
      </c>
      <c r="G523" s="255">
        <f>D523*F523</f>
        <v>334</v>
      </c>
      <c r="H523" s="317" t="s">
        <v>316</v>
      </c>
    </row>
    <row r="524" spans="1:8">
      <c r="A524" s="189"/>
      <c r="B524" s="212"/>
      <c r="C524" s="190" t="s">
        <v>335</v>
      </c>
      <c r="D524" s="250">
        <v>0.48</v>
      </c>
      <c r="E524" s="193" t="s">
        <v>172</v>
      </c>
      <c r="F524" s="295">
        <v>838</v>
      </c>
      <c r="G524" s="255">
        <f>D524*F524</f>
        <v>402.24</v>
      </c>
      <c r="H524" s="317" t="s">
        <v>304</v>
      </c>
    </row>
    <row r="525" spans="1:8">
      <c r="A525" s="189"/>
      <c r="B525" s="212"/>
      <c r="C525" s="190" t="s">
        <v>290</v>
      </c>
      <c r="D525" s="197">
        <v>0.28000000000000003</v>
      </c>
      <c r="E525" s="193" t="s">
        <v>41</v>
      </c>
      <c r="F525" s="314">
        <v>12.92</v>
      </c>
      <c r="G525" s="255">
        <f>D525*F525</f>
        <v>3.6176000000000004</v>
      </c>
      <c r="H525" s="188"/>
    </row>
    <row r="526" spans="1:8">
      <c r="A526" s="189"/>
      <c r="B526" s="212"/>
      <c r="C526" s="190" t="s">
        <v>333</v>
      </c>
      <c r="D526" s="192">
        <v>1</v>
      </c>
      <c r="E526" s="193" t="s">
        <v>83</v>
      </c>
      <c r="F526" s="213" t="s">
        <v>54</v>
      </c>
      <c r="G526" s="292">
        <f>SUM(G521:G525)</f>
        <v>739.85760000000005</v>
      </c>
      <c r="H526" s="215" t="s">
        <v>115</v>
      </c>
    </row>
    <row r="527" spans="1:8">
      <c r="A527" s="189"/>
      <c r="B527" s="319"/>
      <c r="C527" s="190"/>
      <c r="D527" s="192"/>
      <c r="E527" s="193"/>
      <c r="F527" s="213"/>
      <c r="G527" s="292"/>
      <c r="H527" s="215"/>
    </row>
    <row r="528" spans="1:8" ht="21.75" thickBot="1">
      <c r="A528" s="216"/>
      <c r="B528" s="293"/>
      <c r="C528" s="218"/>
      <c r="D528" s="219"/>
      <c r="E528" s="258"/>
      <c r="F528" s="259"/>
      <c r="G528" s="260"/>
      <c r="H528" s="290"/>
    </row>
    <row r="529" spans="1:8">
      <c r="A529" s="223"/>
      <c r="B529" s="223"/>
      <c r="C529" s="223"/>
      <c r="D529" s="224"/>
      <c r="E529" s="261"/>
      <c r="F529" s="262"/>
      <c r="G529" s="545" t="str">
        <f>$G$37</f>
        <v xml:space="preserve"> เมษายน 2549</v>
      </c>
      <c r="H529" s="545"/>
    </row>
    <row r="530" spans="1:8" ht="21.75">
      <c r="A530" s="533" t="s">
        <v>336</v>
      </c>
      <c r="B530" s="533"/>
      <c r="C530" s="533"/>
      <c r="D530" s="533"/>
      <c r="E530" s="533"/>
      <c r="F530" s="533"/>
      <c r="G530" s="533"/>
      <c r="H530" s="533"/>
    </row>
    <row r="531" spans="1:8" ht="38.25" customHeight="1" thickBot="1">
      <c r="A531" s="547" t="s">
        <v>123</v>
      </c>
      <c r="B531" s="547"/>
      <c r="C531" s="547"/>
      <c r="D531" s="547"/>
      <c r="E531" s="547"/>
      <c r="F531" s="547"/>
      <c r="G531" s="547"/>
      <c r="H531" s="547"/>
    </row>
    <row r="532" spans="1:8">
      <c r="A532" s="535" t="s">
        <v>91</v>
      </c>
      <c r="B532" s="537" t="s">
        <v>0</v>
      </c>
      <c r="C532" s="538"/>
      <c r="D532" s="541" t="s">
        <v>1</v>
      </c>
      <c r="E532" s="541" t="s">
        <v>2</v>
      </c>
      <c r="F532" s="171" t="s">
        <v>104</v>
      </c>
      <c r="G532" s="172" t="s">
        <v>105</v>
      </c>
      <c r="H532" s="543" t="s">
        <v>12</v>
      </c>
    </row>
    <row r="533" spans="1:8">
      <c r="A533" s="536"/>
      <c r="B533" s="539"/>
      <c r="C533" s="540"/>
      <c r="D533" s="542"/>
      <c r="E533" s="542"/>
      <c r="F533" s="173" t="s">
        <v>93</v>
      </c>
      <c r="G533" s="174" t="s">
        <v>93</v>
      </c>
      <c r="H533" s="544"/>
    </row>
    <row r="534" spans="1:8">
      <c r="A534" s="207">
        <v>10.16</v>
      </c>
      <c r="B534" s="284" t="s">
        <v>322</v>
      </c>
      <c r="C534" s="191"/>
      <c r="D534" s="287" t="s">
        <v>63</v>
      </c>
      <c r="E534" s="288" t="s">
        <v>63</v>
      </c>
      <c r="F534" s="295" t="s">
        <v>63</v>
      </c>
      <c r="G534" s="315" t="s">
        <v>63</v>
      </c>
      <c r="H534" s="316" t="s">
        <v>63</v>
      </c>
    </row>
    <row r="535" spans="1:8">
      <c r="A535" s="189"/>
      <c r="B535" s="184" t="s">
        <v>331</v>
      </c>
      <c r="C535" s="190"/>
      <c r="D535" s="197" t="s">
        <v>63</v>
      </c>
      <c r="E535" s="193" t="s">
        <v>63</v>
      </c>
      <c r="F535" s="194" t="s">
        <v>63</v>
      </c>
      <c r="G535" s="255" t="s">
        <v>63</v>
      </c>
      <c r="H535" s="312" t="s">
        <v>63</v>
      </c>
    </row>
    <row r="536" spans="1:8">
      <c r="A536" s="189"/>
      <c r="B536" s="212"/>
      <c r="C536" s="190" t="s">
        <v>323</v>
      </c>
      <c r="D536" s="250">
        <v>2</v>
      </c>
      <c r="E536" s="193" t="s">
        <v>83</v>
      </c>
      <c r="F536" s="194">
        <v>255</v>
      </c>
      <c r="G536" s="255">
        <f>D536*F536</f>
        <v>510</v>
      </c>
      <c r="H536" s="317" t="s">
        <v>316</v>
      </c>
    </row>
    <row r="537" spans="1:8">
      <c r="A537" s="189"/>
      <c r="B537" s="212"/>
      <c r="C537" s="190" t="s">
        <v>332</v>
      </c>
      <c r="D537" s="250">
        <v>0.48</v>
      </c>
      <c r="E537" s="193" t="s">
        <v>172</v>
      </c>
      <c r="F537" s="295">
        <v>396</v>
      </c>
      <c r="G537" s="255">
        <f>D537*F537</f>
        <v>190.07999999999998</v>
      </c>
      <c r="H537" s="317" t="s">
        <v>304</v>
      </c>
    </row>
    <row r="538" spans="1:8">
      <c r="A538" s="189"/>
      <c r="B538" s="212"/>
      <c r="C538" s="190" t="s">
        <v>290</v>
      </c>
      <c r="D538" s="197">
        <v>0.28000000000000003</v>
      </c>
      <c r="E538" s="193" t="s">
        <v>41</v>
      </c>
      <c r="F538" s="314">
        <v>12.92</v>
      </c>
      <c r="G538" s="255">
        <f>D538*F538</f>
        <v>3.6176000000000004</v>
      </c>
      <c r="H538" s="188"/>
    </row>
    <row r="539" spans="1:8">
      <c r="A539" s="199"/>
      <c r="B539" s="200"/>
      <c r="C539" s="201" t="s">
        <v>337</v>
      </c>
      <c r="D539" s="202">
        <v>1</v>
      </c>
      <c r="E539" s="203" t="s">
        <v>83</v>
      </c>
      <c r="F539" s="204" t="s">
        <v>54</v>
      </c>
      <c r="G539" s="252">
        <f>SUM(G534:G538)</f>
        <v>703.69759999999997</v>
      </c>
      <c r="H539" s="206" t="s">
        <v>115</v>
      </c>
    </row>
    <row r="540" spans="1:8">
      <c r="A540" s="207">
        <v>10.17</v>
      </c>
      <c r="B540" s="284" t="s">
        <v>326</v>
      </c>
      <c r="C540" s="191"/>
      <c r="D540" s="287" t="s">
        <v>63</v>
      </c>
      <c r="E540" s="288" t="s">
        <v>63</v>
      </c>
      <c r="F540" s="295" t="s">
        <v>63</v>
      </c>
      <c r="G540" s="315" t="s">
        <v>63</v>
      </c>
      <c r="H540" s="316" t="s">
        <v>63</v>
      </c>
    </row>
    <row r="541" spans="1:8">
      <c r="A541" s="189"/>
      <c r="B541" s="184" t="s">
        <v>334</v>
      </c>
      <c r="C541" s="190"/>
      <c r="D541" s="197" t="s">
        <v>63</v>
      </c>
      <c r="E541" s="193" t="s">
        <v>63</v>
      </c>
      <c r="F541" s="194" t="s">
        <v>63</v>
      </c>
      <c r="G541" s="255" t="s">
        <v>63</v>
      </c>
      <c r="H541" s="312" t="s">
        <v>63</v>
      </c>
    </row>
    <row r="542" spans="1:8">
      <c r="A542" s="189"/>
      <c r="B542" s="212"/>
      <c r="C542" s="190" t="s">
        <v>323</v>
      </c>
      <c r="D542" s="250">
        <v>2</v>
      </c>
      <c r="E542" s="193" t="s">
        <v>83</v>
      </c>
      <c r="F542" s="194">
        <v>255</v>
      </c>
      <c r="G542" s="255">
        <f>D542*F542</f>
        <v>510</v>
      </c>
      <c r="H542" s="317" t="s">
        <v>316</v>
      </c>
    </row>
    <row r="543" spans="1:8">
      <c r="A543" s="189"/>
      <c r="B543" s="212"/>
      <c r="C543" s="190" t="s">
        <v>335</v>
      </c>
      <c r="D543" s="250">
        <v>0.48</v>
      </c>
      <c r="E543" s="193" t="s">
        <v>172</v>
      </c>
      <c r="F543" s="295">
        <v>838</v>
      </c>
      <c r="G543" s="255">
        <f>D543*F543</f>
        <v>402.24</v>
      </c>
      <c r="H543" s="317" t="s">
        <v>304</v>
      </c>
    </row>
    <row r="544" spans="1:8">
      <c r="A544" s="189"/>
      <c r="B544" s="212"/>
      <c r="C544" s="190" t="s">
        <v>290</v>
      </c>
      <c r="D544" s="197">
        <v>0.28000000000000003</v>
      </c>
      <c r="E544" s="193" t="s">
        <v>41</v>
      </c>
      <c r="F544" s="314">
        <v>12.92</v>
      </c>
      <c r="G544" s="255">
        <f>D544*F544</f>
        <v>3.6176000000000004</v>
      </c>
      <c r="H544" s="188"/>
    </row>
    <row r="545" spans="1:8">
      <c r="A545" s="199"/>
      <c r="B545" s="200"/>
      <c r="C545" s="201" t="s">
        <v>337</v>
      </c>
      <c r="D545" s="202">
        <v>1</v>
      </c>
      <c r="E545" s="203" t="s">
        <v>83</v>
      </c>
      <c r="F545" s="204" t="s">
        <v>54</v>
      </c>
      <c r="G545" s="252">
        <f>SUM(G540:G544)</f>
        <v>915.85760000000005</v>
      </c>
      <c r="H545" s="206" t="s">
        <v>115</v>
      </c>
    </row>
    <row r="546" spans="1:8">
      <c r="A546" s="305">
        <v>10.18</v>
      </c>
      <c r="B546" s="284" t="s">
        <v>327</v>
      </c>
      <c r="C546" s="191"/>
      <c r="D546" s="185"/>
      <c r="E546" s="185"/>
      <c r="F546" s="295" t="s">
        <v>63</v>
      </c>
      <c r="G546" s="315" t="s">
        <v>63</v>
      </c>
      <c r="H546" s="316" t="s">
        <v>63</v>
      </c>
    </row>
    <row r="547" spans="1:8">
      <c r="A547" s="189"/>
      <c r="B547" s="184" t="s">
        <v>331</v>
      </c>
      <c r="C547" s="190"/>
      <c r="D547" s="197" t="s">
        <v>63</v>
      </c>
      <c r="E547" s="193" t="s">
        <v>63</v>
      </c>
      <c r="F547" s="194" t="s">
        <v>63</v>
      </c>
      <c r="G547" s="255" t="s">
        <v>63</v>
      </c>
      <c r="H547" s="312" t="s">
        <v>63</v>
      </c>
    </row>
    <row r="548" spans="1:8">
      <c r="A548" s="189"/>
      <c r="B548" s="212"/>
      <c r="C548" s="190" t="s">
        <v>328</v>
      </c>
      <c r="D548" s="250">
        <v>2</v>
      </c>
      <c r="E548" s="193" t="s">
        <v>83</v>
      </c>
      <c r="F548" s="194">
        <v>373</v>
      </c>
      <c r="G548" s="255">
        <f>D548*F548</f>
        <v>746</v>
      </c>
      <c r="H548" s="317" t="s">
        <v>316</v>
      </c>
    </row>
    <row r="549" spans="1:8">
      <c r="A549" s="189"/>
      <c r="B549" s="212"/>
      <c r="C549" s="190" t="s">
        <v>332</v>
      </c>
      <c r="D549" s="250">
        <v>0.48</v>
      </c>
      <c r="E549" s="193" t="s">
        <v>172</v>
      </c>
      <c r="F549" s="295">
        <v>396</v>
      </c>
      <c r="G549" s="255">
        <f>D549*F549</f>
        <v>190.07999999999998</v>
      </c>
      <c r="H549" s="317" t="s">
        <v>304</v>
      </c>
    </row>
    <row r="550" spans="1:8">
      <c r="A550" s="189"/>
      <c r="B550" s="212"/>
      <c r="C550" s="190" t="s">
        <v>290</v>
      </c>
      <c r="D550" s="197">
        <v>0.28000000000000003</v>
      </c>
      <c r="E550" s="193" t="s">
        <v>41</v>
      </c>
      <c r="F550" s="314">
        <v>12.92</v>
      </c>
      <c r="G550" s="255">
        <f>D550*F550</f>
        <v>3.6176000000000004</v>
      </c>
      <c r="H550" s="188"/>
    </row>
    <row r="551" spans="1:8">
      <c r="A551" s="199"/>
      <c r="B551" s="200"/>
      <c r="C551" s="201" t="s">
        <v>338</v>
      </c>
      <c r="D551" s="202">
        <v>1</v>
      </c>
      <c r="E551" s="203" t="s">
        <v>83</v>
      </c>
      <c r="F551" s="204" t="s">
        <v>54</v>
      </c>
      <c r="G551" s="252">
        <f>SUM(G546:G550)</f>
        <v>939.69759999999997</v>
      </c>
      <c r="H551" s="206" t="s">
        <v>115</v>
      </c>
    </row>
    <row r="552" spans="1:8">
      <c r="A552" s="305">
        <v>10.19</v>
      </c>
      <c r="B552" s="284" t="s">
        <v>330</v>
      </c>
      <c r="C552" s="191"/>
      <c r="D552" s="185"/>
      <c r="E552" s="185"/>
      <c r="F552" s="295" t="s">
        <v>63</v>
      </c>
      <c r="G552" s="315" t="s">
        <v>63</v>
      </c>
      <c r="H552" s="316" t="s">
        <v>63</v>
      </c>
    </row>
    <row r="553" spans="1:8">
      <c r="A553" s="189"/>
      <c r="B553" s="184" t="s">
        <v>334</v>
      </c>
      <c r="C553" s="190"/>
      <c r="D553" s="197" t="s">
        <v>63</v>
      </c>
      <c r="E553" s="193" t="s">
        <v>63</v>
      </c>
      <c r="F553" s="194" t="s">
        <v>63</v>
      </c>
      <c r="G553" s="255" t="s">
        <v>63</v>
      </c>
      <c r="H553" s="312" t="s">
        <v>63</v>
      </c>
    </row>
    <row r="554" spans="1:8">
      <c r="A554" s="189"/>
      <c r="B554" s="212"/>
      <c r="C554" s="190" t="s">
        <v>328</v>
      </c>
      <c r="D554" s="250">
        <v>2</v>
      </c>
      <c r="E554" s="193" t="s">
        <v>83</v>
      </c>
      <c r="F554" s="194">
        <v>373</v>
      </c>
      <c r="G554" s="255">
        <f>D554*F554</f>
        <v>746</v>
      </c>
      <c r="H554" s="317" t="s">
        <v>316</v>
      </c>
    </row>
    <row r="555" spans="1:8">
      <c r="A555" s="189"/>
      <c r="B555" s="212"/>
      <c r="C555" s="190" t="s">
        <v>335</v>
      </c>
      <c r="D555" s="250">
        <v>0.48</v>
      </c>
      <c r="E555" s="193" t="s">
        <v>172</v>
      </c>
      <c r="F555" s="295">
        <v>838</v>
      </c>
      <c r="G555" s="255">
        <f>D555*F555</f>
        <v>402.24</v>
      </c>
      <c r="H555" s="317" t="s">
        <v>304</v>
      </c>
    </row>
    <row r="556" spans="1:8">
      <c r="A556" s="189"/>
      <c r="B556" s="212"/>
      <c r="C556" s="190" t="s">
        <v>290</v>
      </c>
      <c r="D556" s="197">
        <v>0.28000000000000003</v>
      </c>
      <c r="E556" s="193" t="s">
        <v>41</v>
      </c>
      <c r="F556" s="314">
        <v>12.92</v>
      </c>
      <c r="G556" s="255">
        <f>D556*F556</f>
        <v>3.6176000000000004</v>
      </c>
      <c r="H556" s="188"/>
    </row>
    <row r="557" spans="1:8">
      <c r="A557" s="199"/>
      <c r="B557" s="200"/>
      <c r="C557" s="201" t="s">
        <v>338</v>
      </c>
      <c r="D557" s="202">
        <v>1</v>
      </c>
      <c r="E557" s="203" t="s">
        <v>83</v>
      </c>
      <c r="F557" s="204" t="s">
        <v>54</v>
      </c>
      <c r="G557" s="252">
        <f>SUM(G552:G556)</f>
        <v>1151.8576</v>
      </c>
      <c r="H557" s="206" t="s">
        <v>115</v>
      </c>
    </row>
    <row r="558" spans="1:8">
      <c r="A558" s="305">
        <v>10.199999999999999</v>
      </c>
      <c r="B558" s="284" t="s">
        <v>339</v>
      </c>
      <c r="C558" s="191"/>
      <c r="D558" s="185"/>
      <c r="E558" s="185"/>
      <c r="F558" s="295" t="s">
        <v>63</v>
      </c>
      <c r="G558" s="315" t="s">
        <v>63</v>
      </c>
      <c r="H558" s="316" t="s">
        <v>63</v>
      </c>
    </row>
    <row r="559" spans="1:8">
      <c r="A559" s="189"/>
      <c r="B559" s="184" t="s">
        <v>314</v>
      </c>
      <c r="C559" s="190"/>
      <c r="D559" s="197" t="s">
        <v>63</v>
      </c>
      <c r="E559" s="193" t="s">
        <v>63</v>
      </c>
      <c r="F559" s="194" t="s">
        <v>63</v>
      </c>
      <c r="G559" s="255" t="s">
        <v>63</v>
      </c>
      <c r="H559" s="312" t="s">
        <v>63</v>
      </c>
    </row>
    <row r="560" spans="1:8">
      <c r="A560" s="189"/>
      <c r="B560" s="212"/>
      <c r="C560" s="190" t="s">
        <v>340</v>
      </c>
      <c r="D560" s="250">
        <v>1</v>
      </c>
      <c r="E560" s="193" t="s">
        <v>83</v>
      </c>
      <c r="F560" s="194">
        <v>280</v>
      </c>
      <c r="G560" s="255">
        <f>D560*F560</f>
        <v>280</v>
      </c>
      <c r="H560" s="317" t="s">
        <v>316</v>
      </c>
    </row>
    <row r="561" spans="1:8">
      <c r="A561" s="189"/>
      <c r="B561" s="212"/>
      <c r="C561" s="190" t="s">
        <v>317</v>
      </c>
      <c r="D561" s="250">
        <v>0.48</v>
      </c>
      <c r="E561" s="193" t="s">
        <v>172</v>
      </c>
      <c r="F561" s="295">
        <v>400</v>
      </c>
      <c r="G561" s="255">
        <f>D561*F561</f>
        <v>192</v>
      </c>
      <c r="H561" s="317" t="s">
        <v>304</v>
      </c>
    </row>
    <row r="562" spans="1:8">
      <c r="A562" s="189"/>
      <c r="B562" s="212"/>
      <c r="C562" s="190" t="s">
        <v>290</v>
      </c>
      <c r="D562" s="197">
        <v>0.2</v>
      </c>
      <c r="E562" s="193" t="s">
        <v>41</v>
      </c>
      <c r="F562" s="314">
        <v>12.92</v>
      </c>
      <c r="G562" s="255">
        <f>D562*F562</f>
        <v>2.5840000000000001</v>
      </c>
      <c r="H562" s="188"/>
    </row>
    <row r="563" spans="1:8">
      <c r="A563" s="320"/>
      <c r="B563" s="321"/>
      <c r="C563" s="322" t="s">
        <v>341</v>
      </c>
      <c r="D563" s="323">
        <v>1</v>
      </c>
      <c r="E563" s="324" t="s">
        <v>83</v>
      </c>
      <c r="F563" s="325" t="s">
        <v>54</v>
      </c>
      <c r="G563" s="326">
        <f>SUM(G558:G562)</f>
        <v>474.584</v>
      </c>
      <c r="H563" s="270" t="s">
        <v>115</v>
      </c>
    </row>
    <row r="564" spans="1:8">
      <c r="A564" s="189"/>
      <c r="B564" s="319"/>
      <c r="C564" s="190"/>
      <c r="D564" s="192"/>
      <c r="E564" s="193"/>
      <c r="F564" s="213"/>
      <c r="G564" s="292"/>
      <c r="H564" s="215"/>
    </row>
    <row r="565" spans="1:8" ht="21.75" thickBot="1">
      <c r="A565" s="216"/>
      <c r="B565" s="293"/>
      <c r="C565" s="218"/>
      <c r="D565" s="219"/>
      <c r="E565" s="258"/>
      <c r="F565" s="259"/>
      <c r="G565" s="260"/>
      <c r="H565" s="290"/>
    </row>
    <row r="566" spans="1:8">
      <c r="A566" s="223"/>
      <c r="B566" s="223"/>
      <c r="C566" s="223"/>
      <c r="D566" s="224"/>
      <c r="E566" s="261"/>
      <c r="F566" s="262"/>
      <c r="G566" s="545" t="str">
        <f>$G$37</f>
        <v xml:space="preserve"> เมษายน 2549</v>
      </c>
      <c r="H566" s="545"/>
    </row>
    <row r="567" spans="1:8" ht="21.75">
      <c r="A567" s="533" t="s">
        <v>342</v>
      </c>
      <c r="B567" s="533"/>
      <c r="C567" s="533"/>
      <c r="D567" s="533"/>
      <c r="E567" s="533"/>
      <c r="F567" s="533"/>
      <c r="G567" s="533"/>
      <c r="H567" s="533"/>
    </row>
    <row r="568" spans="1:8" ht="38.25" customHeight="1" thickBot="1">
      <c r="A568" s="547" t="s">
        <v>123</v>
      </c>
      <c r="B568" s="547"/>
      <c r="C568" s="547"/>
      <c r="D568" s="547"/>
      <c r="E568" s="547"/>
      <c r="F568" s="547"/>
      <c r="G568" s="547"/>
      <c r="H568" s="547"/>
    </row>
    <row r="569" spans="1:8">
      <c r="A569" s="535" t="s">
        <v>91</v>
      </c>
      <c r="B569" s="537" t="s">
        <v>0</v>
      </c>
      <c r="C569" s="538"/>
      <c r="D569" s="541" t="s">
        <v>1</v>
      </c>
      <c r="E569" s="541" t="s">
        <v>2</v>
      </c>
      <c r="F569" s="171" t="s">
        <v>104</v>
      </c>
      <c r="G569" s="172" t="s">
        <v>105</v>
      </c>
      <c r="H569" s="543" t="s">
        <v>12</v>
      </c>
    </row>
    <row r="570" spans="1:8">
      <c r="A570" s="536"/>
      <c r="B570" s="539"/>
      <c r="C570" s="540"/>
      <c r="D570" s="542"/>
      <c r="E570" s="542"/>
      <c r="F570" s="173" t="s">
        <v>93</v>
      </c>
      <c r="G570" s="174" t="s">
        <v>93</v>
      </c>
      <c r="H570" s="544"/>
    </row>
    <row r="571" spans="1:8">
      <c r="A571" s="207">
        <v>10.210000000000001</v>
      </c>
      <c r="B571" s="284" t="s">
        <v>343</v>
      </c>
      <c r="C571" s="191"/>
      <c r="D571" s="287" t="s">
        <v>63</v>
      </c>
      <c r="E571" s="288" t="s">
        <v>63</v>
      </c>
      <c r="F571" s="295" t="s">
        <v>63</v>
      </c>
      <c r="G571" s="315" t="s">
        <v>63</v>
      </c>
      <c r="H571" s="316" t="s">
        <v>63</v>
      </c>
    </row>
    <row r="572" spans="1:8">
      <c r="A572" s="189"/>
      <c r="B572" s="184" t="s">
        <v>320</v>
      </c>
      <c r="C572" s="190"/>
      <c r="D572" s="197" t="s">
        <v>63</v>
      </c>
      <c r="E572" s="193" t="s">
        <v>63</v>
      </c>
      <c r="F572" s="194" t="s">
        <v>63</v>
      </c>
      <c r="G572" s="255" t="s">
        <v>63</v>
      </c>
      <c r="H572" s="312" t="s">
        <v>63</v>
      </c>
    </row>
    <row r="573" spans="1:8">
      <c r="A573" s="189"/>
      <c r="B573" s="212"/>
      <c r="C573" s="190" t="s">
        <v>340</v>
      </c>
      <c r="D573" s="250">
        <v>1</v>
      </c>
      <c r="E573" s="193" t="s">
        <v>83</v>
      </c>
      <c r="F573" s="194">
        <v>280</v>
      </c>
      <c r="G573" s="255">
        <f>D573*F573</f>
        <v>280</v>
      </c>
      <c r="H573" s="317" t="s">
        <v>316</v>
      </c>
    </row>
    <row r="574" spans="1:8">
      <c r="A574" s="189"/>
      <c r="B574" s="212"/>
      <c r="C574" s="190" t="s">
        <v>321</v>
      </c>
      <c r="D574" s="250">
        <v>0.48</v>
      </c>
      <c r="E574" s="193" t="s">
        <v>172</v>
      </c>
      <c r="F574" s="295">
        <v>842</v>
      </c>
      <c r="G574" s="255">
        <f>D574*F574</f>
        <v>404.15999999999997</v>
      </c>
      <c r="H574" s="317" t="s">
        <v>304</v>
      </c>
    </row>
    <row r="575" spans="1:8">
      <c r="A575" s="189"/>
      <c r="B575" s="212"/>
      <c r="C575" s="190" t="s">
        <v>290</v>
      </c>
      <c r="D575" s="197">
        <v>0.2</v>
      </c>
      <c r="E575" s="193" t="s">
        <v>41</v>
      </c>
      <c r="F575" s="314">
        <v>12.92</v>
      </c>
      <c r="G575" s="255">
        <f>D575*F575</f>
        <v>2.5840000000000001</v>
      </c>
      <c r="H575" s="188"/>
    </row>
    <row r="576" spans="1:8">
      <c r="A576" s="199"/>
      <c r="B576" s="200"/>
      <c r="C576" s="201" t="s">
        <v>341</v>
      </c>
      <c r="D576" s="202">
        <v>1</v>
      </c>
      <c r="E576" s="203" t="s">
        <v>83</v>
      </c>
      <c r="F576" s="204" t="s">
        <v>54</v>
      </c>
      <c r="G576" s="252">
        <f>SUM(G571:G575)</f>
        <v>686.74399999999991</v>
      </c>
      <c r="H576" s="206" t="s">
        <v>115</v>
      </c>
    </row>
    <row r="577" spans="1:8">
      <c r="A577" s="207">
        <v>10.220000000000001</v>
      </c>
      <c r="B577" s="284" t="s">
        <v>344</v>
      </c>
      <c r="C577" s="191"/>
      <c r="D577" s="287" t="s">
        <v>63</v>
      </c>
      <c r="E577" s="288" t="s">
        <v>63</v>
      </c>
      <c r="F577" s="295" t="s">
        <v>63</v>
      </c>
      <c r="G577" s="315" t="s">
        <v>63</v>
      </c>
      <c r="H577" s="316" t="s">
        <v>63</v>
      </c>
    </row>
    <row r="578" spans="1:8">
      <c r="A578" s="189"/>
      <c r="B578" s="184" t="s">
        <v>314</v>
      </c>
      <c r="C578" s="190"/>
      <c r="D578" s="197" t="s">
        <v>63</v>
      </c>
      <c r="E578" s="193" t="s">
        <v>63</v>
      </c>
      <c r="F578" s="194" t="s">
        <v>63</v>
      </c>
      <c r="G578" s="255" t="s">
        <v>63</v>
      </c>
      <c r="H578" s="312" t="s">
        <v>63</v>
      </c>
    </row>
    <row r="579" spans="1:8">
      <c r="A579" s="189"/>
      <c r="B579" s="212"/>
      <c r="C579" s="190" t="s">
        <v>345</v>
      </c>
      <c r="D579" s="250">
        <v>1</v>
      </c>
      <c r="E579" s="193" t="s">
        <v>83</v>
      </c>
      <c r="F579" s="194">
        <v>441</v>
      </c>
      <c r="G579" s="255">
        <f>D579*F579</f>
        <v>441</v>
      </c>
      <c r="H579" s="317" t="s">
        <v>316</v>
      </c>
    </row>
    <row r="580" spans="1:8">
      <c r="A580" s="189"/>
      <c r="B580" s="212"/>
      <c r="C580" s="190" t="s">
        <v>317</v>
      </c>
      <c r="D580" s="250">
        <v>0.48</v>
      </c>
      <c r="E580" s="193" t="s">
        <v>172</v>
      </c>
      <c r="F580" s="295">
        <v>400</v>
      </c>
      <c r="G580" s="255">
        <f>D580*F580</f>
        <v>192</v>
      </c>
      <c r="H580" s="317" t="s">
        <v>304</v>
      </c>
    </row>
    <row r="581" spans="1:8">
      <c r="A581" s="189"/>
      <c r="B581" s="212"/>
      <c r="C581" s="190" t="s">
        <v>290</v>
      </c>
      <c r="D581" s="197">
        <v>0.2</v>
      </c>
      <c r="E581" s="193" t="s">
        <v>41</v>
      </c>
      <c r="F581" s="314">
        <v>12.92</v>
      </c>
      <c r="G581" s="255">
        <f>D581*F581</f>
        <v>2.5840000000000001</v>
      </c>
      <c r="H581" s="188"/>
    </row>
    <row r="582" spans="1:8">
      <c r="A582" s="199"/>
      <c r="B582" s="200"/>
      <c r="C582" s="201" t="s">
        <v>346</v>
      </c>
      <c r="D582" s="202">
        <v>1</v>
      </c>
      <c r="E582" s="203" t="s">
        <v>83</v>
      </c>
      <c r="F582" s="204" t="s">
        <v>54</v>
      </c>
      <c r="G582" s="252">
        <f>SUM(G577:G581)</f>
        <v>635.58399999999995</v>
      </c>
      <c r="H582" s="206" t="s">
        <v>115</v>
      </c>
    </row>
    <row r="583" spans="1:8">
      <c r="A583" s="305">
        <v>10.23</v>
      </c>
      <c r="B583" s="284" t="s">
        <v>347</v>
      </c>
      <c r="C583" s="191"/>
      <c r="D583" s="287" t="s">
        <v>63</v>
      </c>
      <c r="E583" s="288" t="s">
        <v>63</v>
      </c>
      <c r="F583" s="295" t="s">
        <v>63</v>
      </c>
      <c r="G583" s="315" t="s">
        <v>63</v>
      </c>
      <c r="H583" s="316" t="s">
        <v>63</v>
      </c>
    </row>
    <row r="584" spans="1:8">
      <c r="A584" s="189"/>
      <c r="B584" s="184" t="s">
        <v>320</v>
      </c>
      <c r="C584" s="190"/>
      <c r="D584" s="197" t="s">
        <v>63</v>
      </c>
      <c r="E584" s="193" t="s">
        <v>63</v>
      </c>
      <c r="F584" s="194" t="s">
        <v>63</v>
      </c>
      <c r="G584" s="255" t="s">
        <v>63</v>
      </c>
      <c r="H584" s="312" t="s">
        <v>63</v>
      </c>
    </row>
    <row r="585" spans="1:8">
      <c r="A585" s="189"/>
      <c r="B585" s="212"/>
      <c r="C585" s="190" t="s">
        <v>345</v>
      </c>
      <c r="D585" s="250">
        <v>1</v>
      </c>
      <c r="E585" s="193" t="s">
        <v>83</v>
      </c>
      <c r="F585" s="194">
        <v>441</v>
      </c>
      <c r="G585" s="255">
        <f>D585*F585</f>
        <v>441</v>
      </c>
      <c r="H585" s="317" t="s">
        <v>316</v>
      </c>
    </row>
    <row r="586" spans="1:8">
      <c r="A586" s="189"/>
      <c r="B586" s="212"/>
      <c r="C586" s="190" t="s">
        <v>321</v>
      </c>
      <c r="D586" s="250">
        <v>0.48</v>
      </c>
      <c r="E586" s="193" t="s">
        <v>172</v>
      </c>
      <c r="F586" s="295">
        <v>842</v>
      </c>
      <c r="G586" s="255">
        <f>D586*F586</f>
        <v>404.15999999999997</v>
      </c>
      <c r="H586" s="317" t="s">
        <v>304</v>
      </c>
    </row>
    <row r="587" spans="1:8">
      <c r="A587" s="189"/>
      <c r="B587" s="212"/>
      <c r="C587" s="190" t="s">
        <v>290</v>
      </c>
      <c r="D587" s="197">
        <v>0.2</v>
      </c>
      <c r="E587" s="193" t="s">
        <v>41</v>
      </c>
      <c r="F587" s="314">
        <v>12.92</v>
      </c>
      <c r="G587" s="255">
        <f>D587*F587</f>
        <v>2.5840000000000001</v>
      </c>
      <c r="H587" s="188"/>
    </row>
    <row r="588" spans="1:8">
      <c r="A588" s="199"/>
      <c r="B588" s="200"/>
      <c r="C588" s="201" t="s">
        <v>346</v>
      </c>
      <c r="D588" s="202">
        <v>1</v>
      </c>
      <c r="E588" s="203" t="s">
        <v>83</v>
      </c>
      <c r="F588" s="204" t="s">
        <v>54</v>
      </c>
      <c r="G588" s="252">
        <f>SUM(G583:G587)</f>
        <v>847.74399999999991</v>
      </c>
      <c r="H588" s="206" t="s">
        <v>115</v>
      </c>
    </row>
    <row r="589" spans="1:8">
      <c r="A589" s="305">
        <v>10.24</v>
      </c>
      <c r="B589" s="284" t="s">
        <v>348</v>
      </c>
      <c r="C589" s="191"/>
      <c r="D589" s="185"/>
      <c r="E589" s="185"/>
      <c r="F589" s="295" t="s">
        <v>63</v>
      </c>
      <c r="G589" s="315" t="s">
        <v>63</v>
      </c>
      <c r="H589" s="316" t="s">
        <v>63</v>
      </c>
    </row>
    <row r="590" spans="1:8">
      <c r="A590" s="189"/>
      <c r="B590" s="184" t="s">
        <v>314</v>
      </c>
      <c r="C590" s="190"/>
      <c r="D590" s="197" t="s">
        <v>63</v>
      </c>
      <c r="E590" s="193" t="s">
        <v>63</v>
      </c>
      <c r="F590" s="194" t="s">
        <v>63</v>
      </c>
      <c r="G590" s="255" t="s">
        <v>63</v>
      </c>
      <c r="H590" s="312" t="s">
        <v>63</v>
      </c>
    </row>
    <row r="591" spans="1:8">
      <c r="A591" s="189"/>
      <c r="B591" s="212"/>
      <c r="C591" s="190" t="s">
        <v>349</v>
      </c>
      <c r="D591" s="250">
        <v>1</v>
      </c>
      <c r="E591" s="193" t="s">
        <v>83</v>
      </c>
      <c r="F591" s="194">
        <v>647</v>
      </c>
      <c r="G591" s="255">
        <f>D591*F591</f>
        <v>647</v>
      </c>
      <c r="H591" s="317" t="s">
        <v>316</v>
      </c>
    </row>
    <row r="592" spans="1:8">
      <c r="A592" s="189"/>
      <c r="B592" s="212"/>
      <c r="C592" s="190" t="s">
        <v>317</v>
      </c>
      <c r="D592" s="250">
        <v>0.48</v>
      </c>
      <c r="E592" s="193" t="s">
        <v>172</v>
      </c>
      <c r="F592" s="295">
        <v>400</v>
      </c>
      <c r="G592" s="255">
        <f>D592*F592</f>
        <v>192</v>
      </c>
      <c r="H592" s="317" t="s">
        <v>304</v>
      </c>
    </row>
    <row r="593" spans="1:8">
      <c r="A593" s="189"/>
      <c r="B593" s="212"/>
      <c r="C593" s="190" t="s">
        <v>290</v>
      </c>
      <c r="D593" s="197">
        <v>0.2</v>
      </c>
      <c r="E593" s="193" t="s">
        <v>41</v>
      </c>
      <c r="F593" s="314">
        <v>12.92</v>
      </c>
      <c r="G593" s="255">
        <f>D593*F593</f>
        <v>2.5840000000000001</v>
      </c>
      <c r="H593" s="188"/>
    </row>
    <row r="594" spans="1:8">
      <c r="A594" s="199"/>
      <c r="B594" s="200"/>
      <c r="C594" s="201" t="s">
        <v>350</v>
      </c>
      <c r="D594" s="202">
        <v>1</v>
      </c>
      <c r="E594" s="203" t="s">
        <v>83</v>
      </c>
      <c r="F594" s="204" t="s">
        <v>54</v>
      </c>
      <c r="G594" s="252">
        <f>SUM(G589:G593)</f>
        <v>841.58399999999995</v>
      </c>
      <c r="H594" s="206" t="s">
        <v>115</v>
      </c>
    </row>
    <row r="595" spans="1:8">
      <c r="A595" s="305">
        <v>10.25</v>
      </c>
      <c r="B595" s="284" t="s">
        <v>351</v>
      </c>
      <c r="C595" s="191"/>
      <c r="D595" s="185"/>
      <c r="E595" s="185"/>
      <c r="F595" s="295" t="s">
        <v>63</v>
      </c>
      <c r="G595" s="315" t="s">
        <v>63</v>
      </c>
      <c r="H595" s="316" t="s">
        <v>63</v>
      </c>
    </row>
    <row r="596" spans="1:8">
      <c r="A596" s="189"/>
      <c r="B596" s="184" t="s">
        <v>320</v>
      </c>
      <c r="C596" s="190"/>
      <c r="D596" s="197" t="s">
        <v>63</v>
      </c>
      <c r="E596" s="193" t="s">
        <v>63</v>
      </c>
      <c r="F596" s="194" t="s">
        <v>63</v>
      </c>
      <c r="G596" s="255" t="s">
        <v>63</v>
      </c>
      <c r="H596" s="312" t="s">
        <v>63</v>
      </c>
    </row>
    <row r="597" spans="1:8">
      <c r="A597" s="189"/>
      <c r="B597" s="212"/>
      <c r="C597" s="190" t="s">
        <v>349</v>
      </c>
      <c r="D597" s="250">
        <v>1</v>
      </c>
      <c r="E597" s="193" t="s">
        <v>83</v>
      </c>
      <c r="F597" s="194">
        <v>647</v>
      </c>
      <c r="G597" s="255">
        <f>D597*F597</f>
        <v>647</v>
      </c>
      <c r="H597" s="317" t="s">
        <v>316</v>
      </c>
    </row>
    <row r="598" spans="1:8">
      <c r="A598" s="189"/>
      <c r="B598" s="212"/>
      <c r="C598" s="190" t="s">
        <v>321</v>
      </c>
      <c r="D598" s="250">
        <v>0.48</v>
      </c>
      <c r="E598" s="193" t="s">
        <v>172</v>
      </c>
      <c r="F598" s="295">
        <v>842</v>
      </c>
      <c r="G598" s="255">
        <f>D598*F598</f>
        <v>404.15999999999997</v>
      </c>
      <c r="H598" s="317" t="s">
        <v>304</v>
      </c>
    </row>
    <row r="599" spans="1:8">
      <c r="A599" s="189"/>
      <c r="B599" s="212"/>
      <c r="C599" s="190" t="s">
        <v>290</v>
      </c>
      <c r="D599" s="197">
        <v>0.2</v>
      </c>
      <c r="E599" s="193" t="s">
        <v>41</v>
      </c>
      <c r="F599" s="314">
        <v>12.92</v>
      </c>
      <c r="G599" s="255">
        <f>D599*F599</f>
        <v>2.5840000000000001</v>
      </c>
      <c r="H599" s="188"/>
    </row>
    <row r="600" spans="1:8">
      <c r="A600" s="320"/>
      <c r="B600" s="321"/>
      <c r="C600" s="322" t="s">
        <v>350</v>
      </c>
      <c r="D600" s="323">
        <v>1</v>
      </c>
      <c r="E600" s="324" t="s">
        <v>83</v>
      </c>
      <c r="F600" s="325" t="s">
        <v>54</v>
      </c>
      <c r="G600" s="326">
        <f>SUM(G595:G599)</f>
        <v>1053.7439999999999</v>
      </c>
      <c r="H600" s="270" t="s">
        <v>115</v>
      </c>
    </row>
    <row r="601" spans="1:8">
      <c r="A601" s="189"/>
      <c r="B601" s="319"/>
      <c r="C601" s="190"/>
      <c r="D601" s="192"/>
      <c r="E601" s="193"/>
      <c r="F601" s="213"/>
      <c r="G601" s="292"/>
      <c r="H601" s="215"/>
    </row>
    <row r="602" spans="1:8" ht="21.75" thickBot="1">
      <c r="A602" s="216"/>
      <c r="B602" s="293"/>
      <c r="C602" s="218"/>
      <c r="D602" s="219"/>
      <c r="E602" s="258"/>
      <c r="F602" s="259"/>
      <c r="G602" s="260"/>
      <c r="H602" s="290"/>
    </row>
    <row r="603" spans="1:8">
      <c r="A603" s="223"/>
      <c r="B603" s="223"/>
      <c r="C603" s="223"/>
      <c r="D603" s="224"/>
      <c r="E603" s="261"/>
      <c r="F603" s="262"/>
      <c r="G603" s="545" t="str">
        <f>$G$37</f>
        <v xml:space="preserve"> เมษายน 2549</v>
      </c>
      <c r="H603" s="545"/>
    </row>
    <row r="604" spans="1:8" ht="21.75">
      <c r="A604" s="533" t="s">
        <v>352</v>
      </c>
      <c r="B604" s="533"/>
      <c r="C604" s="533"/>
      <c r="D604" s="533"/>
      <c r="E604" s="533"/>
      <c r="F604" s="533"/>
      <c r="G604" s="533"/>
      <c r="H604" s="533"/>
    </row>
    <row r="605" spans="1:8" ht="38.25" customHeight="1" thickBot="1">
      <c r="A605" s="547" t="s">
        <v>123</v>
      </c>
      <c r="B605" s="547"/>
      <c r="C605" s="547"/>
      <c r="D605" s="547"/>
      <c r="E605" s="547"/>
      <c r="F605" s="547"/>
      <c r="G605" s="547"/>
      <c r="H605" s="547"/>
    </row>
    <row r="606" spans="1:8">
      <c r="A606" s="535" t="s">
        <v>91</v>
      </c>
      <c r="B606" s="537" t="s">
        <v>0</v>
      </c>
      <c r="C606" s="538"/>
      <c r="D606" s="541" t="s">
        <v>1</v>
      </c>
      <c r="E606" s="541" t="s">
        <v>2</v>
      </c>
      <c r="F606" s="171" t="s">
        <v>104</v>
      </c>
      <c r="G606" s="172" t="s">
        <v>105</v>
      </c>
      <c r="H606" s="543" t="s">
        <v>12</v>
      </c>
    </row>
    <row r="607" spans="1:8">
      <c r="A607" s="536"/>
      <c r="B607" s="539"/>
      <c r="C607" s="540"/>
      <c r="D607" s="542"/>
      <c r="E607" s="542"/>
      <c r="F607" s="173" t="s">
        <v>93</v>
      </c>
      <c r="G607" s="174" t="s">
        <v>93</v>
      </c>
      <c r="H607" s="544"/>
    </row>
    <row r="608" spans="1:8">
      <c r="A608" s="207">
        <v>10.26</v>
      </c>
      <c r="B608" s="284" t="s">
        <v>353</v>
      </c>
      <c r="C608" s="191"/>
      <c r="D608" s="287" t="s">
        <v>63</v>
      </c>
      <c r="E608" s="288" t="s">
        <v>63</v>
      </c>
      <c r="F608" s="295" t="s">
        <v>63</v>
      </c>
      <c r="G608" s="315" t="s">
        <v>63</v>
      </c>
      <c r="H608" s="316" t="s">
        <v>63</v>
      </c>
    </row>
    <row r="609" spans="1:8">
      <c r="A609" s="189"/>
      <c r="B609" s="184" t="s">
        <v>331</v>
      </c>
      <c r="C609" s="190"/>
      <c r="D609" s="197" t="s">
        <v>63</v>
      </c>
      <c r="E609" s="193" t="s">
        <v>63</v>
      </c>
      <c r="F609" s="194" t="s">
        <v>63</v>
      </c>
      <c r="G609" s="255" t="s">
        <v>63</v>
      </c>
      <c r="H609" s="312" t="s">
        <v>63</v>
      </c>
    </row>
    <row r="610" spans="1:8">
      <c r="A610" s="189"/>
      <c r="B610" s="212"/>
      <c r="C610" s="190" t="s">
        <v>340</v>
      </c>
      <c r="D610" s="250">
        <v>2</v>
      </c>
      <c r="E610" s="193" t="s">
        <v>83</v>
      </c>
      <c r="F610" s="194">
        <v>280</v>
      </c>
      <c r="G610" s="255">
        <f>D610*F610</f>
        <v>560</v>
      </c>
      <c r="H610" s="317" t="s">
        <v>316</v>
      </c>
    </row>
    <row r="611" spans="1:8">
      <c r="A611" s="189"/>
      <c r="B611" s="212"/>
      <c r="C611" s="190" t="s">
        <v>332</v>
      </c>
      <c r="D611" s="250">
        <v>0.48</v>
      </c>
      <c r="E611" s="193" t="s">
        <v>172</v>
      </c>
      <c r="F611" s="295">
        <v>396</v>
      </c>
      <c r="G611" s="255">
        <f>D611*F611</f>
        <v>190.07999999999998</v>
      </c>
      <c r="H611" s="317" t="s">
        <v>304</v>
      </c>
    </row>
    <row r="612" spans="1:8">
      <c r="A612" s="189"/>
      <c r="B612" s="212"/>
      <c r="C612" s="190" t="s">
        <v>290</v>
      </c>
      <c r="D612" s="197">
        <v>0.28000000000000003</v>
      </c>
      <c r="E612" s="193" t="s">
        <v>41</v>
      </c>
      <c r="F612" s="314">
        <v>12.92</v>
      </c>
      <c r="G612" s="255">
        <f>D612*F612</f>
        <v>3.6176000000000004</v>
      </c>
      <c r="H612" s="188"/>
    </row>
    <row r="613" spans="1:8">
      <c r="A613" s="199"/>
      <c r="B613" s="200"/>
      <c r="C613" s="201" t="s">
        <v>354</v>
      </c>
      <c r="D613" s="202">
        <v>1</v>
      </c>
      <c r="E613" s="203" t="s">
        <v>83</v>
      </c>
      <c r="F613" s="204" t="s">
        <v>54</v>
      </c>
      <c r="G613" s="252">
        <f>SUM(G608:G612)</f>
        <v>753.69759999999997</v>
      </c>
      <c r="H613" s="206" t="s">
        <v>115</v>
      </c>
    </row>
    <row r="614" spans="1:8">
      <c r="A614" s="207">
        <v>10.27</v>
      </c>
      <c r="B614" s="284" t="s">
        <v>343</v>
      </c>
      <c r="C614" s="191"/>
      <c r="D614" s="287" t="s">
        <v>63</v>
      </c>
      <c r="E614" s="288" t="s">
        <v>63</v>
      </c>
      <c r="F614" s="295" t="s">
        <v>63</v>
      </c>
      <c r="G614" s="315" t="s">
        <v>63</v>
      </c>
      <c r="H614" s="316" t="s">
        <v>63</v>
      </c>
    </row>
    <row r="615" spans="1:8">
      <c r="A615" s="189"/>
      <c r="B615" s="184" t="s">
        <v>334</v>
      </c>
      <c r="C615" s="190"/>
      <c r="D615" s="197" t="s">
        <v>63</v>
      </c>
      <c r="E615" s="193" t="s">
        <v>63</v>
      </c>
      <c r="F615" s="194" t="s">
        <v>63</v>
      </c>
      <c r="G615" s="255" t="s">
        <v>63</v>
      </c>
      <c r="H615" s="312" t="s">
        <v>63</v>
      </c>
    </row>
    <row r="616" spans="1:8">
      <c r="A616" s="189"/>
      <c r="B616" s="212"/>
      <c r="C616" s="190" t="s">
        <v>340</v>
      </c>
      <c r="D616" s="250">
        <v>2</v>
      </c>
      <c r="E616" s="193" t="s">
        <v>83</v>
      </c>
      <c r="F616" s="194">
        <v>280</v>
      </c>
      <c r="G616" s="255">
        <f>D616*F616</f>
        <v>560</v>
      </c>
      <c r="H616" s="317" t="s">
        <v>316</v>
      </c>
    </row>
    <row r="617" spans="1:8">
      <c r="A617" s="189"/>
      <c r="B617" s="212"/>
      <c r="C617" s="190" t="s">
        <v>335</v>
      </c>
      <c r="D617" s="250">
        <v>0.48</v>
      </c>
      <c r="E617" s="193" t="s">
        <v>172</v>
      </c>
      <c r="F617" s="295">
        <v>838</v>
      </c>
      <c r="G617" s="255">
        <f>D617*F617</f>
        <v>402.24</v>
      </c>
      <c r="H617" s="317" t="s">
        <v>304</v>
      </c>
    </row>
    <row r="618" spans="1:8">
      <c r="A618" s="189"/>
      <c r="B618" s="212"/>
      <c r="C618" s="190" t="s">
        <v>290</v>
      </c>
      <c r="D618" s="197">
        <v>0.28000000000000003</v>
      </c>
      <c r="E618" s="193" t="s">
        <v>41</v>
      </c>
      <c r="F618" s="314">
        <v>12.92</v>
      </c>
      <c r="G618" s="255">
        <f>D618*F618</f>
        <v>3.6176000000000004</v>
      </c>
      <c r="H618" s="188"/>
    </row>
    <row r="619" spans="1:8">
      <c r="A619" s="199"/>
      <c r="B619" s="200"/>
      <c r="C619" s="201" t="s">
        <v>354</v>
      </c>
      <c r="D619" s="202">
        <v>1</v>
      </c>
      <c r="E619" s="203" t="s">
        <v>83</v>
      </c>
      <c r="F619" s="204" t="s">
        <v>54</v>
      </c>
      <c r="G619" s="252">
        <f>SUM(G614:G618)</f>
        <v>965.85760000000005</v>
      </c>
      <c r="H619" s="206" t="s">
        <v>115</v>
      </c>
    </row>
    <row r="620" spans="1:8">
      <c r="A620" s="207">
        <v>10.28</v>
      </c>
      <c r="B620" s="284" t="s">
        <v>344</v>
      </c>
      <c r="C620" s="191"/>
      <c r="D620" s="287" t="s">
        <v>63</v>
      </c>
      <c r="E620" s="288" t="s">
        <v>63</v>
      </c>
      <c r="F620" s="295" t="s">
        <v>63</v>
      </c>
      <c r="G620" s="315" t="s">
        <v>63</v>
      </c>
      <c r="H620" s="316" t="s">
        <v>63</v>
      </c>
    </row>
    <row r="621" spans="1:8">
      <c r="A621" s="189"/>
      <c r="B621" s="184" t="s">
        <v>331</v>
      </c>
      <c r="C621" s="190"/>
      <c r="D621" s="197" t="s">
        <v>63</v>
      </c>
      <c r="E621" s="193" t="s">
        <v>63</v>
      </c>
      <c r="F621" s="194" t="s">
        <v>63</v>
      </c>
      <c r="G621" s="255" t="s">
        <v>63</v>
      </c>
      <c r="H621" s="312" t="s">
        <v>63</v>
      </c>
    </row>
    <row r="622" spans="1:8">
      <c r="A622" s="189"/>
      <c r="B622" s="212"/>
      <c r="C622" s="190" t="s">
        <v>345</v>
      </c>
      <c r="D622" s="250">
        <v>2</v>
      </c>
      <c r="E622" s="193" t="s">
        <v>83</v>
      </c>
      <c r="F622" s="194">
        <v>441</v>
      </c>
      <c r="G622" s="255">
        <f>D622*F622</f>
        <v>882</v>
      </c>
      <c r="H622" s="317" t="s">
        <v>316</v>
      </c>
    </row>
    <row r="623" spans="1:8">
      <c r="A623" s="189"/>
      <c r="B623" s="212"/>
      <c r="C623" s="190" t="s">
        <v>332</v>
      </c>
      <c r="D623" s="250">
        <v>0.48</v>
      </c>
      <c r="E623" s="193" t="s">
        <v>172</v>
      </c>
      <c r="F623" s="295">
        <v>396</v>
      </c>
      <c r="G623" s="255">
        <f>D623*F623</f>
        <v>190.07999999999998</v>
      </c>
      <c r="H623" s="317" t="s">
        <v>304</v>
      </c>
    </row>
    <row r="624" spans="1:8">
      <c r="A624" s="189"/>
      <c r="B624" s="212"/>
      <c r="C624" s="190" t="s">
        <v>290</v>
      </c>
      <c r="D624" s="197">
        <v>0.28000000000000003</v>
      </c>
      <c r="E624" s="193" t="s">
        <v>41</v>
      </c>
      <c r="F624" s="314">
        <v>12.92</v>
      </c>
      <c r="G624" s="255">
        <f>D624*F624</f>
        <v>3.6176000000000004</v>
      </c>
      <c r="H624" s="188"/>
    </row>
    <row r="625" spans="1:8">
      <c r="A625" s="199"/>
      <c r="B625" s="200"/>
      <c r="C625" s="201" t="s">
        <v>355</v>
      </c>
      <c r="D625" s="202">
        <v>1</v>
      </c>
      <c r="E625" s="203" t="s">
        <v>83</v>
      </c>
      <c r="F625" s="204" t="s">
        <v>54</v>
      </c>
      <c r="G625" s="252">
        <f>SUM(G620:G624)</f>
        <v>1075.6976</v>
      </c>
      <c r="H625" s="206" t="s">
        <v>115</v>
      </c>
    </row>
    <row r="626" spans="1:8">
      <c r="A626" s="207">
        <v>10.29</v>
      </c>
      <c r="B626" s="284" t="s">
        <v>347</v>
      </c>
      <c r="C626" s="191"/>
      <c r="D626" s="287" t="s">
        <v>63</v>
      </c>
      <c r="E626" s="288" t="s">
        <v>63</v>
      </c>
      <c r="F626" s="295" t="s">
        <v>63</v>
      </c>
      <c r="G626" s="315" t="s">
        <v>63</v>
      </c>
      <c r="H626" s="316" t="s">
        <v>63</v>
      </c>
    </row>
    <row r="627" spans="1:8">
      <c r="A627" s="189"/>
      <c r="B627" s="184" t="s">
        <v>334</v>
      </c>
      <c r="C627" s="190"/>
      <c r="D627" s="197" t="s">
        <v>63</v>
      </c>
      <c r="E627" s="193" t="s">
        <v>63</v>
      </c>
      <c r="F627" s="194" t="s">
        <v>63</v>
      </c>
      <c r="G627" s="255" t="s">
        <v>63</v>
      </c>
      <c r="H627" s="312" t="s">
        <v>63</v>
      </c>
    </row>
    <row r="628" spans="1:8">
      <c r="A628" s="189"/>
      <c r="B628" s="212"/>
      <c r="C628" s="190" t="s">
        <v>345</v>
      </c>
      <c r="D628" s="250">
        <v>2</v>
      </c>
      <c r="E628" s="193" t="s">
        <v>83</v>
      </c>
      <c r="F628" s="194">
        <v>441</v>
      </c>
      <c r="G628" s="255">
        <f>D628*F628</f>
        <v>882</v>
      </c>
      <c r="H628" s="317" t="s">
        <v>316</v>
      </c>
    </row>
    <row r="629" spans="1:8">
      <c r="A629" s="189"/>
      <c r="B629" s="212"/>
      <c r="C629" s="190" t="s">
        <v>335</v>
      </c>
      <c r="D629" s="250">
        <v>0.48</v>
      </c>
      <c r="E629" s="193" t="s">
        <v>172</v>
      </c>
      <c r="F629" s="295">
        <v>838</v>
      </c>
      <c r="G629" s="255">
        <f>D629*F629</f>
        <v>402.24</v>
      </c>
      <c r="H629" s="317" t="s">
        <v>304</v>
      </c>
    </row>
    <row r="630" spans="1:8">
      <c r="A630" s="189"/>
      <c r="B630" s="212"/>
      <c r="C630" s="190" t="s">
        <v>290</v>
      </c>
      <c r="D630" s="197">
        <v>0.28000000000000003</v>
      </c>
      <c r="E630" s="193" t="s">
        <v>41</v>
      </c>
      <c r="F630" s="314">
        <v>12.92</v>
      </c>
      <c r="G630" s="255">
        <f>D630*F630</f>
        <v>3.6176000000000004</v>
      </c>
      <c r="H630" s="188"/>
    </row>
    <row r="631" spans="1:8">
      <c r="A631" s="199"/>
      <c r="B631" s="200"/>
      <c r="C631" s="201" t="s">
        <v>355</v>
      </c>
      <c r="D631" s="202">
        <v>1</v>
      </c>
      <c r="E631" s="203" t="s">
        <v>83</v>
      </c>
      <c r="F631" s="204" t="s">
        <v>54</v>
      </c>
      <c r="G631" s="252">
        <f>SUM(G626:G630)</f>
        <v>1287.8576</v>
      </c>
      <c r="H631" s="206" t="s">
        <v>115</v>
      </c>
    </row>
    <row r="632" spans="1:8">
      <c r="A632" s="305">
        <v>10.3</v>
      </c>
      <c r="B632" s="284" t="s">
        <v>356</v>
      </c>
      <c r="C632" s="191"/>
      <c r="D632" s="185"/>
      <c r="E632" s="185"/>
      <c r="F632" s="295" t="s">
        <v>63</v>
      </c>
      <c r="G632" s="315" t="s">
        <v>63</v>
      </c>
      <c r="H632" s="316" t="s">
        <v>63</v>
      </c>
    </row>
    <row r="633" spans="1:8">
      <c r="A633" s="189"/>
      <c r="B633" s="184" t="s">
        <v>331</v>
      </c>
      <c r="C633" s="190"/>
      <c r="D633" s="197" t="s">
        <v>63</v>
      </c>
      <c r="E633" s="193" t="s">
        <v>63</v>
      </c>
      <c r="F633" s="194" t="s">
        <v>63</v>
      </c>
      <c r="G633" s="255" t="s">
        <v>63</v>
      </c>
      <c r="H633" s="312" t="s">
        <v>63</v>
      </c>
    </row>
    <row r="634" spans="1:8">
      <c r="A634" s="189"/>
      <c r="B634" s="212"/>
      <c r="C634" s="190" t="s">
        <v>349</v>
      </c>
      <c r="D634" s="250">
        <v>2</v>
      </c>
      <c r="E634" s="193" t="s">
        <v>83</v>
      </c>
      <c r="F634" s="194">
        <v>647</v>
      </c>
      <c r="G634" s="255">
        <f>D634*F634</f>
        <v>1294</v>
      </c>
      <c r="H634" s="317" t="s">
        <v>316</v>
      </c>
    </row>
    <row r="635" spans="1:8">
      <c r="A635" s="189"/>
      <c r="B635" s="212"/>
      <c r="C635" s="190" t="s">
        <v>332</v>
      </c>
      <c r="D635" s="250">
        <v>0.48</v>
      </c>
      <c r="E635" s="193" t="s">
        <v>172</v>
      </c>
      <c r="F635" s="295">
        <v>396</v>
      </c>
      <c r="G635" s="255">
        <f>D635*F635</f>
        <v>190.07999999999998</v>
      </c>
      <c r="H635" s="317" t="s">
        <v>304</v>
      </c>
    </row>
    <row r="636" spans="1:8">
      <c r="A636" s="189"/>
      <c r="B636" s="212"/>
      <c r="C636" s="190" t="s">
        <v>290</v>
      </c>
      <c r="D636" s="197">
        <v>0.28000000000000003</v>
      </c>
      <c r="E636" s="193" t="s">
        <v>41</v>
      </c>
      <c r="F636" s="314">
        <v>12.92</v>
      </c>
      <c r="G636" s="255">
        <f>D636*F636</f>
        <v>3.6176000000000004</v>
      </c>
      <c r="H636" s="188"/>
    </row>
    <row r="637" spans="1:8">
      <c r="A637" s="320"/>
      <c r="B637" s="321"/>
      <c r="C637" s="322" t="s">
        <v>357</v>
      </c>
      <c r="D637" s="323">
        <v>1</v>
      </c>
      <c r="E637" s="324" t="s">
        <v>83</v>
      </c>
      <c r="F637" s="325" t="s">
        <v>54</v>
      </c>
      <c r="G637" s="326">
        <f>SUM(G632:G636)</f>
        <v>1487.6976</v>
      </c>
      <c r="H637" s="270" t="s">
        <v>115</v>
      </c>
    </row>
    <row r="638" spans="1:8">
      <c r="A638" s="189"/>
      <c r="B638" s="319"/>
      <c r="C638" s="190"/>
      <c r="D638" s="192"/>
      <c r="E638" s="193"/>
      <c r="F638" s="213"/>
      <c r="G638" s="292"/>
      <c r="H638" s="215"/>
    </row>
    <row r="639" spans="1:8" ht="21.75" thickBot="1">
      <c r="A639" s="216"/>
      <c r="B639" s="293"/>
      <c r="C639" s="218"/>
      <c r="D639" s="219"/>
      <c r="E639" s="258"/>
      <c r="F639" s="259"/>
      <c r="G639" s="260"/>
      <c r="H639" s="290"/>
    </row>
    <row r="640" spans="1:8">
      <c r="A640" s="223"/>
      <c r="B640" s="223"/>
      <c r="C640" s="223"/>
      <c r="D640" s="224"/>
      <c r="E640" s="261"/>
      <c r="F640" s="262"/>
      <c r="G640" s="545" t="str">
        <f>$G$37</f>
        <v xml:space="preserve"> เมษายน 2549</v>
      </c>
      <c r="H640" s="545"/>
    </row>
    <row r="641" spans="1:8" ht="21.75">
      <c r="A641" s="533" t="s">
        <v>358</v>
      </c>
      <c r="B641" s="533"/>
      <c r="C641" s="533"/>
      <c r="D641" s="533"/>
      <c r="E641" s="533"/>
      <c r="F641" s="533"/>
      <c r="G641" s="533"/>
      <c r="H641" s="533"/>
    </row>
    <row r="642" spans="1:8" ht="38.25" customHeight="1" thickBot="1">
      <c r="A642" s="547" t="s">
        <v>123</v>
      </c>
      <c r="B642" s="547"/>
      <c r="C642" s="547"/>
      <c r="D642" s="547"/>
      <c r="E642" s="547"/>
      <c r="F642" s="547"/>
      <c r="G642" s="547"/>
      <c r="H642" s="547"/>
    </row>
    <row r="643" spans="1:8">
      <c r="A643" s="535" t="s">
        <v>91</v>
      </c>
      <c r="B643" s="537" t="s">
        <v>0</v>
      </c>
      <c r="C643" s="538"/>
      <c r="D643" s="541" t="s">
        <v>1</v>
      </c>
      <c r="E643" s="541" t="s">
        <v>2</v>
      </c>
      <c r="F643" s="171" t="s">
        <v>104</v>
      </c>
      <c r="G643" s="172" t="s">
        <v>105</v>
      </c>
      <c r="H643" s="543" t="s">
        <v>12</v>
      </c>
    </row>
    <row r="644" spans="1:8">
      <c r="A644" s="536"/>
      <c r="B644" s="539"/>
      <c r="C644" s="540"/>
      <c r="D644" s="542"/>
      <c r="E644" s="542"/>
      <c r="F644" s="173" t="s">
        <v>93</v>
      </c>
      <c r="G644" s="174" t="s">
        <v>93</v>
      </c>
      <c r="H644" s="544"/>
    </row>
    <row r="645" spans="1:8">
      <c r="A645" s="207">
        <v>10.31</v>
      </c>
      <c r="B645" s="284" t="s">
        <v>359</v>
      </c>
      <c r="C645" s="191"/>
      <c r="D645" s="185"/>
      <c r="E645" s="185"/>
      <c r="F645" s="295" t="s">
        <v>63</v>
      </c>
      <c r="G645" s="315" t="s">
        <v>63</v>
      </c>
      <c r="H645" s="316" t="s">
        <v>63</v>
      </c>
    </row>
    <row r="646" spans="1:8">
      <c r="A646" s="189"/>
      <c r="B646" s="184" t="s">
        <v>334</v>
      </c>
      <c r="C646" s="190"/>
      <c r="D646" s="197" t="s">
        <v>63</v>
      </c>
      <c r="E646" s="193" t="s">
        <v>63</v>
      </c>
      <c r="F646" s="194" t="s">
        <v>63</v>
      </c>
      <c r="G646" s="255" t="s">
        <v>63</v>
      </c>
      <c r="H646" s="312" t="s">
        <v>63</v>
      </c>
    </row>
    <row r="647" spans="1:8">
      <c r="A647" s="189"/>
      <c r="B647" s="212"/>
      <c r="C647" s="190" t="s">
        <v>349</v>
      </c>
      <c r="D647" s="250">
        <v>2</v>
      </c>
      <c r="E647" s="193" t="s">
        <v>83</v>
      </c>
      <c r="F647" s="194">
        <v>647</v>
      </c>
      <c r="G647" s="255">
        <f>D647*F647</f>
        <v>1294</v>
      </c>
      <c r="H647" s="317" t="s">
        <v>316</v>
      </c>
    </row>
    <row r="648" spans="1:8">
      <c r="A648" s="189"/>
      <c r="B648" s="212"/>
      <c r="C648" s="190" t="s">
        <v>335</v>
      </c>
      <c r="D648" s="250">
        <v>0.48</v>
      </c>
      <c r="E648" s="193" t="s">
        <v>172</v>
      </c>
      <c r="F648" s="295">
        <v>838</v>
      </c>
      <c r="G648" s="255">
        <f>D648*F648</f>
        <v>402.24</v>
      </c>
      <c r="H648" s="317" t="s">
        <v>304</v>
      </c>
    </row>
    <row r="649" spans="1:8">
      <c r="A649" s="189"/>
      <c r="B649" s="212"/>
      <c r="C649" s="190" t="s">
        <v>290</v>
      </c>
      <c r="D649" s="197">
        <v>0.28000000000000003</v>
      </c>
      <c r="E649" s="193" t="s">
        <v>41</v>
      </c>
      <c r="F649" s="314">
        <v>12.92</v>
      </c>
      <c r="G649" s="255">
        <f>D649*F649</f>
        <v>3.6176000000000004</v>
      </c>
      <c r="H649" s="188"/>
    </row>
    <row r="650" spans="1:8">
      <c r="A650" s="199"/>
      <c r="B650" s="200"/>
      <c r="C650" s="201" t="s">
        <v>357</v>
      </c>
      <c r="D650" s="202">
        <v>1</v>
      </c>
      <c r="E650" s="203" t="s">
        <v>83</v>
      </c>
      <c r="F650" s="204" t="s">
        <v>54</v>
      </c>
      <c r="G650" s="252">
        <f>SUM(G645:G649)</f>
        <v>1699.8576</v>
      </c>
      <c r="H650" s="206" t="s">
        <v>115</v>
      </c>
    </row>
    <row r="651" spans="1:8">
      <c r="A651" s="207">
        <v>10.32</v>
      </c>
      <c r="B651" s="284" t="s">
        <v>360</v>
      </c>
      <c r="C651" s="191"/>
      <c r="D651" s="287" t="s">
        <v>63</v>
      </c>
      <c r="E651" s="288" t="s">
        <v>63</v>
      </c>
      <c r="F651" s="295" t="s">
        <v>63</v>
      </c>
      <c r="G651" s="315" t="s">
        <v>63</v>
      </c>
      <c r="H651" s="316" t="s">
        <v>63</v>
      </c>
    </row>
    <row r="652" spans="1:8">
      <c r="A652" s="189"/>
      <c r="B652" s="184" t="s">
        <v>361</v>
      </c>
      <c r="C652" s="190"/>
      <c r="D652" s="197" t="s">
        <v>63</v>
      </c>
      <c r="E652" s="193" t="s">
        <v>63</v>
      </c>
      <c r="F652" s="194" t="s">
        <v>63</v>
      </c>
      <c r="G652" s="255" t="s">
        <v>63</v>
      </c>
      <c r="H652" s="312" t="s">
        <v>63</v>
      </c>
    </row>
    <row r="653" spans="1:8">
      <c r="A653" s="189"/>
      <c r="B653" s="212"/>
      <c r="C653" s="190" t="s">
        <v>362</v>
      </c>
      <c r="D653" s="250">
        <v>1</v>
      </c>
      <c r="E653" s="193" t="s">
        <v>83</v>
      </c>
      <c r="F653" s="194">
        <v>226</v>
      </c>
      <c r="G653" s="255">
        <f>D653*F653</f>
        <v>226</v>
      </c>
      <c r="H653" s="317" t="s">
        <v>316</v>
      </c>
    </row>
    <row r="654" spans="1:8">
      <c r="A654" s="189"/>
      <c r="B654" s="212"/>
      <c r="C654" s="190" t="s">
        <v>317</v>
      </c>
      <c r="D654" s="250">
        <v>0.48</v>
      </c>
      <c r="E654" s="193" t="s">
        <v>172</v>
      </c>
      <c r="F654" s="295">
        <v>400</v>
      </c>
      <c r="G654" s="255">
        <f>D654*F654</f>
        <v>192</v>
      </c>
      <c r="H654" s="317" t="s">
        <v>304</v>
      </c>
    </row>
    <row r="655" spans="1:8">
      <c r="A655" s="189"/>
      <c r="B655" s="212"/>
      <c r="C655" s="190" t="s">
        <v>290</v>
      </c>
      <c r="D655" s="197">
        <v>0.2</v>
      </c>
      <c r="E655" s="193" t="s">
        <v>41</v>
      </c>
      <c r="F655" s="314">
        <v>12.92</v>
      </c>
      <c r="G655" s="255">
        <f>D655*F655</f>
        <v>2.5840000000000001</v>
      </c>
      <c r="H655" s="188"/>
    </row>
    <row r="656" spans="1:8">
      <c r="A656" s="199"/>
      <c r="B656" s="200"/>
      <c r="C656" s="201" t="s">
        <v>363</v>
      </c>
      <c r="D656" s="202">
        <v>1</v>
      </c>
      <c r="E656" s="203" t="s">
        <v>83</v>
      </c>
      <c r="F656" s="204" t="s">
        <v>54</v>
      </c>
      <c r="G656" s="252">
        <f>SUM(G651:G655)</f>
        <v>420.584</v>
      </c>
      <c r="H656" s="206" t="s">
        <v>115</v>
      </c>
    </row>
    <row r="657" spans="1:8">
      <c r="A657" s="305">
        <v>10.33</v>
      </c>
      <c r="B657" s="284" t="s">
        <v>360</v>
      </c>
      <c r="C657" s="191"/>
      <c r="D657" s="287" t="s">
        <v>63</v>
      </c>
      <c r="E657" s="288" t="s">
        <v>63</v>
      </c>
      <c r="F657" s="295" t="s">
        <v>63</v>
      </c>
      <c r="G657" s="315" t="s">
        <v>63</v>
      </c>
      <c r="H657" s="316" t="s">
        <v>63</v>
      </c>
    </row>
    <row r="658" spans="1:8">
      <c r="A658" s="189"/>
      <c r="B658" s="184" t="s">
        <v>364</v>
      </c>
      <c r="C658" s="190"/>
      <c r="D658" s="185"/>
      <c r="E658" s="185"/>
      <c r="F658" s="194" t="s">
        <v>63</v>
      </c>
      <c r="G658" s="255" t="s">
        <v>63</v>
      </c>
      <c r="H658" s="312" t="s">
        <v>63</v>
      </c>
    </row>
    <row r="659" spans="1:8">
      <c r="A659" s="189"/>
      <c r="B659" s="212"/>
      <c r="C659" s="190" t="s">
        <v>362</v>
      </c>
      <c r="D659" s="250">
        <v>1</v>
      </c>
      <c r="E659" s="193" t="s">
        <v>83</v>
      </c>
      <c r="F659" s="194">
        <v>226</v>
      </c>
      <c r="G659" s="255">
        <f>D659*F659</f>
        <v>226</v>
      </c>
      <c r="H659" s="317" t="s">
        <v>316</v>
      </c>
    </row>
    <row r="660" spans="1:8">
      <c r="A660" s="189"/>
      <c r="B660" s="212"/>
      <c r="C660" s="190" t="s">
        <v>321</v>
      </c>
      <c r="D660" s="250">
        <v>0.48</v>
      </c>
      <c r="E660" s="193" t="s">
        <v>172</v>
      </c>
      <c r="F660" s="295">
        <v>842</v>
      </c>
      <c r="G660" s="255">
        <f>D660*F660</f>
        <v>404.15999999999997</v>
      </c>
      <c r="H660" s="317" t="s">
        <v>304</v>
      </c>
    </row>
    <row r="661" spans="1:8">
      <c r="A661" s="189"/>
      <c r="B661" s="212"/>
      <c r="C661" s="190" t="s">
        <v>290</v>
      </c>
      <c r="D661" s="197">
        <v>0.2</v>
      </c>
      <c r="E661" s="193" t="s">
        <v>41</v>
      </c>
      <c r="F661" s="314">
        <v>12.92</v>
      </c>
      <c r="G661" s="255">
        <f>D661*F661</f>
        <v>2.5840000000000001</v>
      </c>
      <c r="H661" s="188"/>
    </row>
    <row r="662" spans="1:8">
      <c r="A662" s="199"/>
      <c r="B662" s="200"/>
      <c r="C662" s="201" t="s">
        <v>363</v>
      </c>
      <c r="D662" s="202">
        <v>1</v>
      </c>
      <c r="E662" s="203" t="s">
        <v>83</v>
      </c>
      <c r="F662" s="204" t="s">
        <v>54</v>
      </c>
      <c r="G662" s="252">
        <f>SUM(G657:G661)</f>
        <v>632.74399999999991</v>
      </c>
      <c r="H662" s="206" t="s">
        <v>115</v>
      </c>
    </row>
    <row r="663" spans="1:8">
      <c r="A663" s="207">
        <v>10.34</v>
      </c>
      <c r="B663" s="284" t="s">
        <v>365</v>
      </c>
      <c r="C663" s="191"/>
      <c r="D663" s="287" t="s">
        <v>63</v>
      </c>
      <c r="E663" s="288" t="s">
        <v>63</v>
      </c>
      <c r="F663" s="295" t="s">
        <v>63</v>
      </c>
      <c r="G663" s="315" t="s">
        <v>63</v>
      </c>
      <c r="H663" s="316" t="s">
        <v>63</v>
      </c>
    </row>
    <row r="664" spans="1:8">
      <c r="A664" s="189"/>
      <c r="B664" s="184" t="s">
        <v>361</v>
      </c>
      <c r="C664" s="190"/>
      <c r="D664" s="197" t="s">
        <v>63</v>
      </c>
      <c r="E664" s="193" t="s">
        <v>63</v>
      </c>
      <c r="F664" s="194" t="s">
        <v>63</v>
      </c>
      <c r="G664" s="255" t="s">
        <v>63</v>
      </c>
      <c r="H664" s="312" t="s">
        <v>63</v>
      </c>
    </row>
    <row r="665" spans="1:8">
      <c r="A665" s="189"/>
      <c r="B665" s="212"/>
      <c r="C665" s="190" t="s">
        <v>366</v>
      </c>
      <c r="D665" s="250">
        <v>1</v>
      </c>
      <c r="E665" s="193" t="s">
        <v>83</v>
      </c>
      <c r="F665" s="194">
        <v>294</v>
      </c>
      <c r="G665" s="255">
        <f>D665*F665</f>
        <v>294</v>
      </c>
      <c r="H665" s="317" t="s">
        <v>316</v>
      </c>
    </row>
    <row r="666" spans="1:8">
      <c r="A666" s="189"/>
      <c r="B666" s="212"/>
      <c r="C666" s="190" t="s">
        <v>317</v>
      </c>
      <c r="D666" s="250">
        <v>0.48</v>
      </c>
      <c r="E666" s="193" t="s">
        <v>172</v>
      </c>
      <c r="F666" s="295">
        <v>400</v>
      </c>
      <c r="G666" s="255">
        <f>D666*F666</f>
        <v>192</v>
      </c>
      <c r="H666" s="317" t="s">
        <v>304</v>
      </c>
    </row>
    <row r="667" spans="1:8">
      <c r="A667" s="189"/>
      <c r="B667" s="212"/>
      <c r="C667" s="190" t="s">
        <v>290</v>
      </c>
      <c r="D667" s="197">
        <v>0.2</v>
      </c>
      <c r="E667" s="193" t="s">
        <v>41</v>
      </c>
      <c r="F667" s="314">
        <v>12.92</v>
      </c>
      <c r="G667" s="255">
        <f>D667*F667</f>
        <v>2.5840000000000001</v>
      </c>
      <c r="H667" s="188"/>
    </row>
    <row r="668" spans="1:8">
      <c r="A668" s="199"/>
      <c r="B668" s="200"/>
      <c r="C668" s="201" t="s">
        <v>367</v>
      </c>
      <c r="D668" s="202">
        <v>1</v>
      </c>
      <c r="E668" s="203" t="s">
        <v>83</v>
      </c>
      <c r="F668" s="204" t="s">
        <v>54</v>
      </c>
      <c r="G668" s="252">
        <f>SUM(G663:G667)</f>
        <v>488.584</v>
      </c>
      <c r="H668" s="206" t="s">
        <v>115</v>
      </c>
    </row>
    <row r="669" spans="1:8">
      <c r="A669" s="305">
        <v>10.35</v>
      </c>
      <c r="B669" s="284" t="s">
        <v>365</v>
      </c>
      <c r="C669" s="191"/>
      <c r="D669" s="287" t="s">
        <v>63</v>
      </c>
      <c r="E669" s="288" t="s">
        <v>63</v>
      </c>
      <c r="F669" s="295" t="s">
        <v>63</v>
      </c>
      <c r="G669" s="315" t="s">
        <v>63</v>
      </c>
      <c r="H669" s="316" t="s">
        <v>63</v>
      </c>
    </row>
    <row r="670" spans="1:8">
      <c r="A670" s="189"/>
      <c r="B670" s="184" t="s">
        <v>364</v>
      </c>
      <c r="C670" s="190"/>
      <c r="D670" s="185"/>
      <c r="E670" s="185"/>
      <c r="F670" s="194" t="s">
        <v>63</v>
      </c>
      <c r="G670" s="255" t="s">
        <v>63</v>
      </c>
      <c r="H670" s="312" t="s">
        <v>63</v>
      </c>
    </row>
    <row r="671" spans="1:8">
      <c r="A671" s="189"/>
      <c r="B671" s="212"/>
      <c r="C671" s="190" t="s">
        <v>366</v>
      </c>
      <c r="D671" s="250">
        <v>1</v>
      </c>
      <c r="E671" s="193" t="s">
        <v>83</v>
      </c>
      <c r="F671" s="194">
        <v>294</v>
      </c>
      <c r="G671" s="255">
        <f>D671*F671</f>
        <v>294</v>
      </c>
      <c r="H671" s="317" t="s">
        <v>316</v>
      </c>
    </row>
    <row r="672" spans="1:8">
      <c r="A672" s="189"/>
      <c r="B672" s="212"/>
      <c r="C672" s="190" t="s">
        <v>321</v>
      </c>
      <c r="D672" s="250">
        <v>0.48</v>
      </c>
      <c r="E672" s="193" t="s">
        <v>172</v>
      </c>
      <c r="F672" s="295">
        <v>842</v>
      </c>
      <c r="G672" s="255">
        <f>D672*F672</f>
        <v>404.15999999999997</v>
      </c>
      <c r="H672" s="317" t="s">
        <v>304</v>
      </c>
    </row>
    <row r="673" spans="1:8">
      <c r="A673" s="189"/>
      <c r="B673" s="212"/>
      <c r="C673" s="190" t="s">
        <v>290</v>
      </c>
      <c r="D673" s="197">
        <v>0.2</v>
      </c>
      <c r="E673" s="193" t="s">
        <v>41</v>
      </c>
      <c r="F673" s="314">
        <v>12.92</v>
      </c>
      <c r="G673" s="255">
        <f>D673*F673</f>
        <v>2.5840000000000001</v>
      </c>
      <c r="H673" s="188"/>
    </row>
    <row r="674" spans="1:8">
      <c r="A674" s="320"/>
      <c r="B674" s="321"/>
      <c r="C674" s="322" t="s">
        <v>367</v>
      </c>
      <c r="D674" s="323">
        <v>1</v>
      </c>
      <c r="E674" s="324" t="s">
        <v>83</v>
      </c>
      <c r="F674" s="325" t="s">
        <v>54</v>
      </c>
      <c r="G674" s="326">
        <f>SUM(G669:G673)</f>
        <v>700.74399999999991</v>
      </c>
      <c r="H674" s="270" t="s">
        <v>115</v>
      </c>
    </row>
    <row r="675" spans="1:8">
      <c r="A675" s="189"/>
      <c r="B675" s="319"/>
      <c r="C675" s="190"/>
      <c r="D675" s="192"/>
      <c r="E675" s="193"/>
      <c r="F675" s="213"/>
      <c r="G675" s="292"/>
      <c r="H675" s="215"/>
    </row>
    <row r="676" spans="1:8" ht="21.75" thickBot="1">
      <c r="A676" s="216"/>
      <c r="B676" s="293"/>
      <c r="C676" s="218"/>
      <c r="D676" s="219"/>
      <c r="E676" s="258"/>
      <c r="F676" s="259"/>
      <c r="G676" s="260"/>
      <c r="H676" s="290"/>
    </row>
    <row r="677" spans="1:8">
      <c r="A677" s="223"/>
      <c r="B677" s="223"/>
      <c r="C677" s="223"/>
      <c r="D677" s="224"/>
      <c r="E677" s="261"/>
      <c r="F677" s="262"/>
      <c r="G677" s="545" t="str">
        <f>$G$37</f>
        <v xml:space="preserve"> เมษายน 2549</v>
      </c>
      <c r="H677" s="545"/>
    </row>
    <row r="678" spans="1:8" ht="21" customHeight="1">
      <c r="A678" s="533" t="s">
        <v>368</v>
      </c>
      <c r="B678" s="533"/>
      <c r="C678" s="533"/>
      <c r="D678" s="533"/>
      <c r="E678" s="533"/>
      <c r="F678" s="533"/>
      <c r="G678" s="533"/>
      <c r="H678" s="533"/>
    </row>
    <row r="679" spans="1:8" ht="38.25" customHeight="1" thickBot="1">
      <c r="A679" s="547" t="s">
        <v>123</v>
      </c>
      <c r="B679" s="547"/>
      <c r="C679" s="547"/>
      <c r="D679" s="547"/>
      <c r="E679" s="547"/>
      <c r="F679" s="547"/>
      <c r="G679" s="547"/>
      <c r="H679" s="547"/>
    </row>
    <row r="680" spans="1:8">
      <c r="A680" s="535" t="s">
        <v>91</v>
      </c>
      <c r="B680" s="537" t="s">
        <v>0</v>
      </c>
      <c r="C680" s="538"/>
      <c r="D680" s="541" t="s">
        <v>1</v>
      </c>
      <c r="E680" s="541" t="s">
        <v>2</v>
      </c>
      <c r="F680" s="171" t="s">
        <v>104</v>
      </c>
      <c r="G680" s="172" t="s">
        <v>105</v>
      </c>
      <c r="H680" s="543" t="s">
        <v>12</v>
      </c>
    </row>
    <row r="681" spans="1:8">
      <c r="A681" s="536"/>
      <c r="B681" s="539"/>
      <c r="C681" s="540"/>
      <c r="D681" s="542"/>
      <c r="E681" s="542"/>
      <c r="F681" s="173" t="s">
        <v>93</v>
      </c>
      <c r="G681" s="174" t="s">
        <v>93</v>
      </c>
      <c r="H681" s="544"/>
    </row>
    <row r="682" spans="1:8">
      <c r="A682" s="207">
        <v>10.36</v>
      </c>
      <c r="B682" s="284" t="s">
        <v>360</v>
      </c>
      <c r="C682" s="191"/>
      <c r="D682" s="287" t="s">
        <v>63</v>
      </c>
      <c r="E682" s="288" t="s">
        <v>63</v>
      </c>
      <c r="F682" s="295" t="s">
        <v>63</v>
      </c>
      <c r="G682" s="315" t="s">
        <v>63</v>
      </c>
      <c r="H682" s="316" t="s">
        <v>63</v>
      </c>
    </row>
    <row r="683" spans="1:8">
      <c r="A683" s="189"/>
      <c r="B683" s="184" t="s">
        <v>369</v>
      </c>
      <c r="C683" s="190"/>
      <c r="D683" s="197" t="s">
        <v>63</v>
      </c>
      <c r="E683" s="193" t="s">
        <v>63</v>
      </c>
      <c r="F683" s="194" t="s">
        <v>63</v>
      </c>
      <c r="G683" s="255" t="s">
        <v>63</v>
      </c>
      <c r="H683" s="312" t="s">
        <v>63</v>
      </c>
    </row>
    <row r="684" spans="1:8">
      <c r="A684" s="189"/>
      <c r="B684" s="212"/>
      <c r="C684" s="190" t="s">
        <v>362</v>
      </c>
      <c r="D684" s="250">
        <v>2</v>
      </c>
      <c r="E684" s="193" t="s">
        <v>83</v>
      </c>
      <c r="F684" s="194">
        <v>226</v>
      </c>
      <c r="G684" s="255">
        <f>D684*F684</f>
        <v>452</v>
      </c>
      <c r="H684" s="317" t="s">
        <v>316</v>
      </c>
    </row>
    <row r="685" spans="1:8">
      <c r="A685" s="189"/>
      <c r="B685" s="212"/>
      <c r="C685" s="190" t="s">
        <v>332</v>
      </c>
      <c r="D685" s="250">
        <v>0.48</v>
      </c>
      <c r="E685" s="193" t="s">
        <v>172</v>
      </c>
      <c r="F685" s="295">
        <v>396</v>
      </c>
      <c r="G685" s="255">
        <f>D685*F685</f>
        <v>190.07999999999998</v>
      </c>
      <c r="H685" s="317" t="s">
        <v>304</v>
      </c>
    </row>
    <row r="686" spans="1:8">
      <c r="A686" s="189"/>
      <c r="B686" s="212"/>
      <c r="C686" s="190" t="s">
        <v>290</v>
      </c>
      <c r="D686" s="197">
        <v>0.28000000000000003</v>
      </c>
      <c r="E686" s="193" t="s">
        <v>41</v>
      </c>
      <c r="F686" s="314">
        <v>12.92</v>
      </c>
      <c r="G686" s="255">
        <f>D686*F686</f>
        <v>3.6176000000000004</v>
      </c>
      <c r="H686" s="188"/>
    </row>
    <row r="687" spans="1:8">
      <c r="A687" s="199"/>
      <c r="B687" s="200"/>
      <c r="C687" s="201" t="s">
        <v>370</v>
      </c>
      <c r="D687" s="202">
        <v>1</v>
      </c>
      <c r="E687" s="203" t="s">
        <v>83</v>
      </c>
      <c r="F687" s="204" t="s">
        <v>54</v>
      </c>
      <c r="G687" s="252">
        <f>SUM(G682:G686)</f>
        <v>645.69759999999997</v>
      </c>
      <c r="H687" s="206" t="s">
        <v>115</v>
      </c>
    </row>
    <row r="688" spans="1:8">
      <c r="A688" s="305">
        <v>10.37</v>
      </c>
      <c r="B688" s="284" t="s">
        <v>360</v>
      </c>
      <c r="C688" s="191"/>
      <c r="D688" s="287" t="s">
        <v>63</v>
      </c>
      <c r="E688" s="288" t="s">
        <v>63</v>
      </c>
      <c r="F688" s="295" t="s">
        <v>63</v>
      </c>
      <c r="G688" s="315" t="s">
        <v>63</v>
      </c>
      <c r="H688" s="316" t="s">
        <v>63</v>
      </c>
    </row>
    <row r="689" spans="1:8">
      <c r="A689" s="189"/>
      <c r="B689" s="184" t="s">
        <v>371</v>
      </c>
      <c r="C689" s="190"/>
      <c r="D689" s="185"/>
      <c r="E689" s="185"/>
      <c r="F689" s="194" t="s">
        <v>63</v>
      </c>
      <c r="G689" s="255" t="s">
        <v>63</v>
      </c>
      <c r="H689" s="312" t="s">
        <v>63</v>
      </c>
    </row>
    <row r="690" spans="1:8">
      <c r="A690" s="189"/>
      <c r="B690" s="212"/>
      <c r="C690" s="190" t="s">
        <v>362</v>
      </c>
      <c r="D690" s="250">
        <v>2</v>
      </c>
      <c r="E690" s="193" t="s">
        <v>83</v>
      </c>
      <c r="F690" s="194">
        <v>226</v>
      </c>
      <c r="G690" s="255">
        <f>D690*F690</f>
        <v>452</v>
      </c>
      <c r="H690" s="317" t="s">
        <v>316</v>
      </c>
    </row>
    <row r="691" spans="1:8">
      <c r="A691" s="189"/>
      <c r="B691" s="212"/>
      <c r="C691" s="190" t="s">
        <v>335</v>
      </c>
      <c r="D691" s="250">
        <v>0.48</v>
      </c>
      <c r="E691" s="193" t="s">
        <v>172</v>
      </c>
      <c r="F691" s="295">
        <v>838</v>
      </c>
      <c r="G691" s="255">
        <f>D691*F691</f>
        <v>402.24</v>
      </c>
      <c r="H691" s="317" t="s">
        <v>304</v>
      </c>
    </row>
    <row r="692" spans="1:8">
      <c r="A692" s="189"/>
      <c r="B692" s="212"/>
      <c r="C692" s="190" t="s">
        <v>290</v>
      </c>
      <c r="D692" s="197">
        <v>0.28000000000000003</v>
      </c>
      <c r="E692" s="193" t="s">
        <v>41</v>
      </c>
      <c r="F692" s="314">
        <v>12.92</v>
      </c>
      <c r="G692" s="255">
        <f>D692*F692</f>
        <v>3.6176000000000004</v>
      </c>
      <c r="H692" s="188"/>
    </row>
    <row r="693" spans="1:8">
      <c r="A693" s="199"/>
      <c r="B693" s="200"/>
      <c r="C693" s="201" t="s">
        <v>370</v>
      </c>
      <c r="D693" s="202">
        <v>1</v>
      </c>
      <c r="E693" s="203" t="s">
        <v>83</v>
      </c>
      <c r="F693" s="204" t="s">
        <v>54</v>
      </c>
      <c r="G693" s="252">
        <f>SUM(G688:G692)</f>
        <v>857.85760000000005</v>
      </c>
      <c r="H693" s="206" t="s">
        <v>115</v>
      </c>
    </row>
    <row r="694" spans="1:8">
      <c r="A694" s="207">
        <v>10.38</v>
      </c>
      <c r="B694" s="284" t="s">
        <v>365</v>
      </c>
      <c r="C694" s="191"/>
      <c r="D694" s="287" t="s">
        <v>63</v>
      </c>
      <c r="E694" s="288" t="s">
        <v>63</v>
      </c>
      <c r="F694" s="295" t="s">
        <v>63</v>
      </c>
      <c r="G694" s="315" t="s">
        <v>63</v>
      </c>
      <c r="H694" s="316" t="s">
        <v>63</v>
      </c>
    </row>
    <row r="695" spans="1:8">
      <c r="A695" s="189"/>
      <c r="B695" s="184" t="s">
        <v>369</v>
      </c>
      <c r="C695" s="190"/>
      <c r="D695" s="197" t="s">
        <v>63</v>
      </c>
      <c r="E695" s="193" t="s">
        <v>63</v>
      </c>
      <c r="F695" s="194" t="s">
        <v>63</v>
      </c>
      <c r="G695" s="255" t="s">
        <v>63</v>
      </c>
      <c r="H695" s="312" t="s">
        <v>63</v>
      </c>
    </row>
    <row r="696" spans="1:8">
      <c r="A696" s="189"/>
      <c r="B696" s="212"/>
      <c r="C696" s="190" t="s">
        <v>366</v>
      </c>
      <c r="D696" s="250">
        <v>2</v>
      </c>
      <c r="E696" s="193" t="s">
        <v>83</v>
      </c>
      <c r="F696" s="194">
        <v>294</v>
      </c>
      <c r="G696" s="255">
        <f>D696*F696</f>
        <v>588</v>
      </c>
      <c r="H696" s="317" t="s">
        <v>316</v>
      </c>
    </row>
    <row r="697" spans="1:8">
      <c r="A697" s="189"/>
      <c r="B697" s="212"/>
      <c r="C697" s="190" t="s">
        <v>332</v>
      </c>
      <c r="D697" s="250">
        <v>0.48</v>
      </c>
      <c r="E697" s="193" t="s">
        <v>172</v>
      </c>
      <c r="F697" s="295">
        <v>396</v>
      </c>
      <c r="G697" s="255">
        <f>D697*F697</f>
        <v>190.07999999999998</v>
      </c>
      <c r="H697" s="317" t="s">
        <v>304</v>
      </c>
    </row>
    <row r="698" spans="1:8">
      <c r="A698" s="189"/>
      <c r="B698" s="212"/>
      <c r="C698" s="190" t="s">
        <v>290</v>
      </c>
      <c r="D698" s="197">
        <v>0.28000000000000003</v>
      </c>
      <c r="E698" s="193" t="s">
        <v>41</v>
      </c>
      <c r="F698" s="314">
        <v>12.92</v>
      </c>
      <c r="G698" s="255">
        <f>D698*F698</f>
        <v>3.6176000000000004</v>
      </c>
      <c r="H698" s="188"/>
    </row>
    <row r="699" spans="1:8">
      <c r="A699" s="199"/>
      <c r="B699" s="200"/>
      <c r="C699" s="201" t="s">
        <v>372</v>
      </c>
      <c r="D699" s="202">
        <v>1</v>
      </c>
      <c r="E699" s="203" t="s">
        <v>83</v>
      </c>
      <c r="F699" s="204" t="s">
        <v>54</v>
      </c>
      <c r="G699" s="252">
        <f>SUM(G694:G698)</f>
        <v>781.69759999999997</v>
      </c>
      <c r="H699" s="206" t="s">
        <v>115</v>
      </c>
    </row>
    <row r="700" spans="1:8" ht="21" customHeight="1">
      <c r="A700" s="305">
        <v>10.39</v>
      </c>
      <c r="B700" s="284" t="s">
        <v>365</v>
      </c>
      <c r="C700" s="191"/>
      <c r="D700" s="287" t="s">
        <v>63</v>
      </c>
      <c r="E700" s="288" t="s">
        <v>63</v>
      </c>
      <c r="F700" s="295" t="s">
        <v>63</v>
      </c>
      <c r="G700" s="315" t="s">
        <v>63</v>
      </c>
      <c r="H700" s="316" t="s">
        <v>63</v>
      </c>
    </row>
    <row r="701" spans="1:8" ht="21" customHeight="1">
      <c r="A701" s="189"/>
      <c r="B701" s="184" t="s">
        <v>371</v>
      </c>
      <c r="C701" s="190"/>
      <c r="D701" s="185"/>
      <c r="E701" s="185"/>
      <c r="F701" s="194" t="s">
        <v>63</v>
      </c>
      <c r="G701" s="255" t="s">
        <v>63</v>
      </c>
      <c r="H701" s="312" t="s">
        <v>63</v>
      </c>
    </row>
    <row r="702" spans="1:8" ht="21" customHeight="1">
      <c r="A702" s="189"/>
      <c r="B702" s="212"/>
      <c r="C702" s="190" t="s">
        <v>366</v>
      </c>
      <c r="D702" s="250">
        <v>2</v>
      </c>
      <c r="E702" s="193" t="s">
        <v>83</v>
      </c>
      <c r="F702" s="194">
        <v>294</v>
      </c>
      <c r="G702" s="255">
        <f>D702*F702</f>
        <v>588</v>
      </c>
      <c r="H702" s="317" t="s">
        <v>316</v>
      </c>
    </row>
    <row r="703" spans="1:8" ht="21" customHeight="1">
      <c r="A703" s="189"/>
      <c r="B703" s="212"/>
      <c r="C703" s="190" t="s">
        <v>335</v>
      </c>
      <c r="D703" s="250">
        <v>0.48</v>
      </c>
      <c r="E703" s="193" t="s">
        <v>172</v>
      </c>
      <c r="F703" s="295">
        <v>838</v>
      </c>
      <c r="G703" s="255">
        <f>D703*F703</f>
        <v>402.24</v>
      </c>
      <c r="H703" s="317" t="s">
        <v>304</v>
      </c>
    </row>
    <row r="704" spans="1:8" ht="21" customHeight="1">
      <c r="A704" s="189"/>
      <c r="B704" s="212"/>
      <c r="C704" s="190" t="s">
        <v>290</v>
      </c>
      <c r="D704" s="197">
        <v>0.28000000000000003</v>
      </c>
      <c r="E704" s="193" t="s">
        <v>41</v>
      </c>
      <c r="F704" s="314">
        <v>12.92</v>
      </c>
      <c r="G704" s="255">
        <f>D704*F704</f>
        <v>3.6176000000000004</v>
      </c>
      <c r="H704" s="188"/>
    </row>
    <row r="705" spans="1:8" ht="21" customHeight="1">
      <c r="A705" s="199"/>
      <c r="B705" s="200"/>
      <c r="C705" s="201" t="s">
        <v>372</v>
      </c>
      <c r="D705" s="202">
        <v>1</v>
      </c>
      <c r="E705" s="203" t="s">
        <v>83</v>
      </c>
      <c r="F705" s="204" t="s">
        <v>54</v>
      </c>
      <c r="G705" s="252">
        <f>SUM(G700:G704)</f>
        <v>993.85760000000005</v>
      </c>
      <c r="H705" s="206" t="s">
        <v>115</v>
      </c>
    </row>
    <row r="706" spans="1:8" ht="21" customHeight="1">
      <c r="A706" s="305">
        <v>10.4</v>
      </c>
      <c r="B706" s="284" t="s">
        <v>373</v>
      </c>
      <c r="C706" s="191"/>
      <c r="D706" s="287" t="s">
        <v>63</v>
      </c>
      <c r="E706" s="288" t="s">
        <v>63</v>
      </c>
      <c r="F706" s="295" t="s">
        <v>63</v>
      </c>
      <c r="G706" s="315" t="s">
        <v>63</v>
      </c>
      <c r="H706" s="316" t="s">
        <v>63</v>
      </c>
    </row>
    <row r="707" spans="1:8" ht="21" customHeight="1">
      <c r="A707" s="189"/>
      <c r="B707" s="184" t="s">
        <v>361</v>
      </c>
      <c r="C707" s="190"/>
      <c r="D707" s="197" t="s">
        <v>63</v>
      </c>
      <c r="E707" s="193" t="s">
        <v>63</v>
      </c>
      <c r="F707" s="194" t="s">
        <v>63</v>
      </c>
      <c r="G707" s="255" t="s">
        <v>63</v>
      </c>
      <c r="H707" s="312" t="s">
        <v>63</v>
      </c>
    </row>
    <row r="708" spans="1:8" ht="21" customHeight="1">
      <c r="A708" s="189"/>
      <c r="B708" s="212"/>
      <c r="C708" s="190" t="s">
        <v>374</v>
      </c>
      <c r="D708" s="250">
        <v>1</v>
      </c>
      <c r="E708" s="193" t="s">
        <v>83</v>
      </c>
      <c r="F708" s="194">
        <v>79.33</v>
      </c>
      <c r="G708" s="255">
        <f>D708*F708</f>
        <v>79.33</v>
      </c>
      <c r="H708" s="317" t="s">
        <v>316</v>
      </c>
    </row>
    <row r="709" spans="1:8" ht="21" customHeight="1">
      <c r="A709" s="189"/>
      <c r="B709" s="212"/>
      <c r="C709" s="190" t="s">
        <v>317</v>
      </c>
      <c r="D709" s="250">
        <v>0.48</v>
      </c>
      <c r="E709" s="193" t="s">
        <v>172</v>
      </c>
      <c r="F709" s="295">
        <v>400</v>
      </c>
      <c r="G709" s="255">
        <f>D709*F709</f>
        <v>192</v>
      </c>
      <c r="H709" s="317" t="s">
        <v>304</v>
      </c>
    </row>
    <row r="710" spans="1:8" ht="21" customHeight="1">
      <c r="A710" s="189"/>
      <c r="B710" s="212"/>
      <c r="C710" s="190" t="s">
        <v>290</v>
      </c>
      <c r="D710" s="197">
        <v>0.2</v>
      </c>
      <c r="E710" s="193" t="s">
        <v>41</v>
      </c>
      <c r="F710" s="314">
        <v>12.92</v>
      </c>
      <c r="G710" s="255">
        <f>D710*F710</f>
        <v>2.5840000000000001</v>
      </c>
      <c r="H710" s="188"/>
    </row>
    <row r="711" spans="1:8" ht="21" customHeight="1">
      <c r="A711" s="320"/>
      <c r="B711" s="321"/>
      <c r="C711" s="190" t="s">
        <v>375</v>
      </c>
      <c r="D711" s="197">
        <v>1</v>
      </c>
      <c r="E711" s="193" t="s">
        <v>83</v>
      </c>
      <c r="F711" s="314">
        <v>5</v>
      </c>
      <c r="G711" s="255">
        <f>D711*F711</f>
        <v>5</v>
      </c>
      <c r="H711" s="327"/>
    </row>
    <row r="712" spans="1:8" ht="21" customHeight="1">
      <c r="A712" s="320"/>
      <c r="B712" s="321"/>
      <c r="C712" s="322" t="s">
        <v>376</v>
      </c>
      <c r="D712" s="323">
        <v>1</v>
      </c>
      <c r="E712" s="324" t="s">
        <v>83</v>
      </c>
      <c r="F712" s="325" t="s">
        <v>54</v>
      </c>
      <c r="G712" s="326">
        <f>SUM(G706:G711)</f>
        <v>278.91399999999999</v>
      </c>
      <c r="H712" s="270" t="s">
        <v>115</v>
      </c>
    </row>
    <row r="713" spans="1:8" ht="21" customHeight="1" thickBot="1">
      <c r="A713" s="216"/>
      <c r="B713" s="293"/>
      <c r="C713" s="218"/>
      <c r="D713" s="219"/>
      <c r="E713" s="258"/>
      <c r="F713" s="259"/>
      <c r="G713" s="260"/>
      <c r="H713" s="290"/>
    </row>
    <row r="714" spans="1:8" ht="21" customHeight="1">
      <c r="A714" s="223"/>
      <c r="B714" s="223"/>
      <c r="C714" s="223"/>
      <c r="D714" s="224"/>
      <c r="E714" s="261"/>
      <c r="F714" s="262"/>
      <c r="G714" s="545" t="str">
        <f>$G$37</f>
        <v xml:space="preserve"> เมษายน 2549</v>
      </c>
      <c r="H714" s="545"/>
    </row>
    <row r="715" spans="1:8" ht="21.75" customHeight="1">
      <c r="A715" s="533" t="s">
        <v>377</v>
      </c>
      <c r="B715" s="533"/>
      <c r="C715" s="533"/>
      <c r="D715" s="533"/>
      <c r="E715" s="533"/>
      <c r="F715" s="533"/>
      <c r="G715" s="533"/>
      <c r="H715" s="533"/>
    </row>
    <row r="716" spans="1:8" ht="24" customHeight="1" thickBot="1">
      <c r="A716" s="547" t="s">
        <v>123</v>
      </c>
      <c r="B716" s="547"/>
      <c r="C716" s="547"/>
      <c r="D716" s="547"/>
      <c r="E716" s="547"/>
      <c r="F716" s="547"/>
      <c r="G716" s="547"/>
      <c r="H716" s="547"/>
    </row>
    <row r="717" spans="1:8" ht="21" customHeight="1">
      <c r="A717" s="535" t="s">
        <v>91</v>
      </c>
      <c r="B717" s="537" t="s">
        <v>0</v>
      </c>
      <c r="C717" s="538"/>
      <c r="D717" s="541" t="s">
        <v>1</v>
      </c>
      <c r="E717" s="541" t="s">
        <v>2</v>
      </c>
      <c r="F717" s="171" t="s">
        <v>104</v>
      </c>
      <c r="G717" s="172" t="s">
        <v>105</v>
      </c>
      <c r="H717" s="543" t="s">
        <v>12</v>
      </c>
    </row>
    <row r="718" spans="1:8" ht="21" customHeight="1">
      <c r="A718" s="536"/>
      <c r="B718" s="539"/>
      <c r="C718" s="540"/>
      <c r="D718" s="542"/>
      <c r="E718" s="542"/>
      <c r="F718" s="173" t="s">
        <v>93</v>
      </c>
      <c r="G718" s="174" t="s">
        <v>93</v>
      </c>
      <c r="H718" s="544"/>
    </row>
    <row r="719" spans="1:8" ht="19.5" customHeight="1">
      <c r="A719" s="305">
        <v>10.41</v>
      </c>
      <c r="B719" s="284" t="s">
        <v>373</v>
      </c>
      <c r="C719" s="191"/>
      <c r="D719" s="287" t="s">
        <v>63</v>
      </c>
      <c r="E719" s="288" t="s">
        <v>63</v>
      </c>
      <c r="F719" s="295" t="s">
        <v>63</v>
      </c>
      <c r="G719" s="315" t="s">
        <v>63</v>
      </c>
      <c r="H719" s="316" t="s">
        <v>63</v>
      </c>
    </row>
    <row r="720" spans="1:8" ht="19.5" customHeight="1">
      <c r="A720" s="189"/>
      <c r="B720" s="184" t="s">
        <v>364</v>
      </c>
      <c r="C720" s="190"/>
      <c r="D720" s="197" t="s">
        <v>63</v>
      </c>
      <c r="E720" s="193" t="s">
        <v>63</v>
      </c>
      <c r="F720" s="194" t="s">
        <v>63</v>
      </c>
      <c r="G720" s="255" t="s">
        <v>63</v>
      </c>
      <c r="H720" s="312" t="s">
        <v>63</v>
      </c>
    </row>
    <row r="721" spans="1:8" ht="19.5" customHeight="1">
      <c r="A721" s="189"/>
      <c r="B721" s="212"/>
      <c r="C721" s="190" t="s">
        <v>374</v>
      </c>
      <c r="D721" s="250">
        <v>1</v>
      </c>
      <c r="E721" s="193" t="s">
        <v>83</v>
      </c>
      <c r="F721" s="194">
        <v>79.33</v>
      </c>
      <c r="G721" s="255">
        <f>D721*F721</f>
        <v>79.33</v>
      </c>
      <c r="H721" s="317" t="s">
        <v>316</v>
      </c>
    </row>
    <row r="722" spans="1:8" ht="19.5" customHeight="1">
      <c r="A722" s="189"/>
      <c r="B722" s="212"/>
      <c r="C722" s="190" t="s">
        <v>321</v>
      </c>
      <c r="D722" s="250">
        <v>0.48</v>
      </c>
      <c r="E722" s="193" t="s">
        <v>172</v>
      </c>
      <c r="F722" s="295">
        <v>842</v>
      </c>
      <c r="G722" s="255">
        <f>D722*F722</f>
        <v>404.15999999999997</v>
      </c>
      <c r="H722" s="317" t="s">
        <v>304</v>
      </c>
    </row>
    <row r="723" spans="1:8" ht="19.5" customHeight="1">
      <c r="A723" s="189"/>
      <c r="B723" s="212"/>
      <c r="C723" s="190" t="s">
        <v>290</v>
      </c>
      <c r="D723" s="197">
        <v>0.2</v>
      </c>
      <c r="E723" s="193" t="s">
        <v>41</v>
      </c>
      <c r="F723" s="314">
        <v>12.92</v>
      </c>
      <c r="G723" s="255">
        <f>D723*F723</f>
        <v>2.5840000000000001</v>
      </c>
      <c r="H723" s="188"/>
    </row>
    <row r="724" spans="1:8" ht="19.5" customHeight="1">
      <c r="A724" s="320"/>
      <c r="B724" s="321"/>
      <c r="C724" s="190" t="s">
        <v>375</v>
      </c>
      <c r="D724" s="197">
        <v>1</v>
      </c>
      <c r="E724" s="193" t="s">
        <v>83</v>
      </c>
      <c r="F724" s="314">
        <v>5</v>
      </c>
      <c r="G724" s="255">
        <f>D724*F724</f>
        <v>5</v>
      </c>
      <c r="H724" s="327"/>
    </row>
    <row r="725" spans="1:8" ht="19.5" customHeight="1">
      <c r="A725" s="199"/>
      <c r="B725" s="200"/>
      <c r="C725" s="201" t="s">
        <v>376</v>
      </c>
      <c r="D725" s="202">
        <v>1</v>
      </c>
      <c r="E725" s="203" t="s">
        <v>83</v>
      </c>
      <c r="F725" s="204" t="s">
        <v>54</v>
      </c>
      <c r="G725" s="252">
        <f>SUM(G719:G724)</f>
        <v>491.07399999999996</v>
      </c>
      <c r="H725" s="206" t="s">
        <v>115</v>
      </c>
    </row>
    <row r="726" spans="1:8" ht="19.5" customHeight="1">
      <c r="A726" s="207">
        <v>10.42</v>
      </c>
      <c r="B726" s="284" t="s">
        <v>378</v>
      </c>
      <c r="C726" s="191"/>
      <c r="D726" s="287" t="s">
        <v>63</v>
      </c>
      <c r="E726" s="288" t="s">
        <v>63</v>
      </c>
      <c r="F726" s="295" t="s">
        <v>63</v>
      </c>
      <c r="G726" s="315" t="s">
        <v>63</v>
      </c>
      <c r="H726" s="316" t="s">
        <v>63</v>
      </c>
    </row>
    <row r="727" spans="1:8" ht="19.5" customHeight="1">
      <c r="A727" s="189"/>
      <c r="B727" s="184" t="s">
        <v>361</v>
      </c>
      <c r="C727" s="190"/>
      <c r="D727" s="197" t="s">
        <v>63</v>
      </c>
      <c r="E727" s="193" t="s">
        <v>63</v>
      </c>
      <c r="F727" s="194" t="s">
        <v>63</v>
      </c>
      <c r="G727" s="255" t="s">
        <v>63</v>
      </c>
      <c r="H727" s="312" t="s">
        <v>63</v>
      </c>
    </row>
    <row r="728" spans="1:8" ht="19.5" customHeight="1">
      <c r="A728" s="189"/>
      <c r="B728" s="212"/>
      <c r="C728" s="190" t="s">
        <v>379</v>
      </c>
      <c r="D728" s="250">
        <v>1</v>
      </c>
      <c r="E728" s="193" t="s">
        <v>83</v>
      </c>
      <c r="F728" s="194">
        <v>83.33</v>
      </c>
      <c r="G728" s="255">
        <f>D728*F728</f>
        <v>83.33</v>
      </c>
      <c r="H728" s="317" t="s">
        <v>316</v>
      </c>
    </row>
    <row r="729" spans="1:8" ht="19.5" customHeight="1">
      <c r="A729" s="189"/>
      <c r="B729" s="212"/>
      <c r="C729" s="190" t="s">
        <v>317</v>
      </c>
      <c r="D729" s="250">
        <v>0.48</v>
      </c>
      <c r="E729" s="193" t="s">
        <v>172</v>
      </c>
      <c r="F729" s="295">
        <v>400</v>
      </c>
      <c r="G729" s="255">
        <f>D729*F729</f>
        <v>192</v>
      </c>
      <c r="H729" s="317" t="s">
        <v>304</v>
      </c>
    </row>
    <row r="730" spans="1:8" ht="19.5" customHeight="1">
      <c r="A730" s="189"/>
      <c r="B730" s="212"/>
      <c r="C730" s="190" t="s">
        <v>290</v>
      </c>
      <c r="D730" s="197">
        <v>0.2</v>
      </c>
      <c r="E730" s="193" t="s">
        <v>41</v>
      </c>
      <c r="F730" s="314">
        <v>12.92</v>
      </c>
      <c r="G730" s="255">
        <f>D730*F730</f>
        <v>2.5840000000000001</v>
      </c>
      <c r="H730" s="188"/>
    </row>
    <row r="731" spans="1:8" ht="19.5" customHeight="1">
      <c r="A731" s="320"/>
      <c r="B731" s="321"/>
      <c r="C731" s="190" t="s">
        <v>375</v>
      </c>
      <c r="D731" s="197">
        <v>1</v>
      </c>
      <c r="E731" s="193" t="s">
        <v>83</v>
      </c>
      <c r="F731" s="314">
        <v>5</v>
      </c>
      <c r="G731" s="255">
        <f>D731*F731</f>
        <v>5</v>
      </c>
      <c r="H731" s="327"/>
    </row>
    <row r="732" spans="1:8" ht="19.5" customHeight="1">
      <c r="A732" s="199"/>
      <c r="B732" s="200"/>
      <c r="C732" s="201" t="s">
        <v>380</v>
      </c>
      <c r="D732" s="202">
        <v>1</v>
      </c>
      <c r="E732" s="203" t="s">
        <v>83</v>
      </c>
      <c r="F732" s="204" t="s">
        <v>54</v>
      </c>
      <c r="G732" s="252">
        <f>SUM(G726:G731)</f>
        <v>282.91399999999999</v>
      </c>
      <c r="H732" s="206" t="s">
        <v>115</v>
      </c>
    </row>
    <row r="733" spans="1:8" ht="19.5" customHeight="1">
      <c r="A733" s="305">
        <v>10.43</v>
      </c>
      <c r="B733" s="284" t="s">
        <v>378</v>
      </c>
      <c r="C733" s="191"/>
      <c r="D733" s="287" t="s">
        <v>63</v>
      </c>
      <c r="E733" s="288" t="s">
        <v>63</v>
      </c>
      <c r="F733" s="295" t="s">
        <v>63</v>
      </c>
      <c r="G733" s="315" t="s">
        <v>63</v>
      </c>
      <c r="H733" s="316" t="s">
        <v>63</v>
      </c>
    </row>
    <row r="734" spans="1:8" ht="19.5" customHeight="1">
      <c r="A734" s="189"/>
      <c r="B734" s="184" t="s">
        <v>364</v>
      </c>
      <c r="C734" s="190"/>
      <c r="D734" s="197" t="s">
        <v>63</v>
      </c>
      <c r="E734" s="193" t="s">
        <v>63</v>
      </c>
      <c r="F734" s="194" t="s">
        <v>63</v>
      </c>
      <c r="G734" s="255" t="s">
        <v>63</v>
      </c>
      <c r="H734" s="312" t="s">
        <v>63</v>
      </c>
    </row>
    <row r="735" spans="1:8" ht="19.5" customHeight="1">
      <c r="A735" s="189"/>
      <c r="B735" s="212"/>
      <c r="C735" s="190" t="s">
        <v>379</v>
      </c>
      <c r="D735" s="250">
        <v>1</v>
      </c>
      <c r="E735" s="193" t="s">
        <v>83</v>
      </c>
      <c r="F735" s="194">
        <v>83.33</v>
      </c>
      <c r="G735" s="255">
        <f>D735*F735</f>
        <v>83.33</v>
      </c>
      <c r="H735" s="317" t="s">
        <v>316</v>
      </c>
    </row>
    <row r="736" spans="1:8" ht="19.5" customHeight="1">
      <c r="A736" s="189"/>
      <c r="B736" s="212"/>
      <c r="C736" s="190" t="s">
        <v>321</v>
      </c>
      <c r="D736" s="250">
        <v>0.48</v>
      </c>
      <c r="E736" s="193" t="s">
        <v>172</v>
      </c>
      <c r="F736" s="295">
        <v>842</v>
      </c>
      <c r="G736" s="255">
        <f>D736*F736</f>
        <v>404.15999999999997</v>
      </c>
      <c r="H736" s="317" t="s">
        <v>304</v>
      </c>
    </row>
    <row r="737" spans="1:8" ht="19.5" customHeight="1">
      <c r="A737" s="189"/>
      <c r="B737" s="212"/>
      <c r="C737" s="190" t="s">
        <v>290</v>
      </c>
      <c r="D737" s="197">
        <v>0.2</v>
      </c>
      <c r="E737" s="193" t="s">
        <v>41</v>
      </c>
      <c r="F737" s="314">
        <v>12.92</v>
      </c>
      <c r="G737" s="255">
        <f>D737*F737</f>
        <v>2.5840000000000001</v>
      </c>
      <c r="H737" s="188"/>
    </row>
    <row r="738" spans="1:8" ht="19.5" customHeight="1">
      <c r="A738" s="320"/>
      <c r="B738" s="321"/>
      <c r="C738" s="190" t="s">
        <v>375</v>
      </c>
      <c r="D738" s="197">
        <v>1</v>
      </c>
      <c r="E738" s="193" t="s">
        <v>83</v>
      </c>
      <c r="F738" s="314">
        <v>5</v>
      </c>
      <c r="G738" s="255">
        <f>D738*F738</f>
        <v>5</v>
      </c>
      <c r="H738" s="327"/>
    </row>
    <row r="739" spans="1:8" ht="19.5" customHeight="1">
      <c r="A739" s="199"/>
      <c r="B739" s="200"/>
      <c r="C739" s="201" t="s">
        <v>380</v>
      </c>
      <c r="D739" s="202">
        <v>1</v>
      </c>
      <c r="E739" s="203" t="s">
        <v>83</v>
      </c>
      <c r="F739" s="204" t="s">
        <v>54</v>
      </c>
      <c r="G739" s="252">
        <f>SUM(G733:G738)</f>
        <v>495.07399999999996</v>
      </c>
      <c r="H739" s="206" t="s">
        <v>115</v>
      </c>
    </row>
    <row r="740" spans="1:8" ht="19.5" customHeight="1">
      <c r="A740" s="207">
        <v>10.44</v>
      </c>
      <c r="B740" s="284" t="s">
        <v>373</v>
      </c>
      <c r="C740" s="191"/>
      <c r="D740" s="287" t="s">
        <v>63</v>
      </c>
      <c r="E740" s="288" t="s">
        <v>63</v>
      </c>
      <c r="F740" s="295" t="s">
        <v>63</v>
      </c>
      <c r="G740" s="315" t="s">
        <v>63</v>
      </c>
      <c r="H740" s="316" t="s">
        <v>63</v>
      </c>
    </row>
    <row r="741" spans="1:8" ht="19.5" customHeight="1">
      <c r="A741" s="189"/>
      <c r="B741" s="184" t="s">
        <v>369</v>
      </c>
      <c r="C741" s="190"/>
      <c r="D741" s="197" t="s">
        <v>63</v>
      </c>
      <c r="E741" s="193" t="s">
        <v>63</v>
      </c>
      <c r="F741" s="194" t="s">
        <v>63</v>
      </c>
      <c r="G741" s="255" t="s">
        <v>63</v>
      </c>
      <c r="H741" s="312" t="s">
        <v>63</v>
      </c>
    </row>
    <row r="742" spans="1:8" ht="19.5" customHeight="1">
      <c r="A742" s="189"/>
      <c r="B742" s="212"/>
      <c r="C742" s="190" t="s">
        <v>374</v>
      </c>
      <c r="D742" s="250">
        <v>2</v>
      </c>
      <c r="E742" s="193" t="s">
        <v>83</v>
      </c>
      <c r="F742" s="194">
        <v>79.33</v>
      </c>
      <c r="G742" s="255">
        <f>D742*F742</f>
        <v>158.66</v>
      </c>
      <c r="H742" s="317" t="s">
        <v>316</v>
      </c>
    </row>
    <row r="743" spans="1:8" ht="19.5" customHeight="1">
      <c r="A743" s="189"/>
      <c r="B743" s="212"/>
      <c r="C743" s="190" t="s">
        <v>332</v>
      </c>
      <c r="D743" s="250">
        <v>0.48</v>
      </c>
      <c r="E743" s="193" t="s">
        <v>172</v>
      </c>
      <c r="F743" s="295">
        <v>400</v>
      </c>
      <c r="G743" s="255">
        <f>D743*F743</f>
        <v>192</v>
      </c>
      <c r="H743" s="317" t="s">
        <v>304</v>
      </c>
    </row>
    <row r="744" spans="1:8" ht="19.5" customHeight="1">
      <c r="A744" s="189"/>
      <c r="B744" s="212"/>
      <c r="C744" s="190" t="s">
        <v>290</v>
      </c>
      <c r="D744" s="197">
        <v>0.28000000000000003</v>
      </c>
      <c r="E744" s="193" t="s">
        <v>41</v>
      </c>
      <c r="F744" s="314">
        <v>12.92</v>
      </c>
      <c r="G744" s="255">
        <f>D744*F744</f>
        <v>3.6176000000000004</v>
      </c>
      <c r="H744" s="188"/>
    </row>
    <row r="745" spans="1:8" ht="19.5" customHeight="1">
      <c r="A745" s="320"/>
      <c r="B745" s="321"/>
      <c r="C745" s="190" t="s">
        <v>375</v>
      </c>
      <c r="D745" s="197">
        <v>2</v>
      </c>
      <c r="E745" s="193" t="s">
        <v>83</v>
      </c>
      <c r="F745" s="314">
        <v>5</v>
      </c>
      <c r="G745" s="255">
        <f>D745*F745</f>
        <v>10</v>
      </c>
      <c r="H745" s="327"/>
    </row>
    <row r="746" spans="1:8" ht="19.5" customHeight="1">
      <c r="A746" s="199"/>
      <c r="B746" s="200"/>
      <c r="C746" s="201" t="s">
        <v>381</v>
      </c>
      <c r="D746" s="202">
        <v>1</v>
      </c>
      <c r="E746" s="203" t="s">
        <v>83</v>
      </c>
      <c r="F746" s="204" t="s">
        <v>54</v>
      </c>
      <c r="G746" s="252">
        <f>SUM(G740:G745)</f>
        <v>364.27759999999995</v>
      </c>
      <c r="H746" s="206" t="s">
        <v>115</v>
      </c>
    </row>
    <row r="747" spans="1:8" ht="19.5" customHeight="1">
      <c r="A747" s="305">
        <v>10.45</v>
      </c>
      <c r="B747" s="284" t="s">
        <v>373</v>
      </c>
      <c r="C747" s="191"/>
      <c r="D747" s="287" t="s">
        <v>63</v>
      </c>
      <c r="E747" s="288" t="s">
        <v>63</v>
      </c>
      <c r="F747" s="295" t="s">
        <v>63</v>
      </c>
      <c r="G747" s="315" t="s">
        <v>63</v>
      </c>
      <c r="H747" s="316" t="s">
        <v>63</v>
      </c>
    </row>
    <row r="748" spans="1:8" ht="19.5" customHeight="1">
      <c r="A748" s="189"/>
      <c r="B748" s="184" t="s">
        <v>371</v>
      </c>
      <c r="C748" s="190"/>
      <c r="D748" s="185"/>
      <c r="E748" s="185"/>
      <c r="F748" s="194" t="s">
        <v>63</v>
      </c>
      <c r="G748" s="255" t="s">
        <v>63</v>
      </c>
      <c r="H748" s="312" t="s">
        <v>63</v>
      </c>
    </row>
    <row r="749" spans="1:8" ht="19.5" customHeight="1">
      <c r="A749" s="189"/>
      <c r="B749" s="212"/>
      <c r="C749" s="190" t="s">
        <v>374</v>
      </c>
      <c r="D749" s="250">
        <v>2</v>
      </c>
      <c r="E749" s="193" t="s">
        <v>83</v>
      </c>
      <c r="F749" s="194">
        <v>79.33</v>
      </c>
      <c r="G749" s="255">
        <f>D749*F749</f>
        <v>158.66</v>
      </c>
      <c r="H749" s="317" t="s">
        <v>316</v>
      </c>
    </row>
    <row r="750" spans="1:8" ht="19.5" customHeight="1">
      <c r="A750" s="189"/>
      <c r="B750" s="212"/>
      <c r="C750" s="190" t="s">
        <v>335</v>
      </c>
      <c r="D750" s="250">
        <v>0.48</v>
      </c>
      <c r="E750" s="193" t="s">
        <v>172</v>
      </c>
      <c r="F750" s="295">
        <v>838</v>
      </c>
      <c r="G750" s="255">
        <f>D750*F750</f>
        <v>402.24</v>
      </c>
      <c r="H750" s="317" t="s">
        <v>304</v>
      </c>
    </row>
    <row r="751" spans="1:8" ht="19.5" customHeight="1">
      <c r="A751" s="189"/>
      <c r="B751" s="212"/>
      <c r="C751" s="190" t="s">
        <v>290</v>
      </c>
      <c r="D751" s="197">
        <v>0.28000000000000003</v>
      </c>
      <c r="E751" s="193" t="s">
        <v>41</v>
      </c>
      <c r="F751" s="314">
        <v>12.92</v>
      </c>
      <c r="G751" s="255">
        <f>D751*F751</f>
        <v>3.6176000000000004</v>
      </c>
      <c r="H751" s="188"/>
    </row>
    <row r="752" spans="1:8" ht="19.5" customHeight="1">
      <c r="A752" s="320"/>
      <c r="B752" s="321"/>
      <c r="C752" s="190" t="s">
        <v>375</v>
      </c>
      <c r="D752" s="197">
        <v>2</v>
      </c>
      <c r="E752" s="193" t="s">
        <v>83</v>
      </c>
      <c r="F752" s="314">
        <v>5</v>
      </c>
      <c r="G752" s="255">
        <f>D752*F752</f>
        <v>10</v>
      </c>
      <c r="H752" s="327"/>
    </row>
    <row r="753" spans="1:8" ht="19.5" customHeight="1" thickBot="1">
      <c r="A753" s="216"/>
      <c r="B753" s="217"/>
      <c r="C753" s="218" t="s">
        <v>381</v>
      </c>
      <c r="D753" s="219">
        <v>1</v>
      </c>
      <c r="E753" s="258" t="s">
        <v>83</v>
      </c>
      <c r="F753" s="259" t="s">
        <v>54</v>
      </c>
      <c r="G753" s="260">
        <f>SUM(G747:G752)</f>
        <v>574.51760000000002</v>
      </c>
      <c r="H753" s="290" t="s">
        <v>115</v>
      </c>
    </row>
    <row r="754" spans="1:8" ht="21" customHeight="1">
      <c r="A754" s="223"/>
      <c r="B754" s="223"/>
      <c r="C754" s="223"/>
      <c r="D754" s="224"/>
      <c r="E754" s="261"/>
      <c r="F754" s="262"/>
      <c r="G754" s="545" t="str">
        <f>$G$37</f>
        <v xml:space="preserve"> เมษายน 2549</v>
      </c>
      <c r="H754" s="545"/>
    </row>
    <row r="755" spans="1:8" ht="21.75" customHeight="1">
      <c r="A755" s="533" t="s">
        <v>382</v>
      </c>
      <c r="B755" s="533"/>
      <c r="C755" s="533"/>
      <c r="D755" s="533"/>
      <c r="E755" s="533"/>
      <c r="F755" s="533"/>
      <c r="G755" s="533"/>
      <c r="H755" s="533"/>
    </row>
    <row r="756" spans="1:8" ht="32.25" customHeight="1" thickBot="1">
      <c r="A756" s="547" t="s">
        <v>123</v>
      </c>
      <c r="B756" s="547"/>
      <c r="C756" s="547"/>
      <c r="D756" s="547"/>
      <c r="E756" s="547"/>
      <c r="F756" s="547"/>
      <c r="G756" s="547"/>
      <c r="H756" s="547"/>
    </row>
    <row r="757" spans="1:8" ht="21" customHeight="1">
      <c r="A757" s="535" t="s">
        <v>91</v>
      </c>
      <c r="B757" s="537" t="s">
        <v>0</v>
      </c>
      <c r="C757" s="538"/>
      <c r="D757" s="541" t="s">
        <v>1</v>
      </c>
      <c r="E757" s="541" t="s">
        <v>2</v>
      </c>
      <c r="F757" s="171" t="s">
        <v>104</v>
      </c>
      <c r="G757" s="172" t="s">
        <v>105</v>
      </c>
      <c r="H757" s="543" t="s">
        <v>12</v>
      </c>
    </row>
    <row r="758" spans="1:8" ht="21" customHeight="1">
      <c r="A758" s="536"/>
      <c r="B758" s="539"/>
      <c r="C758" s="540"/>
      <c r="D758" s="542"/>
      <c r="E758" s="542"/>
      <c r="F758" s="173" t="s">
        <v>93</v>
      </c>
      <c r="G758" s="174" t="s">
        <v>93</v>
      </c>
      <c r="H758" s="544"/>
    </row>
    <row r="759" spans="1:8">
      <c r="A759" s="207">
        <v>10.46</v>
      </c>
      <c r="B759" s="284" t="s">
        <v>378</v>
      </c>
      <c r="C759" s="191"/>
      <c r="D759" s="287" t="s">
        <v>63</v>
      </c>
      <c r="E759" s="288" t="s">
        <v>63</v>
      </c>
      <c r="F759" s="295" t="s">
        <v>63</v>
      </c>
      <c r="G759" s="315" t="s">
        <v>63</v>
      </c>
      <c r="H759" s="316" t="s">
        <v>63</v>
      </c>
    </row>
    <row r="760" spans="1:8">
      <c r="A760" s="189"/>
      <c r="B760" s="184" t="s">
        <v>369</v>
      </c>
      <c r="C760" s="190"/>
      <c r="D760" s="197" t="s">
        <v>63</v>
      </c>
      <c r="E760" s="193" t="s">
        <v>63</v>
      </c>
      <c r="F760" s="194" t="s">
        <v>63</v>
      </c>
      <c r="G760" s="255" t="s">
        <v>63</v>
      </c>
      <c r="H760" s="312" t="s">
        <v>63</v>
      </c>
    </row>
    <row r="761" spans="1:8">
      <c r="A761" s="189"/>
      <c r="B761" s="212"/>
      <c r="C761" s="190" t="s">
        <v>379</v>
      </c>
      <c r="D761" s="250">
        <v>2</v>
      </c>
      <c r="E761" s="193" t="s">
        <v>83</v>
      </c>
      <c r="F761" s="194">
        <v>83.33</v>
      </c>
      <c r="G761" s="255">
        <f>D761*F761</f>
        <v>166.66</v>
      </c>
      <c r="H761" s="317" t="s">
        <v>316</v>
      </c>
    </row>
    <row r="762" spans="1:8">
      <c r="A762" s="189"/>
      <c r="B762" s="212"/>
      <c r="C762" s="190" t="s">
        <v>332</v>
      </c>
      <c r="D762" s="250">
        <v>0.48</v>
      </c>
      <c r="E762" s="193" t="s">
        <v>172</v>
      </c>
      <c r="F762" s="295">
        <v>388</v>
      </c>
      <c r="G762" s="255">
        <f>D762*F762</f>
        <v>186.23999999999998</v>
      </c>
      <c r="H762" s="317" t="s">
        <v>304</v>
      </c>
    </row>
    <row r="763" spans="1:8">
      <c r="A763" s="189"/>
      <c r="B763" s="212"/>
      <c r="C763" s="190" t="s">
        <v>290</v>
      </c>
      <c r="D763" s="197">
        <v>0.28000000000000003</v>
      </c>
      <c r="E763" s="193" t="s">
        <v>41</v>
      </c>
      <c r="F763" s="314">
        <v>12.92</v>
      </c>
      <c r="G763" s="255">
        <f>D763*F763</f>
        <v>3.6176000000000004</v>
      </c>
      <c r="H763" s="188"/>
    </row>
    <row r="764" spans="1:8">
      <c r="A764" s="320"/>
      <c r="B764" s="321"/>
      <c r="C764" s="190" t="s">
        <v>375</v>
      </c>
      <c r="D764" s="197">
        <v>2</v>
      </c>
      <c r="E764" s="193" t="s">
        <v>83</v>
      </c>
      <c r="F764" s="314">
        <v>5</v>
      </c>
      <c r="G764" s="255">
        <f>D764*F764</f>
        <v>10</v>
      </c>
      <c r="H764" s="327"/>
    </row>
    <row r="765" spans="1:8">
      <c r="A765" s="199"/>
      <c r="B765" s="200"/>
      <c r="C765" s="201" t="s">
        <v>383</v>
      </c>
      <c r="D765" s="202">
        <v>1</v>
      </c>
      <c r="E765" s="203" t="s">
        <v>83</v>
      </c>
      <c r="F765" s="204" t="s">
        <v>54</v>
      </c>
      <c r="G765" s="252">
        <f>SUM(G759:G764)</f>
        <v>366.51759999999996</v>
      </c>
      <c r="H765" s="206" t="s">
        <v>115</v>
      </c>
    </row>
    <row r="766" spans="1:8">
      <c r="A766" s="305">
        <v>10.47</v>
      </c>
      <c r="B766" s="284" t="s">
        <v>378</v>
      </c>
      <c r="C766" s="191"/>
      <c r="D766" s="287" t="s">
        <v>63</v>
      </c>
      <c r="E766" s="288" t="s">
        <v>63</v>
      </c>
      <c r="F766" s="295" t="s">
        <v>63</v>
      </c>
      <c r="G766" s="315" t="s">
        <v>63</v>
      </c>
      <c r="H766" s="316" t="s">
        <v>63</v>
      </c>
    </row>
    <row r="767" spans="1:8">
      <c r="A767" s="189"/>
      <c r="B767" s="184" t="s">
        <v>371</v>
      </c>
      <c r="C767" s="190"/>
      <c r="D767" s="185"/>
      <c r="E767" s="185"/>
      <c r="F767" s="194" t="s">
        <v>63</v>
      </c>
      <c r="G767" s="255" t="s">
        <v>63</v>
      </c>
      <c r="H767" s="312" t="s">
        <v>63</v>
      </c>
    </row>
    <row r="768" spans="1:8">
      <c r="A768" s="189"/>
      <c r="B768" s="212"/>
      <c r="C768" s="190" t="s">
        <v>379</v>
      </c>
      <c r="D768" s="250">
        <v>2</v>
      </c>
      <c r="E768" s="193" t="s">
        <v>83</v>
      </c>
      <c r="F768" s="194">
        <v>83.33</v>
      </c>
      <c r="G768" s="255">
        <f>D768*F768</f>
        <v>166.66</v>
      </c>
      <c r="H768" s="317" t="s">
        <v>316</v>
      </c>
    </row>
    <row r="769" spans="1:12">
      <c r="A769" s="189"/>
      <c r="B769" s="212"/>
      <c r="C769" s="190" t="s">
        <v>335</v>
      </c>
      <c r="D769" s="250">
        <v>0.48</v>
      </c>
      <c r="E769" s="193" t="s">
        <v>172</v>
      </c>
      <c r="F769" s="295">
        <v>838</v>
      </c>
      <c r="G769" s="255">
        <f>D769*F769</f>
        <v>402.24</v>
      </c>
      <c r="H769" s="317" t="s">
        <v>304</v>
      </c>
    </row>
    <row r="770" spans="1:12">
      <c r="A770" s="189"/>
      <c r="B770" s="212"/>
      <c r="C770" s="190" t="s">
        <v>290</v>
      </c>
      <c r="D770" s="197">
        <v>0.28000000000000003</v>
      </c>
      <c r="E770" s="193" t="s">
        <v>41</v>
      </c>
      <c r="F770" s="314">
        <v>12.92</v>
      </c>
      <c r="G770" s="255">
        <f>D770*F770</f>
        <v>3.6176000000000004</v>
      </c>
      <c r="H770" s="188"/>
    </row>
    <row r="771" spans="1:12">
      <c r="A771" s="320"/>
      <c r="B771" s="321"/>
      <c r="C771" s="190" t="s">
        <v>375</v>
      </c>
      <c r="D771" s="197">
        <v>2</v>
      </c>
      <c r="E771" s="193" t="s">
        <v>83</v>
      </c>
      <c r="F771" s="314">
        <v>5</v>
      </c>
      <c r="G771" s="255">
        <f>D771*F771</f>
        <v>10</v>
      </c>
      <c r="H771" s="327"/>
    </row>
    <row r="772" spans="1:12">
      <c r="A772" s="199"/>
      <c r="B772" s="200"/>
      <c r="C772" s="201" t="s">
        <v>383</v>
      </c>
      <c r="D772" s="202">
        <v>1</v>
      </c>
      <c r="E772" s="203" t="s">
        <v>83</v>
      </c>
      <c r="F772" s="204" t="s">
        <v>54</v>
      </c>
      <c r="G772" s="252">
        <f>SUM(G766:G771)</f>
        <v>582.51760000000002</v>
      </c>
      <c r="H772" s="206" t="s">
        <v>115</v>
      </c>
    </row>
    <row r="773" spans="1:12" ht="21.75" customHeight="1">
      <c r="A773" s="328">
        <v>10.48</v>
      </c>
      <c r="B773" s="530" t="s">
        <v>1266</v>
      </c>
      <c r="C773" s="531"/>
      <c r="D773" s="532"/>
      <c r="E773" s="288" t="s">
        <v>63</v>
      </c>
      <c r="F773" s="295" t="s">
        <v>63</v>
      </c>
      <c r="G773" s="315" t="s">
        <v>63</v>
      </c>
      <c r="H773" s="316" t="s">
        <v>63</v>
      </c>
    </row>
    <row r="774" spans="1:12">
      <c r="A774" s="189"/>
      <c r="B774" s="184" t="s">
        <v>1115</v>
      </c>
      <c r="C774" s="190"/>
      <c r="D774" s="185"/>
      <c r="E774" s="185"/>
      <c r="F774" s="194" t="s">
        <v>63</v>
      </c>
      <c r="G774" s="255" t="s">
        <v>63</v>
      </c>
      <c r="H774" s="312" t="s">
        <v>63</v>
      </c>
    </row>
    <row r="775" spans="1:12">
      <c r="A775" s="189"/>
      <c r="B775" s="212"/>
      <c r="C775" s="190" t="s">
        <v>1194</v>
      </c>
      <c r="D775" s="250">
        <v>1</v>
      </c>
      <c r="E775" s="193" t="s">
        <v>83</v>
      </c>
      <c r="F775" s="194">
        <f>K775</f>
        <v>76.266666666666666</v>
      </c>
      <c r="G775" s="195">
        <f>D775*F775*2</f>
        <v>152.53333333333333</v>
      </c>
      <c r="H775" s="317" t="s">
        <v>316</v>
      </c>
      <c r="J775" s="170">
        <v>183.04</v>
      </c>
      <c r="K775" s="170">
        <f>J775/2.4</f>
        <v>76.266666666666666</v>
      </c>
    </row>
    <row r="776" spans="1:12">
      <c r="A776" s="189"/>
      <c r="B776" s="212"/>
      <c r="C776" s="190" t="s">
        <v>1180</v>
      </c>
      <c r="D776" s="250">
        <v>1</v>
      </c>
      <c r="E776" s="193" t="s">
        <v>83</v>
      </c>
      <c r="F776" s="295">
        <v>76</v>
      </c>
      <c r="G776" s="255">
        <f>D776*F776</f>
        <v>76</v>
      </c>
      <c r="H776" s="188"/>
      <c r="J776" s="170" t="s">
        <v>1181</v>
      </c>
      <c r="L776" s="170">
        <f>7.6*60</f>
        <v>456</v>
      </c>
    </row>
    <row r="777" spans="1:12">
      <c r="A777" s="189"/>
      <c r="B777" s="212"/>
      <c r="C777" s="190" t="s">
        <v>386</v>
      </c>
      <c r="D777" s="197">
        <v>0.11</v>
      </c>
      <c r="E777" s="193" t="s">
        <v>41</v>
      </c>
      <c r="F777" s="314">
        <v>25</v>
      </c>
      <c r="G777" s="255">
        <f>D777*F777</f>
        <v>2.75</v>
      </c>
      <c r="H777" s="188"/>
    </row>
    <row r="778" spans="1:12">
      <c r="A778" s="320"/>
      <c r="B778" s="321"/>
      <c r="C778" s="190" t="s">
        <v>375</v>
      </c>
      <c r="D778" s="197">
        <v>1</v>
      </c>
      <c r="E778" s="193" t="s">
        <v>83</v>
      </c>
      <c r="F778" s="314">
        <v>75</v>
      </c>
      <c r="G778" s="255">
        <f>D778*F778</f>
        <v>75</v>
      </c>
      <c r="H778" s="327"/>
    </row>
    <row r="779" spans="1:12">
      <c r="A779" s="320"/>
      <c r="B779" s="321"/>
      <c r="C779" s="190" t="s">
        <v>387</v>
      </c>
      <c r="D779" s="197">
        <v>1</v>
      </c>
      <c r="E779" s="193" t="s">
        <v>83</v>
      </c>
      <c r="F779" s="314">
        <v>0</v>
      </c>
      <c r="G779" s="255">
        <f>D779*F779</f>
        <v>0</v>
      </c>
      <c r="H779" s="327"/>
    </row>
    <row r="780" spans="1:12">
      <c r="A780" s="199"/>
      <c r="B780" s="200"/>
      <c r="C780" s="201" t="s">
        <v>388</v>
      </c>
      <c r="D780" s="202">
        <v>1</v>
      </c>
      <c r="E780" s="203" t="s">
        <v>83</v>
      </c>
      <c r="F780" s="204" t="s">
        <v>54</v>
      </c>
      <c r="G780" s="252">
        <f>SUM(G773:G779)</f>
        <v>306.2833333333333</v>
      </c>
      <c r="H780" s="253" t="s">
        <v>389</v>
      </c>
    </row>
    <row r="781" spans="1:12">
      <c r="A781" s="305">
        <v>10.49</v>
      </c>
      <c r="B781" s="284" t="s">
        <v>378</v>
      </c>
      <c r="C781" s="191"/>
      <c r="D781" s="287" t="s">
        <v>63</v>
      </c>
      <c r="E781" s="288" t="s">
        <v>63</v>
      </c>
      <c r="F781" s="295" t="s">
        <v>63</v>
      </c>
      <c r="G781" s="315" t="s">
        <v>63</v>
      </c>
      <c r="H781" s="316" t="s">
        <v>63</v>
      </c>
    </row>
    <row r="782" spans="1:12">
      <c r="A782" s="189"/>
      <c r="B782" s="184" t="s">
        <v>384</v>
      </c>
      <c r="C782" s="190"/>
      <c r="D782" s="185"/>
      <c r="E782" s="185"/>
      <c r="F782" s="194" t="s">
        <v>63</v>
      </c>
      <c r="G782" s="255" t="s">
        <v>63</v>
      </c>
      <c r="H782" s="312" t="s">
        <v>63</v>
      </c>
    </row>
    <row r="783" spans="1:12">
      <c r="A783" s="189"/>
      <c r="B783" s="212"/>
      <c r="C783" s="190" t="s">
        <v>379</v>
      </c>
      <c r="D783" s="250">
        <v>2</v>
      </c>
      <c r="E783" s="193" t="s">
        <v>83</v>
      </c>
      <c r="F783" s="194">
        <v>200</v>
      </c>
      <c r="G783" s="255">
        <f>D783*F783</f>
        <v>400</v>
      </c>
      <c r="H783" s="317" t="s">
        <v>316</v>
      </c>
    </row>
    <row r="784" spans="1:12">
      <c r="A784" s="189"/>
      <c r="B784" s="212"/>
      <c r="C784" s="190" t="s">
        <v>385</v>
      </c>
      <c r="D784" s="250">
        <v>1</v>
      </c>
      <c r="E784" s="193" t="s">
        <v>83</v>
      </c>
      <c r="F784" s="295">
        <v>170</v>
      </c>
      <c r="G784" s="255">
        <f>D784*F784</f>
        <v>170</v>
      </c>
      <c r="H784" s="188"/>
    </row>
    <row r="785" spans="1:8">
      <c r="A785" s="189"/>
      <c r="B785" s="212"/>
      <c r="C785" s="190" t="s">
        <v>386</v>
      </c>
      <c r="D785" s="197">
        <v>0.11</v>
      </c>
      <c r="E785" s="193" t="s">
        <v>41</v>
      </c>
      <c r="F785" s="314">
        <v>25</v>
      </c>
      <c r="G785" s="255">
        <f>D785*F785</f>
        <v>2.75</v>
      </c>
      <c r="H785" s="188"/>
    </row>
    <row r="786" spans="1:8">
      <c r="A786" s="320"/>
      <c r="B786" s="321"/>
      <c r="C786" s="190" t="s">
        <v>375</v>
      </c>
      <c r="D786" s="197">
        <v>2</v>
      </c>
      <c r="E786" s="193" t="s">
        <v>83</v>
      </c>
      <c r="F786" s="314">
        <v>5</v>
      </c>
      <c r="G786" s="255">
        <f>D786*F786</f>
        <v>10</v>
      </c>
      <c r="H786" s="327"/>
    </row>
    <row r="787" spans="1:8">
      <c r="A787" s="320"/>
      <c r="B787" s="321"/>
      <c r="C787" s="190" t="s">
        <v>387</v>
      </c>
      <c r="D787" s="197">
        <v>1</v>
      </c>
      <c r="E787" s="193" t="s">
        <v>83</v>
      </c>
      <c r="F787" s="314">
        <v>100</v>
      </c>
      <c r="G787" s="255">
        <f>D787*F787</f>
        <v>100</v>
      </c>
      <c r="H787" s="327"/>
    </row>
    <row r="788" spans="1:8">
      <c r="A788" s="199"/>
      <c r="B788" s="200"/>
      <c r="C788" s="201" t="s">
        <v>390</v>
      </c>
      <c r="D788" s="202">
        <v>1</v>
      </c>
      <c r="E788" s="203" t="s">
        <v>83</v>
      </c>
      <c r="F788" s="204" t="s">
        <v>54</v>
      </c>
      <c r="G788" s="252">
        <f>SUM(G781:G787)</f>
        <v>682.75</v>
      </c>
      <c r="H788" s="253" t="s">
        <v>389</v>
      </c>
    </row>
    <row r="789" spans="1:8">
      <c r="A789" s="305">
        <v>10.5</v>
      </c>
      <c r="B789" s="284" t="s">
        <v>391</v>
      </c>
      <c r="C789" s="191"/>
      <c r="D789" s="329"/>
      <c r="E789" s="288"/>
      <c r="F789" s="330"/>
      <c r="G789" s="331"/>
      <c r="H789" s="332"/>
    </row>
    <row r="790" spans="1:8" ht="21.75" thickBot="1">
      <c r="A790" s="216"/>
      <c r="B790" s="333" t="s">
        <v>384</v>
      </c>
      <c r="C790" s="218"/>
      <c r="D790" s="228"/>
      <c r="E790" s="228"/>
      <c r="F790" s="259" t="s">
        <v>392</v>
      </c>
      <c r="G790" s="260">
        <v>849</v>
      </c>
      <c r="H790" s="308" t="s">
        <v>389</v>
      </c>
    </row>
    <row r="791" spans="1:8">
      <c r="A791" s="223"/>
      <c r="B791" s="334"/>
      <c r="C791" s="223"/>
      <c r="D791" s="224"/>
      <c r="E791" s="261"/>
      <c r="F791" s="262"/>
      <c r="G791" s="545" t="str">
        <f>$G$37</f>
        <v xml:space="preserve"> เมษายน 2549</v>
      </c>
      <c r="H791" s="545"/>
    </row>
    <row r="792" spans="1:8" ht="21.75">
      <c r="A792" s="533" t="s">
        <v>393</v>
      </c>
      <c r="B792" s="533"/>
      <c r="C792" s="533"/>
      <c r="D792" s="533"/>
      <c r="E792" s="533"/>
      <c r="F792" s="533"/>
      <c r="G792" s="533"/>
      <c r="H792" s="533"/>
    </row>
    <row r="793" spans="1:8" ht="25.5" customHeight="1" thickBot="1">
      <c r="A793" s="547" t="s">
        <v>123</v>
      </c>
      <c r="B793" s="547"/>
      <c r="C793" s="547"/>
      <c r="D793" s="547"/>
      <c r="E793" s="547"/>
      <c r="F793" s="547"/>
      <c r="G793" s="547"/>
      <c r="H793" s="547"/>
    </row>
    <row r="794" spans="1:8">
      <c r="A794" s="535" t="s">
        <v>91</v>
      </c>
      <c r="B794" s="537" t="s">
        <v>0</v>
      </c>
      <c r="C794" s="538"/>
      <c r="D794" s="541" t="s">
        <v>1</v>
      </c>
      <c r="E794" s="541" t="s">
        <v>2</v>
      </c>
      <c r="F794" s="171" t="s">
        <v>104</v>
      </c>
      <c r="G794" s="172" t="s">
        <v>105</v>
      </c>
      <c r="H794" s="543" t="s">
        <v>12</v>
      </c>
    </row>
    <row r="795" spans="1:8">
      <c r="A795" s="536"/>
      <c r="B795" s="539"/>
      <c r="C795" s="540"/>
      <c r="D795" s="542"/>
      <c r="E795" s="542"/>
      <c r="F795" s="173" t="s">
        <v>93</v>
      </c>
      <c r="G795" s="174" t="s">
        <v>93</v>
      </c>
      <c r="H795" s="544"/>
    </row>
    <row r="796" spans="1:8" s="182" customFormat="1" ht="21" customHeight="1">
      <c r="A796" s="175">
        <v>11</v>
      </c>
      <c r="B796" s="176" t="s">
        <v>394</v>
      </c>
      <c r="C796" s="227"/>
      <c r="D796" s="178"/>
      <c r="E796" s="178"/>
      <c r="F796" s="179"/>
      <c r="G796" s="180" t="s">
        <v>63</v>
      </c>
      <c r="H796" s="181"/>
    </row>
    <row r="797" spans="1:8">
      <c r="A797" s="207">
        <v>11.1</v>
      </c>
      <c r="B797" s="184" t="s">
        <v>395</v>
      </c>
      <c r="C797" s="190"/>
      <c r="D797" s="185"/>
      <c r="E797" s="185"/>
      <c r="F797" s="186"/>
      <c r="G797" s="187" t="s">
        <v>63</v>
      </c>
      <c r="H797" s="188"/>
    </row>
    <row r="798" spans="1:8">
      <c r="A798" s="189"/>
      <c r="B798" s="190" t="s">
        <v>161</v>
      </c>
      <c r="C798" s="191"/>
      <c r="D798" s="197">
        <v>20.02</v>
      </c>
      <c r="E798" s="193" t="s">
        <v>41</v>
      </c>
      <c r="F798" s="194">
        <v>2.08</v>
      </c>
      <c r="G798" s="255">
        <f>D798*F798</f>
        <v>41.641600000000004</v>
      </c>
      <c r="H798" s="239" t="s">
        <v>63</v>
      </c>
    </row>
    <row r="799" spans="1:8">
      <c r="A799" s="189"/>
      <c r="B799" s="190" t="s">
        <v>110</v>
      </c>
      <c r="C799" s="191"/>
      <c r="D799" s="250">
        <v>0.11</v>
      </c>
      <c r="E799" s="193" t="s">
        <v>82</v>
      </c>
      <c r="F799" s="194">
        <v>287.5</v>
      </c>
      <c r="G799" s="255">
        <f>D799*F799</f>
        <v>31.625</v>
      </c>
      <c r="H799" s="188"/>
    </row>
    <row r="800" spans="1:8">
      <c r="A800" s="189"/>
      <c r="B800" s="190" t="s">
        <v>212</v>
      </c>
      <c r="C800" s="191"/>
      <c r="D800" s="192">
        <v>6</v>
      </c>
      <c r="E800" s="193" t="s">
        <v>113</v>
      </c>
      <c r="F800" s="198">
        <v>1.44E-2</v>
      </c>
      <c r="G800" s="255">
        <f>D800*F800</f>
        <v>8.6400000000000005E-2</v>
      </c>
      <c r="H800" s="188"/>
    </row>
    <row r="801" spans="1:8">
      <c r="A801" s="199"/>
      <c r="B801" s="200"/>
      <c r="C801" s="201" t="s">
        <v>396</v>
      </c>
      <c r="D801" s="202">
        <v>1</v>
      </c>
      <c r="E801" s="203" t="s">
        <v>83</v>
      </c>
      <c r="F801" s="204" t="s">
        <v>54</v>
      </c>
      <c r="G801" s="252">
        <f>SUM(G798:G800)</f>
        <v>73.353000000000009</v>
      </c>
      <c r="H801" s="206" t="s">
        <v>115</v>
      </c>
    </row>
    <row r="802" spans="1:8">
      <c r="A802" s="207">
        <v>11.2</v>
      </c>
      <c r="B802" s="184" t="s">
        <v>397</v>
      </c>
      <c r="C802" s="190"/>
      <c r="D802" s="185"/>
      <c r="E802" s="185"/>
      <c r="F802" s="186"/>
      <c r="G802" s="187" t="s">
        <v>63</v>
      </c>
      <c r="H802" s="188"/>
    </row>
    <row r="803" spans="1:8">
      <c r="A803" s="189"/>
      <c r="B803" s="190" t="s">
        <v>161</v>
      </c>
      <c r="C803" s="191"/>
      <c r="D803" s="197">
        <v>21.51</v>
      </c>
      <c r="E803" s="193" t="s">
        <v>41</v>
      </c>
      <c r="F803" s="194">
        <v>2.08</v>
      </c>
      <c r="G803" s="255">
        <f>D803*F803</f>
        <v>44.740800000000007</v>
      </c>
      <c r="H803" s="239" t="s">
        <v>63</v>
      </c>
    </row>
    <row r="804" spans="1:8">
      <c r="A804" s="189"/>
      <c r="B804" s="190" t="s">
        <v>110</v>
      </c>
      <c r="C804" s="191"/>
      <c r="D804" s="250">
        <v>0.11</v>
      </c>
      <c r="E804" s="193" t="s">
        <v>82</v>
      </c>
      <c r="F804" s="194">
        <v>287.5</v>
      </c>
      <c r="G804" s="255">
        <f>D804*F804</f>
        <v>31.625</v>
      </c>
      <c r="H804" s="188"/>
    </row>
    <row r="805" spans="1:8">
      <c r="A805" s="189"/>
      <c r="B805" s="190" t="s">
        <v>212</v>
      </c>
      <c r="C805" s="191"/>
      <c r="D805" s="192">
        <v>6</v>
      </c>
      <c r="E805" s="193" t="s">
        <v>113</v>
      </c>
      <c r="F805" s="198">
        <v>1.44E-2</v>
      </c>
      <c r="G805" s="255">
        <f>D805*F805</f>
        <v>8.6400000000000005E-2</v>
      </c>
      <c r="H805" s="188"/>
    </row>
    <row r="806" spans="1:8">
      <c r="A806" s="199"/>
      <c r="B806" s="200"/>
      <c r="C806" s="201" t="s">
        <v>398</v>
      </c>
      <c r="D806" s="202">
        <v>1</v>
      </c>
      <c r="E806" s="203" t="s">
        <v>83</v>
      </c>
      <c r="F806" s="204" t="s">
        <v>54</v>
      </c>
      <c r="G806" s="252">
        <f>SUM(G803:G805)</f>
        <v>76.452200000000005</v>
      </c>
      <c r="H806" s="206" t="s">
        <v>115</v>
      </c>
    </row>
    <row r="807" spans="1:8">
      <c r="A807" s="207">
        <v>11.3</v>
      </c>
      <c r="B807" s="184" t="s">
        <v>399</v>
      </c>
      <c r="C807" s="190"/>
      <c r="D807" s="185"/>
      <c r="E807" s="185"/>
      <c r="F807" s="186"/>
      <c r="G807" s="187" t="s">
        <v>63</v>
      </c>
      <c r="H807" s="188"/>
    </row>
    <row r="808" spans="1:8">
      <c r="A808" s="189"/>
      <c r="B808" s="190" t="s">
        <v>161</v>
      </c>
      <c r="C808" s="191"/>
      <c r="D808" s="197">
        <v>21.51</v>
      </c>
      <c r="E808" s="193" t="s">
        <v>41</v>
      </c>
      <c r="F808" s="194">
        <v>2.08</v>
      </c>
      <c r="G808" s="255">
        <f>D808*F808</f>
        <v>44.740800000000007</v>
      </c>
      <c r="H808" s="239" t="s">
        <v>63</v>
      </c>
    </row>
    <row r="809" spans="1:8">
      <c r="A809" s="189"/>
      <c r="B809" s="190" t="s">
        <v>110</v>
      </c>
      <c r="C809" s="191"/>
      <c r="D809" s="250">
        <v>0.11</v>
      </c>
      <c r="E809" s="193" t="s">
        <v>82</v>
      </c>
      <c r="F809" s="194">
        <v>287.5</v>
      </c>
      <c r="G809" s="255">
        <f>D809*F809</f>
        <v>31.625</v>
      </c>
      <c r="H809" s="188"/>
    </row>
    <row r="810" spans="1:8">
      <c r="A810" s="189"/>
      <c r="B810" s="190" t="s">
        <v>400</v>
      </c>
      <c r="C810" s="191"/>
      <c r="D810" s="197">
        <v>0.25</v>
      </c>
      <c r="E810" s="193" t="s">
        <v>113</v>
      </c>
      <c r="F810" s="291">
        <v>25</v>
      </c>
      <c r="G810" s="255">
        <f>D810*F810</f>
        <v>6.25</v>
      </c>
      <c r="H810" s="188"/>
    </row>
    <row r="811" spans="1:8">
      <c r="A811" s="189"/>
      <c r="B811" s="190" t="s">
        <v>212</v>
      </c>
      <c r="C811" s="191"/>
      <c r="D811" s="192">
        <v>6</v>
      </c>
      <c r="E811" s="193" t="s">
        <v>113</v>
      </c>
      <c r="F811" s="198">
        <v>1.44E-2</v>
      </c>
      <c r="G811" s="255">
        <f>D811*F811</f>
        <v>8.6400000000000005E-2</v>
      </c>
      <c r="H811" s="188"/>
    </row>
    <row r="812" spans="1:8">
      <c r="A812" s="199"/>
      <c r="B812" s="200"/>
      <c r="C812" s="201" t="s">
        <v>401</v>
      </c>
      <c r="D812" s="202">
        <v>1</v>
      </c>
      <c r="E812" s="203" t="s">
        <v>83</v>
      </c>
      <c r="F812" s="204" t="s">
        <v>54</v>
      </c>
      <c r="G812" s="252">
        <f>SUM(G808:G811)</f>
        <v>82.702200000000005</v>
      </c>
      <c r="H812" s="206" t="s">
        <v>115</v>
      </c>
    </row>
    <row r="813" spans="1:8">
      <c r="A813" s="207">
        <v>11.4</v>
      </c>
      <c r="B813" s="284" t="s">
        <v>402</v>
      </c>
      <c r="C813" s="191"/>
      <c r="D813" s="208"/>
      <c r="E813" s="208"/>
      <c r="F813" s="209"/>
      <c r="G813" s="210" t="s">
        <v>63</v>
      </c>
      <c r="H813" s="211"/>
    </row>
    <row r="814" spans="1:8">
      <c r="A814" s="189"/>
      <c r="B814" s="190" t="s">
        <v>161</v>
      </c>
      <c r="C814" s="191"/>
      <c r="D814" s="197">
        <v>20.02</v>
      </c>
      <c r="E814" s="193" t="s">
        <v>41</v>
      </c>
      <c r="F814" s="194">
        <v>2.08</v>
      </c>
      <c r="G814" s="255">
        <f t="shared" ref="G814:G819" si="17">D814*F814</f>
        <v>41.641600000000004</v>
      </c>
      <c r="H814" s="239" t="s">
        <v>63</v>
      </c>
    </row>
    <row r="815" spans="1:8">
      <c r="A815" s="189"/>
      <c r="B815" s="190" t="s">
        <v>224</v>
      </c>
      <c r="C815" s="191"/>
      <c r="D815" s="250">
        <v>8.42</v>
      </c>
      <c r="E815" s="193" t="s">
        <v>41</v>
      </c>
      <c r="F815" s="194">
        <v>5.47</v>
      </c>
      <c r="G815" s="255">
        <f t="shared" si="17"/>
        <v>46.057399999999994</v>
      </c>
      <c r="H815" s="196" t="s">
        <v>63</v>
      </c>
    </row>
    <row r="816" spans="1:8">
      <c r="A816" s="189"/>
      <c r="B816" s="190" t="s">
        <v>225</v>
      </c>
      <c r="C816" s="191"/>
      <c r="D816" s="250">
        <v>28.03</v>
      </c>
      <c r="E816" s="193" t="s">
        <v>41</v>
      </c>
      <c r="F816" s="194">
        <v>2.8</v>
      </c>
      <c r="G816" s="255">
        <f t="shared" si="17"/>
        <v>78.483999999999995</v>
      </c>
      <c r="H816" s="188"/>
    </row>
    <row r="817" spans="1:8">
      <c r="A817" s="285"/>
      <c r="B817" s="190" t="s">
        <v>226</v>
      </c>
      <c r="C817" s="191"/>
      <c r="D817" s="250">
        <v>0.5</v>
      </c>
      <c r="E817" s="193" t="s">
        <v>41</v>
      </c>
      <c r="F817" s="295">
        <v>65</v>
      </c>
      <c r="G817" s="255">
        <f t="shared" si="17"/>
        <v>32.5</v>
      </c>
      <c r="H817" s="211"/>
    </row>
    <row r="818" spans="1:8">
      <c r="A818" s="285"/>
      <c r="B818" s="190" t="s">
        <v>110</v>
      </c>
      <c r="C818" s="191"/>
      <c r="D818" s="250">
        <v>0.11</v>
      </c>
      <c r="E818" s="193" t="s">
        <v>82</v>
      </c>
      <c r="F818" s="194">
        <v>287.5</v>
      </c>
      <c r="G818" s="255">
        <f t="shared" si="17"/>
        <v>31.625</v>
      </c>
      <c r="H818" s="211"/>
    </row>
    <row r="819" spans="1:8">
      <c r="A819" s="285"/>
      <c r="B819" s="190" t="s">
        <v>212</v>
      </c>
      <c r="C819" s="191"/>
      <c r="D819" s="192">
        <v>10</v>
      </c>
      <c r="E819" s="193" t="s">
        <v>113</v>
      </c>
      <c r="F819" s="198">
        <v>1.44E-2</v>
      </c>
      <c r="G819" s="255">
        <f t="shared" si="17"/>
        <v>0.14399999999999999</v>
      </c>
      <c r="H819" s="211"/>
    </row>
    <row r="820" spans="1:8">
      <c r="A820" s="199"/>
      <c r="B820" s="296"/>
      <c r="C820" s="201" t="s">
        <v>403</v>
      </c>
      <c r="D820" s="202">
        <v>1</v>
      </c>
      <c r="E820" s="203" t="s">
        <v>83</v>
      </c>
      <c r="F820" s="204" t="s">
        <v>54</v>
      </c>
      <c r="G820" s="252">
        <f>SUM(G814:G819)</f>
        <v>230.452</v>
      </c>
      <c r="H820" s="206" t="s">
        <v>115</v>
      </c>
    </row>
    <row r="821" spans="1:8">
      <c r="A821" s="207">
        <v>11.5</v>
      </c>
      <c r="B821" s="284" t="s">
        <v>404</v>
      </c>
      <c r="C821" s="191"/>
      <c r="D821" s="208"/>
      <c r="E821" s="208"/>
      <c r="F821" s="209"/>
      <c r="G821" s="210" t="s">
        <v>63</v>
      </c>
      <c r="H821" s="211"/>
    </row>
    <row r="822" spans="1:8">
      <c r="A822" s="189"/>
      <c r="B822" s="190" t="s">
        <v>161</v>
      </c>
      <c r="C822" s="191"/>
      <c r="D822" s="197">
        <v>20.02</v>
      </c>
      <c r="E822" s="193" t="s">
        <v>41</v>
      </c>
      <c r="F822" s="194">
        <v>2.08</v>
      </c>
      <c r="G822" s="255">
        <f t="shared" ref="G822:G827" si="18">D822*F822</f>
        <v>41.641600000000004</v>
      </c>
      <c r="H822" s="239" t="s">
        <v>63</v>
      </c>
    </row>
    <row r="823" spans="1:8">
      <c r="A823" s="189"/>
      <c r="B823" s="190" t="s">
        <v>224</v>
      </c>
      <c r="C823" s="191"/>
      <c r="D823" s="250">
        <v>8.42</v>
      </c>
      <c r="E823" s="193" t="s">
        <v>41</v>
      </c>
      <c r="F823" s="194">
        <v>5.47</v>
      </c>
      <c r="G823" s="255">
        <f t="shared" si="18"/>
        <v>46.057399999999994</v>
      </c>
      <c r="H823" s="196" t="s">
        <v>63</v>
      </c>
    </row>
    <row r="824" spans="1:8">
      <c r="A824" s="189"/>
      <c r="B824" s="190" t="s">
        <v>229</v>
      </c>
      <c r="C824" s="191"/>
      <c r="D824" s="250">
        <v>22</v>
      </c>
      <c r="E824" s="193" t="s">
        <v>41</v>
      </c>
      <c r="F824" s="194">
        <v>2.2000000000000002</v>
      </c>
      <c r="G824" s="255">
        <f t="shared" si="18"/>
        <v>48.400000000000006</v>
      </c>
      <c r="H824" s="188"/>
    </row>
    <row r="825" spans="1:8">
      <c r="A825" s="285"/>
      <c r="B825" s="190" t="s">
        <v>226</v>
      </c>
      <c r="C825" s="191"/>
      <c r="D825" s="250">
        <v>0.5</v>
      </c>
      <c r="E825" s="193" t="s">
        <v>41</v>
      </c>
      <c r="F825" s="295">
        <v>65</v>
      </c>
      <c r="G825" s="255">
        <f t="shared" si="18"/>
        <v>32.5</v>
      </c>
      <c r="H825" s="211"/>
    </row>
    <row r="826" spans="1:8">
      <c r="A826" s="285"/>
      <c r="B826" s="190" t="s">
        <v>110</v>
      </c>
      <c r="C826" s="191"/>
      <c r="D826" s="250">
        <v>0.11</v>
      </c>
      <c r="E826" s="193" t="s">
        <v>82</v>
      </c>
      <c r="F826" s="194">
        <v>287.5</v>
      </c>
      <c r="G826" s="255">
        <f t="shared" si="18"/>
        <v>31.625</v>
      </c>
      <c r="H826" s="211"/>
    </row>
    <row r="827" spans="1:8">
      <c r="A827" s="285"/>
      <c r="B827" s="190" t="s">
        <v>212</v>
      </c>
      <c r="C827" s="191"/>
      <c r="D827" s="192">
        <v>10</v>
      </c>
      <c r="E827" s="193" t="s">
        <v>113</v>
      </c>
      <c r="F827" s="198">
        <v>1.44E-2</v>
      </c>
      <c r="G827" s="255">
        <f t="shared" si="18"/>
        <v>0.14399999999999999</v>
      </c>
      <c r="H827" s="211"/>
    </row>
    <row r="828" spans="1:8" ht="21.75" thickBot="1">
      <c r="A828" s="216"/>
      <c r="B828" s="293"/>
      <c r="C828" s="218" t="s">
        <v>405</v>
      </c>
      <c r="D828" s="219">
        <v>1</v>
      </c>
      <c r="E828" s="258" t="s">
        <v>83</v>
      </c>
      <c r="F828" s="259" t="s">
        <v>54</v>
      </c>
      <c r="G828" s="260">
        <f>SUM(G822:G827)</f>
        <v>200.36799999999999</v>
      </c>
      <c r="H828" s="290" t="s">
        <v>115</v>
      </c>
    </row>
    <row r="829" spans="1:8">
      <c r="A829" s="223"/>
      <c r="B829" s="223"/>
      <c r="C829" s="223"/>
      <c r="D829" s="224"/>
      <c r="E829" s="261"/>
      <c r="F829" s="262"/>
      <c r="G829" s="545" t="str">
        <f>$G$37</f>
        <v xml:space="preserve"> เมษายน 2549</v>
      </c>
      <c r="H829" s="545"/>
    </row>
    <row r="830" spans="1:8" ht="21.75">
      <c r="A830" s="533" t="s">
        <v>406</v>
      </c>
      <c r="B830" s="533"/>
      <c r="C830" s="533"/>
      <c r="D830" s="533"/>
      <c r="E830" s="533"/>
      <c r="F830" s="533"/>
      <c r="G830" s="533"/>
      <c r="H830" s="533"/>
    </row>
    <row r="831" spans="1:8" ht="25.5" customHeight="1" thickBot="1">
      <c r="A831" s="547" t="s">
        <v>123</v>
      </c>
      <c r="B831" s="547"/>
      <c r="C831" s="547"/>
      <c r="D831" s="547"/>
      <c r="E831" s="547"/>
      <c r="F831" s="547"/>
      <c r="G831" s="547"/>
      <c r="H831" s="547"/>
    </row>
    <row r="832" spans="1:8">
      <c r="A832" s="535" t="s">
        <v>91</v>
      </c>
      <c r="B832" s="537" t="s">
        <v>0</v>
      </c>
      <c r="C832" s="538"/>
      <c r="D832" s="541" t="s">
        <v>1</v>
      </c>
      <c r="E832" s="541" t="s">
        <v>2</v>
      </c>
      <c r="F832" s="171" t="s">
        <v>104</v>
      </c>
      <c r="G832" s="172" t="s">
        <v>105</v>
      </c>
      <c r="H832" s="543" t="s">
        <v>12</v>
      </c>
    </row>
    <row r="833" spans="1:8">
      <c r="A833" s="536"/>
      <c r="B833" s="539"/>
      <c r="C833" s="540"/>
      <c r="D833" s="542"/>
      <c r="E833" s="542"/>
      <c r="F833" s="173" t="s">
        <v>93</v>
      </c>
      <c r="G833" s="174" t="s">
        <v>93</v>
      </c>
      <c r="H833" s="544"/>
    </row>
    <row r="834" spans="1:8" ht="19.5" customHeight="1">
      <c r="A834" s="207">
        <v>11.6</v>
      </c>
      <c r="B834" s="284" t="s">
        <v>407</v>
      </c>
      <c r="C834" s="191"/>
      <c r="D834" s="208"/>
      <c r="E834" s="208"/>
      <c r="F834" s="209"/>
      <c r="G834" s="210" t="s">
        <v>63</v>
      </c>
      <c r="H834" s="211"/>
    </row>
    <row r="835" spans="1:8" ht="19.5" customHeight="1">
      <c r="A835" s="189"/>
      <c r="B835" s="190" t="s">
        <v>161</v>
      </c>
      <c r="C835" s="191"/>
      <c r="D835" s="197">
        <v>20.02</v>
      </c>
      <c r="E835" s="193" t="s">
        <v>41</v>
      </c>
      <c r="F835" s="194">
        <v>2.08</v>
      </c>
      <c r="G835" s="255">
        <f t="shared" ref="G835:G841" si="19">D835*F835</f>
        <v>41.641600000000004</v>
      </c>
      <c r="H835" s="239" t="s">
        <v>63</v>
      </c>
    </row>
    <row r="836" spans="1:8" ht="19.5" customHeight="1">
      <c r="A836" s="189"/>
      <c r="B836" s="190" t="s">
        <v>224</v>
      </c>
      <c r="C836" s="191"/>
      <c r="D836" s="250">
        <v>8.42</v>
      </c>
      <c r="E836" s="193" t="s">
        <v>41</v>
      </c>
      <c r="F836" s="194">
        <v>5.47</v>
      </c>
      <c r="G836" s="255">
        <f t="shared" si="19"/>
        <v>46.057399999999994</v>
      </c>
      <c r="H836" s="196" t="s">
        <v>63</v>
      </c>
    </row>
    <row r="837" spans="1:8" ht="19.5" customHeight="1">
      <c r="A837" s="189"/>
      <c r="B837" s="190" t="s">
        <v>408</v>
      </c>
      <c r="C837" s="191"/>
      <c r="D837" s="250">
        <v>25.96</v>
      </c>
      <c r="E837" s="193" t="s">
        <v>41</v>
      </c>
      <c r="F837" s="194">
        <v>2.8</v>
      </c>
      <c r="G837" s="255">
        <f t="shared" si="19"/>
        <v>72.688000000000002</v>
      </c>
      <c r="H837" s="188"/>
    </row>
    <row r="838" spans="1:8" ht="19.5" customHeight="1">
      <c r="A838" s="285"/>
      <c r="B838" s="190" t="s">
        <v>226</v>
      </c>
      <c r="C838" s="191"/>
      <c r="D838" s="250">
        <v>0.5</v>
      </c>
      <c r="E838" s="193" t="s">
        <v>41</v>
      </c>
      <c r="F838" s="295">
        <v>65</v>
      </c>
      <c r="G838" s="255">
        <f t="shared" si="19"/>
        <v>32.5</v>
      </c>
      <c r="H838" s="211"/>
    </row>
    <row r="839" spans="1:8" ht="19.5" customHeight="1">
      <c r="A839" s="285"/>
      <c r="B839" s="190" t="s">
        <v>110</v>
      </c>
      <c r="C839" s="191"/>
      <c r="D839" s="250">
        <v>0.11</v>
      </c>
      <c r="E839" s="193" t="s">
        <v>82</v>
      </c>
      <c r="F839" s="194">
        <v>287.5</v>
      </c>
      <c r="G839" s="255">
        <f t="shared" si="19"/>
        <v>31.625</v>
      </c>
      <c r="H839" s="211"/>
    </row>
    <row r="840" spans="1:8" ht="19.5" customHeight="1">
      <c r="A840" s="285"/>
      <c r="B840" s="190" t="s">
        <v>212</v>
      </c>
      <c r="C840" s="191"/>
      <c r="D840" s="192">
        <v>10</v>
      </c>
      <c r="E840" s="193" t="s">
        <v>113</v>
      </c>
      <c r="F840" s="198">
        <v>1.44E-2</v>
      </c>
      <c r="G840" s="255">
        <f t="shared" si="19"/>
        <v>0.14399999999999999</v>
      </c>
      <c r="H840" s="211"/>
    </row>
    <row r="841" spans="1:8" ht="19.5" customHeight="1">
      <c r="A841" s="189"/>
      <c r="B841" s="190" t="s">
        <v>235</v>
      </c>
      <c r="C841" s="191"/>
      <c r="D841" s="197">
        <v>0.02</v>
      </c>
      <c r="E841" s="193" t="s">
        <v>41</v>
      </c>
      <c r="F841" s="194">
        <v>150</v>
      </c>
      <c r="G841" s="255">
        <f t="shared" si="19"/>
        <v>3</v>
      </c>
      <c r="H841" s="188"/>
    </row>
    <row r="842" spans="1:8" ht="19.5" customHeight="1">
      <c r="A842" s="199"/>
      <c r="B842" s="296"/>
      <c r="C842" s="201" t="s">
        <v>409</v>
      </c>
      <c r="D842" s="202">
        <v>1</v>
      </c>
      <c r="E842" s="203" t="s">
        <v>83</v>
      </c>
      <c r="F842" s="204" t="s">
        <v>54</v>
      </c>
      <c r="G842" s="252">
        <f>SUM(G835:G841)</f>
        <v>227.65600000000001</v>
      </c>
      <c r="H842" s="206" t="s">
        <v>115</v>
      </c>
    </row>
    <row r="843" spans="1:8" ht="19.5" customHeight="1">
      <c r="A843" s="207">
        <v>11.7</v>
      </c>
      <c r="B843" s="284" t="s">
        <v>410</v>
      </c>
      <c r="C843" s="191"/>
      <c r="D843" s="208"/>
      <c r="E843" s="208"/>
      <c r="F843" s="209"/>
      <c r="G843" s="210" t="s">
        <v>63</v>
      </c>
      <c r="H843" s="211"/>
    </row>
    <row r="844" spans="1:8" ht="19.5" customHeight="1">
      <c r="A844" s="189"/>
      <c r="B844" s="190" t="s">
        <v>161</v>
      </c>
      <c r="C844" s="191"/>
      <c r="D844" s="197">
        <v>20.02</v>
      </c>
      <c r="E844" s="193" t="s">
        <v>41</v>
      </c>
      <c r="F844" s="194">
        <v>2.08</v>
      </c>
      <c r="G844" s="255">
        <f t="shared" ref="G844:G851" si="20">D844*F844</f>
        <v>41.641600000000004</v>
      </c>
      <c r="H844" s="239" t="s">
        <v>63</v>
      </c>
    </row>
    <row r="845" spans="1:8" ht="19.5" customHeight="1">
      <c r="A845" s="189"/>
      <c r="B845" s="190" t="s">
        <v>224</v>
      </c>
      <c r="C845" s="191"/>
      <c r="D845" s="250">
        <v>8.42</v>
      </c>
      <c r="E845" s="193" t="s">
        <v>41</v>
      </c>
      <c r="F845" s="194">
        <v>5.47</v>
      </c>
      <c r="G845" s="255">
        <f t="shared" si="20"/>
        <v>46.057399999999994</v>
      </c>
      <c r="H845" s="196" t="s">
        <v>63</v>
      </c>
    </row>
    <row r="846" spans="1:8" ht="19.5" customHeight="1">
      <c r="A846" s="189"/>
      <c r="B846" s="190" t="s">
        <v>411</v>
      </c>
      <c r="C846" s="191"/>
      <c r="D846" s="250">
        <v>25.96</v>
      </c>
      <c r="E846" s="193" t="s">
        <v>41</v>
      </c>
      <c r="F846" s="194">
        <v>2.8</v>
      </c>
      <c r="G846" s="255">
        <f t="shared" si="20"/>
        <v>72.688000000000002</v>
      </c>
      <c r="H846" s="188"/>
    </row>
    <row r="847" spans="1:8" ht="19.5" customHeight="1">
      <c r="A847" s="285"/>
      <c r="B847" s="190" t="s">
        <v>226</v>
      </c>
      <c r="C847" s="191"/>
      <c r="D847" s="250">
        <v>0.5</v>
      </c>
      <c r="E847" s="193" t="s">
        <v>41</v>
      </c>
      <c r="F847" s="295">
        <v>65</v>
      </c>
      <c r="G847" s="255">
        <f t="shared" si="20"/>
        <v>32.5</v>
      </c>
      <c r="H847" s="211"/>
    </row>
    <row r="848" spans="1:8" ht="19.5" customHeight="1">
      <c r="A848" s="285"/>
      <c r="B848" s="190" t="s">
        <v>110</v>
      </c>
      <c r="C848" s="191"/>
      <c r="D848" s="250">
        <v>0.11</v>
      </c>
      <c r="E848" s="193" t="s">
        <v>82</v>
      </c>
      <c r="F848" s="194">
        <v>287.5</v>
      </c>
      <c r="G848" s="255">
        <f t="shared" si="20"/>
        <v>31.625</v>
      </c>
      <c r="H848" s="211"/>
    </row>
    <row r="849" spans="1:8" ht="19.5" customHeight="1">
      <c r="A849" s="285"/>
      <c r="B849" s="190" t="s">
        <v>212</v>
      </c>
      <c r="C849" s="191"/>
      <c r="D849" s="192">
        <v>10</v>
      </c>
      <c r="E849" s="193" t="s">
        <v>113</v>
      </c>
      <c r="F849" s="198">
        <v>1.44E-2</v>
      </c>
      <c r="G849" s="255">
        <f>D849*F849</f>
        <v>0.14399999999999999</v>
      </c>
      <c r="H849" s="211"/>
    </row>
    <row r="850" spans="1:8" ht="19.5" customHeight="1">
      <c r="A850" s="285"/>
      <c r="B850" s="190" t="s">
        <v>412</v>
      </c>
      <c r="C850" s="191"/>
      <c r="D850" s="197">
        <v>1.5</v>
      </c>
      <c r="E850" s="193" t="s">
        <v>164</v>
      </c>
      <c r="F850" s="314">
        <v>20</v>
      </c>
      <c r="G850" s="255">
        <f t="shared" si="20"/>
        <v>30</v>
      </c>
      <c r="H850" s="211"/>
    </row>
    <row r="851" spans="1:8" ht="19.5" customHeight="1">
      <c r="A851" s="189"/>
      <c r="B851" s="190" t="s">
        <v>235</v>
      </c>
      <c r="C851" s="191"/>
      <c r="D851" s="197">
        <v>0.02</v>
      </c>
      <c r="E851" s="193" t="s">
        <v>41</v>
      </c>
      <c r="F851" s="194">
        <v>150</v>
      </c>
      <c r="G851" s="255">
        <f t="shared" si="20"/>
        <v>3</v>
      </c>
      <c r="H851" s="188"/>
    </row>
    <row r="852" spans="1:8" ht="19.5" customHeight="1">
      <c r="A852" s="199"/>
      <c r="B852" s="296"/>
      <c r="C852" s="335" t="s">
        <v>413</v>
      </c>
      <c r="D852" s="202">
        <v>1</v>
      </c>
      <c r="E852" s="203" t="s">
        <v>83</v>
      </c>
      <c r="F852" s="204" t="s">
        <v>54</v>
      </c>
      <c r="G852" s="252">
        <f>SUM(G844:G851)</f>
        <v>257.65600000000001</v>
      </c>
      <c r="H852" s="206" t="s">
        <v>115</v>
      </c>
    </row>
    <row r="853" spans="1:8" ht="19.5" customHeight="1">
      <c r="A853" s="207">
        <v>11.8</v>
      </c>
      <c r="B853" s="184" t="s">
        <v>414</v>
      </c>
      <c r="C853" s="190"/>
      <c r="D853" s="185"/>
      <c r="E853" s="185"/>
      <c r="F853" s="186"/>
      <c r="G853" s="187" t="s">
        <v>63</v>
      </c>
      <c r="H853" s="188"/>
    </row>
    <row r="854" spans="1:8" ht="19.5" customHeight="1">
      <c r="A854" s="189"/>
      <c r="B854" s="190" t="s">
        <v>415</v>
      </c>
      <c r="C854" s="191"/>
      <c r="D854" s="192">
        <v>105</v>
      </c>
      <c r="E854" s="193" t="s">
        <v>233</v>
      </c>
      <c r="F854" s="194">
        <v>1.5</v>
      </c>
      <c r="G854" s="255">
        <f t="shared" ref="G854:G859" si="21">D854*F854</f>
        <v>157.5</v>
      </c>
      <c r="H854" s="188"/>
    </row>
    <row r="855" spans="1:8" ht="19.5" customHeight="1">
      <c r="A855" s="189"/>
      <c r="B855" s="190" t="s">
        <v>161</v>
      </c>
      <c r="C855" s="191"/>
      <c r="D855" s="197">
        <v>21.51</v>
      </c>
      <c r="E855" s="193" t="s">
        <v>41</v>
      </c>
      <c r="F855" s="194">
        <v>2.08</v>
      </c>
      <c r="G855" s="255">
        <f t="shared" si="21"/>
        <v>44.740800000000007</v>
      </c>
      <c r="H855" s="239" t="s">
        <v>63</v>
      </c>
    </row>
    <row r="856" spans="1:8" ht="19.5" customHeight="1">
      <c r="A856" s="189"/>
      <c r="B856" s="190" t="s">
        <v>234</v>
      </c>
      <c r="C856" s="191"/>
      <c r="D856" s="250">
        <v>0.25</v>
      </c>
      <c r="E856" s="193" t="s">
        <v>41</v>
      </c>
      <c r="F856" s="194">
        <v>5.47</v>
      </c>
      <c r="G856" s="255">
        <f t="shared" si="21"/>
        <v>1.3674999999999999</v>
      </c>
      <c r="H856" s="188"/>
    </row>
    <row r="857" spans="1:8" ht="19.5" customHeight="1">
      <c r="A857" s="189"/>
      <c r="B857" s="190" t="s">
        <v>110</v>
      </c>
      <c r="C857" s="191"/>
      <c r="D857" s="250">
        <v>0.11</v>
      </c>
      <c r="E857" s="193" t="s">
        <v>82</v>
      </c>
      <c r="F857" s="194">
        <v>287.5</v>
      </c>
      <c r="G857" s="255">
        <f t="shared" si="21"/>
        <v>31.625</v>
      </c>
      <c r="H857" s="188"/>
    </row>
    <row r="858" spans="1:8" ht="19.5" customHeight="1">
      <c r="A858" s="189"/>
      <c r="B858" s="190" t="s">
        <v>212</v>
      </c>
      <c r="C858" s="191"/>
      <c r="D858" s="192">
        <v>10</v>
      </c>
      <c r="E858" s="193" t="s">
        <v>113</v>
      </c>
      <c r="F858" s="198">
        <v>1.44E-2</v>
      </c>
      <c r="G858" s="255">
        <f t="shared" si="21"/>
        <v>0.14399999999999999</v>
      </c>
      <c r="H858" s="188"/>
    </row>
    <row r="859" spans="1:8" ht="19.5" customHeight="1">
      <c r="A859" s="189"/>
      <c r="B859" s="190" t="s">
        <v>235</v>
      </c>
      <c r="C859" s="191"/>
      <c r="D859" s="197">
        <v>0.02</v>
      </c>
      <c r="E859" s="193" t="s">
        <v>41</v>
      </c>
      <c r="F859" s="194">
        <v>150</v>
      </c>
      <c r="G859" s="255">
        <f t="shared" si="21"/>
        <v>3</v>
      </c>
      <c r="H859" s="188"/>
    </row>
    <row r="860" spans="1:8" ht="19.5" customHeight="1">
      <c r="A860" s="297"/>
      <c r="B860" s="298"/>
      <c r="C860" s="299" t="s">
        <v>416</v>
      </c>
      <c r="D860" s="300">
        <v>1</v>
      </c>
      <c r="E860" s="301" t="s">
        <v>83</v>
      </c>
      <c r="F860" s="302" t="s">
        <v>54</v>
      </c>
      <c r="G860" s="303">
        <f>SUM(G854:G859)</f>
        <v>238.37730000000002</v>
      </c>
      <c r="H860" s="304" t="s">
        <v>115</v>
      </c>
    </row>
    <row r="861" spans="1:8" ht="19.5" customHeight="1">
      <c r="A861" s="207">
        <v>11.9</v>
      </c>
      <c r="B861" s="184" t="s">
        <v>417</v>
      </c>
      <c r="C861" s="190"/>
      <c r="D861" s="185"/>
      <c r="E861" s="185"/>
      <c r="F861" s="186"/>
      <c r="G861" s="187" t="s">
        <v>63</v>
      </c>
      <c r="H861" s="188"/>
    </row>
    <row r="862" spans="1:8" ht="19.5" customHeight="1">
      <c r="A862" s="189"/>
      <c r="B862" s="190" t="s">
        <v>418</v>
      </c>
      <c r="C862" s="191"/>
      <c r="D862" s="192">
        <v>105</v>
      </c>
      <c r="E862" s="193" t="s">
        <v>233</v>
      </c>
      <c r="F862" s="194">
        <v>1.8</v>
      </c>
      <c r="G862" s="255">
        <f t="shared" ref="G862:G867" si="22">D862*F862</f>
        <v>189</v>
      </c>
      <c r="H862" s="188"/>
    </row>
    <row r="863" spans="1:8" ht="19.5" customHeight="1">
      <c r="A863" s="189"/>
      <c r="B863" s="190" t="s">
        <v>161</v>
      </c>
      <c r="C863" s="191"/>
      <c r="D863" s="197">
        <v>21.51</v>
      </c>
      <c r="E863" s="193" t="s">
        <v>41</v>
      </c>
      <c r="F863" s="194">
        <v>2.08</v>
      </c>
      <c r="G863" s="255">
        <f t="shared" si="22"/>
        <v>44.740800000000007</v>
      </c>
      <c r="H863" s="239" t="s">
        <v>63</v>
      </c>
    </row>
    <row r="864" spans="1:8" ht="19.5" customHeight="1">
      <c r="A864" s="189"/>
      <c r="B864" s="190" t="s">
        <v>234</v>
      </c>
      <c r="C864" s="191"/>
      <c r="D864" s="250">
        <v>0.25</v>
      </c>
      <c r="E864" s="193" t="s">
        <v>41</v>
      </c>
      <c r="F864" s="194">
        <v>5.47</v>
      </c>
      <c r="G864" s="255">
        <f t="shared" si="22"/>
        <v>1.3674999999999999</v>
      </c>
      <c r="H864" s="188"/>
    </row>
    <row r="865" spans="1:8" ht="19.5" customHeight="1">
      <c r="A865" s="189"/>
      <c r="B865" s="190" t="s">
        <v>110</v>
      </c>
      <c r="C865" s="191"/>
      <c r="D865" s="250">
        <v>0.11</v>
      </c>
      <c r="E865" s="193" t="s">
        <v>82</v>
      </c>
      <c r="F865" s="194">
        <v>287.5</v>
      </c>
      <c r="G865" s="255">
        <f t="shared" si="22"/>
        <v>31.625</v>
      </c>
      <c r="H865" s="188"/>
    </row>
    <row r="866" spans="1:8" ht="19.5" customHeight="1">
      <c r="A866" s="189"/>
      <c r="B866" s="190" t="s">
        <v>212</v>
      </c>
      <c r="C866" s="191"/>
      <c r="D866" s="192">
        <v>10</v>
      </c>
      <c r="E866" s="193" t="s">
        <v>113</v>
      </c>
      <c r="F866" s="198">
        <v>1.44E-2</v>
      </c>
      <c r="G866" s="255">
        <f t="shared" si="22"/>
        <v>0.14399999999999999</v>
      </c>
      <c r="H866" s="188"/>
    </row>
    <row r="867" spans="1:8" ht="19.5" customHeight="1">
      <c r="A867" s="189"/>
      <c r="B867" s="190" t="s">
        <v>235</v>
      </c>
      <c r="C867" s="191"/>
      <c r="D867" s="197">
        <v>0.02</v>
      </c>
      <c r="E867" s="193" t="s">
        <v>41</v>
      </c>
      <c r="F867" s="194">
        <v>150</v>
      </c>
      <c r="G867" s="255">
        <f t="shared" si="22"/>
        <v>3</v>
      </c>
      <c r="H867" s="188"/>
    </row>
    <row r="868" spans="1:8" ht="19.5" customHeight="1" thickBot="1">
      <c r="A868" s="216"/>
      <c r="B868" s="217"/>
      <c r="C868" s="218" t="s">
        <v>419</v>
      </c>
      <c r="D868" s="219">
        <v>1</v>
      </c>
      <c r="E868" s="258" t="s">
        <v>83</v>
      </c>
      <c r="F868" s="259" t="s">
        <v>54</v>
      </c>
      <c r="G868" s="260">
        <f>SUM(G862:G867)</f>
        <v>269.87729999999999</v>
      </c>
      <c r="H868" s="290" t="s">
        <v>115</v>
      </c>
    </row>
    <row r="869" spans="1:8" ht="19.5" customHeight="1">
      <c r="A869" s="223"/>
      <c r="B869" s="223"/>
      <c r="C869" s="223"/>
      <c r="D869" s="224"/>
      <c r="E869" s="261"/>
      <c r="F869" s="262"/>
      <c r="G869" s="545" t="str">
        <f>$G$37</f>
        <v xml:space="preserve"> เมษายน 2549</v>
      </c>
      <c r="H869" s="545"/>
    </row>
    <row r="870" spans="1:8" ht="21.75">
      <c r="A870" s="533" t="s">
        <v>420</v>
      </c>
      <c r="B870" s="533"/>
      <c r="C870" s="533"/>
      <c r="D870" s="533"/>
      <c r="E870" s="533"/>
      <c r="F870" s="533"/>
      <c r="G870" s="533"/>
      <c r="H870" s="533"/>
    </row>
    <row r="871" spans="1:8" ht="35.25" customHeight="1" thickBot="1">
      <c r="A871" s="547" t="s">
        <v>123</v>
      </c>
      <c r="B871" s="547"/>
      <c r="C871" s="547"/>
      <c r="D871" s="547"/>
      <c r="E871" s="547"/>
      <c r="F871" s="547"/>
      <c r="G871" s="547"/>
      <c r="H871" s="547"/>
    </row>
    <row r="872" spans="1:8">
      <c r="A872" s="535" t="s">
        <v>91</v>
      </c>
      <c r="B872" s="537" t="s">
        <v>0</v>
      </c>
      <c r="C872" s="538"/>
      <c r="D872" s="541" t="s">
        <v>1</v>
      </c>
      <c r="E872" s="541" t="s">
        <v>2</v>
      </c>
      <c r="F872" s="171" t="s">
        <v>104</v>
      </c>
      <c r="G872" s="172" t="s">
        <v>105</v>
      </c>
      <c r="H872" s="543" t="s">
        <v>12</v>
      </c>
    </row>
    <row r="873" spans="1:8">
      <c r="A873" s="536"/>
      <c r="B873" s="539"/>
      <c r="C873" s="540"/>
      <c r="D873" s="542"/>
      <c r="E873" s="542"/>
      <c r="F873" s="173" t="s">
        <v>93</v>
      </c>
      <c r="G873" s="174" t="s">
        <v>93</v>
      </c>
      <c r="H873" s="544"/>
    </row>
    <row r="874" spans="1:8">
      <c r="A874" s="305">
        <v>11.1</v>
      </c>
      <c r="B874" s="184" t="s">
        <v>421</v>
      </c>
      <c r="C874" s="190"/>
      <c r="D874" s="185"/>
      <c r="E874" s="185"/>
      <c r="F874" s="186"/>
      <c r="G874" s="187" t="s">
        <v>63</v>
      </c>
      <c r="H874" s="188"/>
    </row>
    <row r="875" spans="1:8">
      <c r="A875" s="189"/>
      <c r="B875" s="190" t="s">
        <v>242</v>
      </c>
      <c r="C875" s="191"/>
      <c r="D875" s="192">
        <v>28</v>
      </c>
      <c r="E875" s="193" t="s">
        <v>233</v>
      </c>
      <c r="F875" s="194">
        <v>5</v>
      </c>
      <c r="G875" s="255">
        <f t="shared" ref="G875:G880" si="23">D875*F875</f>
        <v>140</v>
      </c>
      <c r="H875" s="188"/>
    </row>
    <row r="876" spans="1:8">
      <c r="A876" s="189"/>
      <c r="B876" s="190" t="s">
        <v>161</v>
      </c>
      <c r="C876" s="191"/>
      <c r="D876" s="197">
        <v>21.51</v>
      </c>
      <c r="E876" s="193" t="s">
        <v>41</v>
      </c>
      <c r="F876" s="194">
        <v>2.08</v>
      </c>
      <c r="G876" s="255">
        <f t="shared" si="23"/>
        <v>44.740800000000007</v>
      </c>
      <c r="H876" s="239" t="s">
        <v>63</v>
      </c>
    </row>
    <row r="877" spans="1:8">
      <c r="A877" s="189"/>
      <c r="B877" s="190" t="s">
        <v>234</v>
      </c>
      <c r="C877" s="191"/>
      <c r="D877" s="250">
        <v>0.25</v>
      </c>
      <c r="E877" s="193" t="s">
        <v>41</v>
      </c>
      <c r="F877" s="194">
        <v>5.47</v>
      </c>
      <c r="G877" s="255">
        <f t="shared" si="23"/>
        <v>1.3674999999999999</v>
      </c>
      <c r="H877" s="188"/>
    </row>
    <row r="878" spans="1:8">
      <c r="A878" s="189"/>
      <c r="B878" s="190" t="s">
        <v>110</v>
      </c>
      <c r="C878" s="191"/>
      <c r="D878" s="250">
        <v>0.11</v>
      </c>
      <c r="E878" s="193" t="s">
        <v>82</v>
      </c>
      <c r="F878" s="194">
        <v>287.5</v>
      </c>
      <c r="G878" s="255">
        <f t="shared" si="23"/>
        <v>31.625</v>
      </c>
      <c r="H878" s="188"/>
    </row>
    <row r="879" spans="1:8">
      <c r="A879" s="189"/>
      <c r="B879" s="190" t="s">
        <v>212</v>
      </c>
      <c r="C879" s="191"/>
      <c r="D879" s="192">
        <v>10</v>
      </c>
      <c r="E879" s="193" t="s">
        <v>113</v>
      </c>
      <c r="F879" s="198">
        <v>1.44E-2</v>
      </c>
      <c r="G879" s="255">
        <f t="shared" si="23"/>
        <v>0.14399999999999999</v>
      </c>
      <c r="H879" s="188"/>
    </row>
    <row r="880" spans="1:8">
      <c r="A880" s="189"/>
      <c r="B880" s="190" t="s">
        <v>235</v>
      </c>
      <c r="C880" s="191"/>
      <c r="D880" s="197">
        <v>0.02</v>
      </c>
      <c r="E880" s="193" t="s">
        <v>41</v>
      </c>
      <c r="F880" s="194">
        <v>150</v>
      </c>
      <c r="G880" s="255">
        <f t="shared" si="23"/>
        <v>3</v>
      </c>
      <c r="H880" s="188"/>
    </row>
    <row r="881" spans="1:8">
      <c r="A881" s="297"/>
      <c r="B881" s="298"/>
      <c r="C881" s="299" t="s">
        <v>422</v>
      </c>
      <c r="D881" s="300">
        <v>1</v>
      </c>
      <c r="E881" s="301" t="s">
        <v>83</v>
      </c>
      <c r="F881" s="302" t="s">
        <v>54</v>
      </c>
      <c r="G881" s="303">
        <f>SUM(G875:G880)</f>
        <v>220.87730000000002</v>
      </c>
      <c r="H881" s="304" t="s">
        <v>115</v>
      </c>
    </row>
    <row r="882" spans="1:8">
      <c r="A882" s="207">
        <v>11.11</v>
      </c>
      <c r="B882" s="184" t="s">
        <v>423</v>
      </c>
      <c r="C882" s="190"/>
      <c r="D882" s="185"/>
      <c r="E882" s="185"/>
      <c r="F882" s="186"/>
      <c r="G882" s="187" t="s">
        <v>63</v>
      </c>
      <c r="H882" s="188"/>
    </row>
    <row r="883" spans="1:8">
      <c r="A883" s="189"/>
      <c r="B883" s="190" t="s">
        <v>246</v>
      </c>
      <c r="C883" s="191"/>
      <c r="D883" s="192">
        <v>28</v>
      </c>
      <c r="E883" s="193" t="s">
        <v>233</v>
      </c>
      <c r="F883" s="194">
        <v>5.5</v>
      </c>
      <c r="G883" s="255">
        <f t="shared" ref="G883:G888" si="24">D883*F883</f>
        <v>154</v>
      </c>
      <c r="H883" s="188"/>
    </row>
    <row r="884" spans="1:8">
      <c r="A884" s="189"/>
      <c r="B884" s="190" t="s">
        <v>161</v>
      </c>
      <c r="C884" s="191"/>
      <c r="D884" s="197">
        <v>21.51</v>
      </c>
      <c r="E884" s="193" t="s">
        <v>41</v>
      </c>
      <c r="F884" s="194">
        <v>2.08</v>
      </c>
      <c r="G884" s="255">
        <f t="shared" si="24"/>
        <v>44.740800000000007</v>
      </c>
      <c r="H884" s="239" t="s">
        <v>63</v>
      </c>
    </row>
    <row r="885" spans="1:8">
      <c r="A885" s="189"/>
      <c r="B885" s="190" t="s">
        <v>234</v>
      </c>
      <c r="C885" s="191"/>
      <c r="D885" s="250">
        <v>0.25</v>
      </c>
      <c r="E885" s="193" t="s">
        <v>41</v>
      </c>
      <c r="F885" s="194">
        <v>5.47</v>
      </c>
      <c r="G885" s="255">
        <f t="shared" si="24"/>
        <v>1.3674999999999999</v>
      </c>
      <c r="H885" s="188"/>
    </row>
    <row r="886" spans="1:8">
      <c r="A886" s="189"/>
      <c r="B886" s="190" t="s">
        <v>110</v>
      </c>
      <c r="C886" s="191"/>
      <c r="D886" s="250">
        <v>0.11</v>
      </c>
      <c r="E886" s="193" t="s">
        <v>82</v>
      </c>
      <c r="F886" s="194">
        <v>287.5</v>
      </c>
      <c r="G886" s="255">
        <f t="shared" si="24"/>
        <v>31.625</v>
      </c>
      <c r="H886" s="188"/>
    </row>
    <row r="887" spans="1:8">
      <c r="A887" s="189"/>
      <c r="B887" s="190" t="s">
        <v>212</v>
      </c>
      <c r="C887" s="191"/>
      <c r="D887" s="192">
        <v>10</v>
      </c>
      <c r="E887" s="193" t="s">
        <v>113</v>
      </c>
      <c r="F887" s="198">
        <v>1.44E-2</v>
      </c>
      <c r="G887" s="255">
        <f t="shared" si="24"/>
        <v>0.14399999999999999</v>
      </c>
      <c r="H887" s="188"/>
    </row>
    <row r="888" spans="1:8">
      <c r="A888" s="189"/>
      <c r="B888" s="190" t="s">
        <v>235</v>
      </c>
      <c r="C888" s="191"/>
      <c r="D888" s="197">
        <v>0.02</v>
      </c>
      <c r="E888" s="193" t="s">
        <v>41</v>
      </c>
      <c r="F888" s="194">
        <v>150</v>
      </c>
      <c r="G888" s="255">
        <f t="shared" si="24"/>
        <v>3</v>
      </c>
      <c r="H888" s="188"/>
    </row>
    <row r="889" spans="1:8">
      <c r="A889" s="297"/>
      <c r="B889" s="298"/>
      <c r="C889" s="299" t="s">
        <v>424</v>
      </c>
      <c r="D889" s="300">
        <v>1</v>
      </c>
      <c r="E889" s="301" t="s">
        <v>83</v>
      </c>
      <c r="F889" s="302" t="s">
        <v>54</v>
      </c>
      <c r="G889" s="303">
        <f>SUM(G883:G888)</f>
        <v>234.87730000000002</v>
      </c>
      <c r="H889" s="304" t="s">
        <v>115</v>
      </c>
    </row>
    <row r="890" spans="1:8">
      <c r="A890" s="207">
        <v>11.12</v>
      </c>
      <c r="B890" s="184" t="s">
        <v>425</v>
      </c>
      <c r="C890" s="190"/>
      <c r="D890" s="185"/>
      <c r="E890" s="185"/>
      <c r="F890" s="186"/>
      <c r="G890" s="187" t="s">
        <v>63</v>
      </c>
      <c r="H890" s="188"/>
    </row>
    <row r="891" spans="1:8">
      <c r="A891" s="189"/>
      <c r="B891" s="190" t="s">
        <v>426</v>
      </c>
      <c r="C891" s="191"/>
      <c r="D891" s="192">
        <v>28</v>
      </c>
      <c r="E891" s="193" t="s">
        <v>233</v>
      </c>
      <c r="F891" s="194">
        <v>6.25</v>
      </c>
      <c r="G891" s="255">
        <f t="shared" ref="G891:G896" si="25">D891*F891</f>
        <v>175</v>
      </c>
      <c r="H891" s="188"/>
    </row>
    <row r="892" spans="1:8">
      <c r="A892" s="189"/>
      <c r="B892" s="190" t="s">
        <v>161</v>
      </c>
      <c r="C892" s="191"/>
      <c r="D892" s="197">
        <v>21.51</v>
      </c>
      <c r="E892" s="193" t="s">
        <v>41</v>
      </c>
      <c r="F892" s="194">
        <v>2.08</v>
      </c>
      <c r="G892" s="255">
        <f t="shared" si="25"/>
        <v>44.740800000000007</v>
      </c>
      <c r="H892" s="239" t="s">
        <v>63</v>
      </c>
    </row>
    <row r="893" spans="1:8">
      <c r="A893" s="189"/>
      <c r="B893" s="190" t="s">
        <v>234</v>
      </c>
      <c r="C893" s="191"/>
      <c r="D893" s="250">
        <v>0.25</v>
      </c>
      <c r="E893" s="193" t="s">
        <v>41</v>
      </c>
      <c r="F893" s="194">
        <v>5.47</v>
      </c>
      <c r="G893" s="255">
        <f t="shared" si="25"/>
        <v>1.3674999999999999</v>
      </c>
      <c r="H893" s="188"/>
    </row>
    <row r="894" spans="1:8">
      <c r="A894" s="189"/>
      <c r="B894" s="190" t="s">
        <v>110</v>
      </c>
      <c r="C894" s="191"/>
      <c r="D894" s="250">
        <v>0.11</v>
      </c>
      <c r="E894" s="193" t="s">
        <v>82</v>
      </c>
      <c r="F894" s="194">
        <v>287.5</v>
      </c>
      <c r="G894" s="255">
        <f t="shared" si="25"/>
        <v>31.625</v>
      </c>
      <c r="H894" s="188"/>
    </row>
    <row r="895" spans="1:8">
      <c r="A895" s="189"/>
      <c r="B895" s="190" t="s">
        <v>212</v>
      </c>
      <c r="C895" s="191"/>
      <c r="D895" s="192">
        <v>10</v>
      </c>
      <c r="E895" s="193" t="s">
        <v>113</v>
      </c>
      <c r="F895" s="198">
        <v>1.44E-2</v>
      </c>
      <c r="G895" s="255">
        <f t="shared" si="25"/>
        <v>0.14399999999999999</v>
      </c>
      <c r="H895" s="188"/>
    </row>
    <row r="896" spans="1:8">
      <c r="A896" s="189"/>
      <c r="B896" s="190" t="s">
        <v>235</v>
      </c>
      <c r="C896" s="191"/>
      <c r="D896" s="197">
        <v>0.02</v>
      </c>
      <c r="E896" s="193" t="s">
        <v>41</v>
      </c>
      <c r="F896" s="194">
        <v>150</v>
      </c>
      <c r="G896" s="255">
        <f t="shared" si="25"/>
        <v>3</v>
      </c>
      <c r="H896" s="188"/>
    </row>
    <row r="897" spans="1:8">
      <c r="A897" s="297"/>
      <c r="B897" s="298"/>
      <c r="C897" s="299" t="s">
        <v>427</v>
      </c>
      <c r="D897" s="300">
        <v>1</v>
      </c>
      <c r="E897" s="301" t="s">
        <v>83</v>
      </c>
      <c r="F897" s="302" t="s">
        <v>54</v>
      </c>
      <c r="G897" s="303">
        <f>SUM(G891:G896)</f>
        <v>255.87730000000002</v>
      </c>
      <c r="H897" s="304" t="s">
        <v>115</v>
      </c>
    </row>
    <row r="898" spans="1:8">
      <c r="A898" s="207">
        <v>11.13</v>
      </c>
      <c r="B898" s="184" t="s">
        <v>428</v>
      </c>
      <c r="C898" s="190"/>
      <c r="D898" s="185"/>
      <c r="E898" s="185"/>
      <c r="F898" s="186"/>
      <c r="G898" s="187" t="s">
        <v>63</v>
      </c>
      <c r="H898" s="188"/>
    </row>
    <row r="899" spans="1:8">
      <c r="A899" s="189"/>
      <c r="B899" s="190" t="s">
        <v>429</v>
      </c>
      <c r="C899" s="191"/>
      <c r="D899" s="192">
        <v>28</v>
      </c>
      <c r="E899" s="193" t="s">
        <v>233</v>
      </c>
      <c r="F899" s="194">
        <v>5.75</v>
      </c>
      <c r="G899" s="255">
        <f t="shared" ref="G899:G904" si="26">D899*F899</f>
        <v>161</v>
      </c>
      <c r="H899" s="188"/>
    </row>
    <row r="900" spans="1:8">
      <c r="A900" s="189"/>
      <c r="B900" s="190" t="s">
        <v>161</v>
      </c>
      <c r="C900" s="191"/>
      <c r="D900" s="197">
        <v>21.51</v>
      </c>
      <c r="E900" s="193" t="s">
        <v>41</v>
      </c>
      <c r="F900" s="194">
        <v>2.08</v>
      </c>
      <c r="G900" s="255">
        <f t="shared" si="26"/>
        <v>44.740800000000007</v>
      </c>
      <c r="H900" s="239" t="s">
        <v>63</v>
      </c>
    </row>
    <row r="901" spans="1:8">
      <c r="A901" s="189"/>
      <c r="B901" s="190" t="s">
        <v>234</v>
      </c>
      <c r="C901" s="191"/>
      <c r="D901" s="250">
        <v>0.25</v>
      </c>
      <c r="E901" s="193" t="s">
        <v>41</v>
      </c>
      <c r="F901" s="194">
        <v>5.47</v>
      </c>
      <c r="G901" s="255">
        <f t="shared" si="26"/>
        <v>1.3674999999999999</v>
      </c>
      <c r="H901" s="188"/>
    </row>
    <row r="902" spans="1:8">
      <c r="A902" s="189"/>
      <c r="B902" s="190" t="s">
        <v>110</v>
      </c>
      <c r="C902" s="191"/>
      <c r="D902" s="250">
        <v>0.11</v>
      </c>
      <c r="E902" s="193" t="s">
        <v>82</v>
      </c>
      <c r="F902" s="194">
        <v>287.5</v>
      </c>
      <c r="G902" s="255">
        <f t="shared" si="26"/>
        <v>31.625</v>
      </c>
      <c r="H902" s="188"/>
    </row>
    <row r="903" spans="1:8">
      <c r="A903" s="189"/>
      <c r="B903" s="190" t="s">
        <v>212</v>
      </c>
      <c r="C903" s="191"/>
      <c r="D903" s="192">
        <v>10</v>
      </c>
      <c r="E903" s="193" t="s">
        <v>113</v>
      </c>
      <c r="F903" s="198">
        <v>1.44E-2</v>
      </c>
      <c r="G903" s="255">
        <f t="shared" si="26"/>
        <v>0.14399999999999999</v>
      </c>
      <c r="H903" s="188"/>
    </row>
    <row r="904" spans="1:8">
      <c r="A904" s="189"/>
      <c r="B904" s="190" t="s">
        <v>235</v>
      </c>
      <c r="C904" s="191"/>
      <c r="D904" s="197">
        <v>0.02</v>
      </c>
      <c r="E904" s="193" t="s">
        <v>41</v>
      </c>
      <c r="F904" s="194">
        <v>150</v>
      </c>
      <c r="G904" s="255">
        <f t="shared" si="26"/>
        <v>3</v>
      </c>
      <c r="H904" s="188"/>
    </row>
    <row r="905" spans="1:8" ht="21.75" thickBot="1">
      <c r="A905" s="216"/>
      <c r="B905" s="217"/>
      <c r="C905" s="218" t="s">
        <v>430</v>
      </c>
      <c r="D905" s="219">
        <v>1</v>
      </c>
      <c r="E905" s="258" t="s">
        <v>83</v>
      </c>
      <c r="F905" s="259" t="s">
        <v>54</v>
      </c>
      <c r="G905" s="260">
        <f>SUM(G899:G904)</f>
        <v>241.87730000000002</v>
      </c>
      <c r="H905" s="290" t="s">
        <v>115</v>
      </c>
    </row>
    <row r="906" spans="1:8">
      <c r="A906" s="223"/>
      <c r="B906" s="223"/>
      <c r="C906" s="223"/>
      <c r="D906" s="224"/>
      <c r="E906" s="261"/>
      <c r="F906" s="262"/>
      <c r="G906" s="545" t="str">
        <f>$G$37</f>
        <v xml:space="preserve"> เมษายน 2549</v>
      </c>
      <c r="H906" s="545"/>
    </row>
    <row r="907" spans="1:8" ht="21.75">
      <c r="A907" s="533" t="s">
        <v>431</v>
      </c>
      <c r="B907" s="533"/>
      <c r="C907" s="533"/>
      <c r="D907" s="533"/>
      <c r="E907" s="533"/>
      <c r="F907" s="533"/>
      <c r="G907" s="533"/>
      <c r="H907" s="533"/>
    </row>
    <row r="908" spans="1:8" ht="35.25" customHeight="1" thickBot="1">
      <c r="A908" s="547" t="s">
        <v>123</v>
      </c>
      <c r="B908" s="547"/>
      <c r="C908" s="547"/>
      <c r="D908" s="547"/>
      <c r="E908" s="547"/>
      <c r="F908" s="547"/>
      <c r="G908" s="547"/>
      <c r="H908" s="547"/>
    </row>
    <row r="909" spans="1:8">
      <c r="A909" s="535" t="s">
        <v>91</v>
      </c>
      <c r="B909" s="537" t="s">
        <v>0</v>
      </c>
      <c r="C909" s="538"/>
      <c r="D909" s="541" t="s">
        <v>1</v>
      </c>
      <c r="E909" s="541" t="s">
        <v>2</v>
      </c>
      <c r="F909" s="171" t="s">
        <v>104</v>
      </c>
      <c r="G909" s="172" t="s">
        <v>105</v>
      </c>
      <c r="H909" s="543" t="s">
        <v>12</v>
      </c>
    </row>
    <row r="910" spans="1:8">
      <c r="A910" s="536"/>
      <c r="B910" s="539"/>
      <c r="C910" s="540"/>
      <c r="D910" s="542"/>
      <c r="E910" s="542"/>
      <c r="F910" s="173" t="s">
        <v>93</v>
      </c>
      <c r="G910" s="174" t="s">
        <v>93</v>
      </c>
      <c r="H910" s="544"/>
    </row>
    <row r="911" spans="1:8">
      <c r="A911" s="305">
        <v>11.14</v>
      </c>
      <c r="B911" s="184" t="s">
        <v>432</v>
      </c>
      <c r="C911" s="190"/>
      <c r="D911" s="185"/>
      <c r="E911" s="185"/>
      <c r="F911" s="186"/>
      <c r="G911" s="187" t="s">
        <v>63</v>
      </c>
      <c r="H911" s="188"/>
    </row>
    <row r="912" spans="1:8">
      <c r="A912" s="189"/>
      <c r="B912" s="190" t="s">
        <v>433</v>
      </c>
      <c r="C912" s="191"/>
      <c r="D912" s="192">
        <v>28</v>
      </c>
      <c r="E912" s="193" t="s">
        <v>233</v>
      </c>
      <c r="F912" s="194">
        <v>6.25</v>
      </c>
      <c r="G912" s="255">
        <f t="shared" ref="G912:G917" si="27">D912*F912</f>
        <v>175</v>
      </c>
      <c r="H912" s="188"/>
    </row>
    <row r="913" spans="1:8">
      <c r="A913" s="189"/>
      <c r="B913" s="190" t="s">
        <v>161</v>
      </c>
      <c r="C913" s="191"/>
      <c r="D913" s="197">
        <v>21.51</v>
      </c>
      <c r="E913" s="193" t="s">
        <v>41</v>
      </c>
      <c r="F913" s="194">
        <v>2.08</v>
      </c>
      <c r="G913" s="255">
        <f t="shared" si="27"/>
        <v>44.740800000000007</v>
      </c>
      <c r="H913" s="239" t="s">
        <v>63</v>
      </c>
    </row>
    <row r="914" spans="1:8">
      <c r="A914" s="189"/>
      <c r="B914" s="190" t="s">
        <v>234</v>
      </c>
      <c r="C914" s="191"/>
      <c r="D914" s="250">
        <v>0.25</v>
      </c>
      <c r="E914" s="193" t="s">
        <v>41</v>
      </c>
      <c r="F914" s="194">
        <v>5.47</v>
      </c>
      <c r="G914" s="255">
        <f t="shared" si="27"/>
        <v>1.3674999999999999</v>
      </c>
      <c r="H914" s="188"/>
    </row>
    <row r="915" spans="1:8">
      <c r="A915" s="189"/>
      <c r="B915" s="190" t="s">
        <v>110</v>
      </c>
      <c r="C915" s="191"/>
      <c r="D915" s="250">
        <v>0.11</v>
      </c>
      <c r="E915" s="193" t="s">
        <v>82</v>
      </c>
      <c r="F915" s="194">
        <v>287.5</v>
      </c>
      <c r="G915" s="255">
        <f t="shared" si="27"/>
        <v>31.625</v>
      </c>
      <c r="H915" s="188"/>
    </row>
    <row r="916" spans="1:8">
      <c r="A916" s="189"/>
      <c r="B916" s="190" t="s">
        <v>212</v>
      </c>
      <c r="C916" s="191"/>
      <c r="D916" s="192">
        <v>10</v>
      </c>
      <c r="E916" s="193" t="s">
        <v>113</v>
      </c>
      <c r="F916" s="198">
        <v>1.44E-2</v>
      </c>
      <c r="G916" s="255">
        <f t="shared" si="27"/>
        <v>0.14399999999999999</v>
      </c>
      <c r="H916" s="188"/>
    </row>
    <row r="917" spans="1:8">
      <c r="A917" s="189"/>
      <c r="B917" s="190" t="s">
        <v>235</v>
      </c>
      <c r="C917" s="191"/>
      <c r="D917" s="197">
        <v>0.02</v>
      </c>
      <c r="E917" s="193" t="s">
        <v>41</v>
      </c>
      <c r="F917" s="194">
        <v>150</v>
      </c>
      <c r="G917" s="255">
        <f t="shared" si="27"/>
        <v>3</v>
      </c>
      <c r="H917" s="188"/>
    </row>
    <row r="918" spans="1:8">
      <c r="A918" s="189"/>
      <c r="B918" s="212"/>
      <c r="C918" s="190" t="s">
        <v>434</v>
      </c>
      <c r="D918" s="192">
        <v>1</v>
      </c>
      <c r="E918" s="193" t="s">
        <v>83</v>
      </c>
      <c r="F918" s="213" t="s">
        <v>54</v>
      </c>
      <c r="G918" s="292">
        <f>SUM(G912:G917)</f>
        <v>255.87730000000002</v>
      </c>
      <c r="H918" s="215" t="s">
        <v>115</v>
      </c>
    </row>
    <row r="919" spans="1:8">
      <c r="A919" s="207">
        <v>11.15</v>
      </c>
      <c r="B919" s="184" t="s">
        <v>435</v>
      </c>
      <c r="C919" s="190"/>
      <c r="D919" s="185"/>
      <c r="E919" s="185"/>
      <c r="F919" s="186"/>
      <c r="G919" s="187" t="s">
        <v>63</v>
      </c>
      <c r="H919" s="188"/>
    </row>
    <row r="920" spans="1:8">
      <c r="A920" s="189"/>
      <c r="B920" s="190" t="s">
        <v>436</v>
      </c>
      <c r="C920" s="191"/>
      <c r="D920" s="192">
        <v>14</v>
      </c>
      <c r="E920" s="193" t="s">
        <v>233</v>
      </c>
      <c r="F920" s="194">
        <v>11.5</v>
      </c>
      <c r="G920" s="255">
        <f t="shared" ref="G920:G925" si="28">D920*F920</f>
        <v>161</v>
      </c>
      <c r="H920" s="188"/>
    </row>
    <row r="921" spans="1:8">
      <c r="A921" s="189"/>
      <c r="B921" s="190" t="s">
        <v>161</v>
      </c>
      <c r="C921" s="191"/>
      <c r="D921" s="197">
        <v>21.51</v>
      </c>
      <c r="E921" s="193" t="s">
        <v>41</v>
      </c>
      <c r="F921" s="194">
        <v>2.08</v>
      </c>
      <c r="G921" s="255">
        <f t="shared" si="28"/>
        <v>44.740800000000007</v>
      </c>
      <c r="H921" s="239" t="s">
        <v>63</v>
      </c>
    </row>
    <row r="922" spans="1:8">
      <c r="A922" s="189"/>
      <c r="B922" s="190" t="s">
        <v>234</v>
      </c>
      <c r="C922" s="191"/>
      <c r="D922" s="250">
        <v>0.25</v>
      </c>
      <c r="E922" s="193" t="s">
        <v>41</v>
      </c>
      <c r="F922" s="194">
        <v>5.47</v>
      </c>
      <c r="G922" s="255">
        <f t="shared" si="28"/>
        <v>1.3674999999999999</v>
      </c>
      <c r="H922" s="188"/>
    </row>
    <row r="923" spans="1:8">
      <c r="A923" s="189"/>
      <c r="B923" s="190" t="s">
        <v>110</v>
      </c>
      <c r="C923" s="191"/>
      <c r="D923" s="250">
        <v>0.11</v>
      </c>
      <c r="E923" s="193" t="s">
        <v>82</v>
      </c>
      <c r="F923" s="194">
        <v>287.5</v>
      </c>
      <c r="G923" s="255">
        <f t="shared" si="28"/>
        <v>31.625</v>
      </c>
      <c r="H923" s="188"/>
    </row>
    <row r="924" spans="1:8">
      <c r="A924" s="189"/>
      <c r="B924" s="190" t="s">
        <v>212</v>
      </c>
      <c r="C924" s="191"/>
      <c r="D924" s="192">
        <v>10</v>
      </c>
      <c r="E924" s="193" t="s">
        <v>113</v>
      </c>
      <c r="F924" s="198">
        <v>1.44E-2</v>
      </c>
      <c r="G924" s="255">
        <f t="shared" si="28"/>
        <v>0.14399999999999999</v>
      </c>
      <c r="H924" s="188"/>
    </row>
    <row r="925" spans="1:8">
      <c r="A925" s="189"/>
      <c r="B925" s="190" t="s">
        <v>235</v>
      </c>
      <c r="C925" s="191"/>
      <c r="D925" s="197">
        <v>0.02</v>
      </c>
      <c r="E925" s="193" t="s">
        <v>41</v>
      </c>
      <c r="F925" s="194">
        <v>150</v>
      </c>
      <c r="G925" s="255">
        <f t="shared" si="28"/>
        <v>3</v>
      </c>
      <c r="H925" s="188"/>
    </row>
    <row r="926" spans="1:8">
      <c r="A926" s="199"/>
      <c r="B926" s="200"/>
      <c r="C926" s="201" t="s">
        <v>437</v>
      </c>
      <c r="D926" s="202">
        <v>1</v>
      </c>
      <c r="E926" s="203" t="s">
        <v>83</v>
      </c>
      <c r="F926" s="204" t="s">
        <v>54</v>
      </c>
      <c r="G926" s="252">
        <f>SUM(G920:G925)</f>
        <v>241.87730000000002</v>
      </c>
      <c r="H926" s="206" t="s">
        <v>115</v>
      </c>
    </row>
    <row r="927" spans="1:8">
      <c r="A927" s="305">
        <v>11.16</v>
      </c>
      <c r="B927" s="184" t="s">
        <v>438</v>
      </c>
      <c r="C927" s="190"/>
      <c r="D927" s="185"/>
      <c r="E927" s="185"/>
      <c r="F927" s="186"/>
      <c r="G927" s="187" t="s">
        <v>63</v>
      </c>
      <c r="H927" s="188"/>
    </row>
    <row r="928" spans="1:8">
      <c r="A928" s="189"/>
      <c r="B928" s="190" t="s">
        <v>439</v>
      </c>
      <c r="C928" s="191"/>
      <c r="D928" s="192">
        <v>14</v>
      </c>
      <c r="E928" s="193" t="s">
        <v>233</v>
      </c>
      <c r="F928" s="194">
        <v>12</v>
      </c>
      <c r="G928" s="255">
        <f t="shared" ref="G928:G933" si="29">D928*F928</f>
        <v>168</v>
      </c>
      <c r="H928" s="188"/>
    </row>
    <row r="929" spans="1:8">
      <c r="A929" s="189"/>
      <c r="B929" s="190" t="s">
        <v>161</v>
      </c>
      <c r="C929" s="191"/>
      <c r="D929" s="197">
        <v>21.51</v>
      </c>
      <c r="E929" s="193" t="s">
        <v>41</v>
      </c>
      <c r="F929" s="194">
        <v>2.08</v>
      </c>
      <c r="G929" s="255">
        <f t="shared" si="29"/>
        <v>44.740800000000007</v>
      </c>
      <c r="H929" s="239" t="s">
        <v>63</v>
      </c>
    </row>
    <row r="930" spans="1:8">
      <c r="A930" s="189"/>
      <c r="B930" s="190" t="s">
        <v>234</v>
      </c>
      <c r="C930" s="191"/>
      <c r="D930" s="250">
        <v>0.25</v>
      </c>
      <c r="E930" s="193" t="s">
        <v>41</v>
      </c>
      <c r="F930" s="194">
        <v>5.47</v>
      </c>
      <c r="G930" s="255">
        <f t="shared" si="29"/>
        <v>1.3674999999999999</v>
      </c>
      <c r="H930" s="188"/>
    </row>
    <row r="931" spans="1:8">
      <c r="A931" s="189"/>
      <c r="B931" s="190" t="s">
        <v>110</v>
      </c>
      <c r="C931" s="191"/>
      <c r="D931" s="250">
        <v>0.11</v>
      </c>
      <c r="E931" s="193" t="s">
        <v>82</v>
      </c>
      <c r="F931" s="194">
        <v>287.5</v>
      </c>
      <c r="G931" s="255">
        <f t="shared" si="29"/>
        <v>31.625</v>
      </c>
      <c r="H931" s="188"/>
    </row>
    <row r="932" spans="1:8">
      <c r="A932" s="189"/>
      <c r="B932" s="190" t="s">
        <v>212</v>
      </c>
      <c r="C932" s="191"/>
      <c r="D932" s="192">
        <v>10</v>
      </c>
      <c r="E932" s="193" t="s">
        <v>113</v>
      </c>
      <c r="F932" s="198">
        <v>1.44E-2</v>
      </c>
      <c r="G932" s="255">
        <f t="shared" si="29"/>
        <v>0.14399999999999999</v>
      </c>
      <c r="H932" s="188"/>
    </row>
    <row r="933" spans="1:8">
      <c r="A933" s="189"/>
      <c r="B933" s="190" t="s">
        <v>235</v>
      </c>
      <c r="C933" s="191"/>
      <c r="D933" s="197">
        <v>0.02</v>
      </c>
      <c r="E933" s="193" t="s">
        <v>41</v>
      </c>
      <c r="F933" s="194">
        <v>150</v>
      </c>
      <c r="G933" s="255">
        <f t="shared" si="29"/>
        <v>3</v>
      </c>
      <c r="H933" s="188"/>
    </row>
    <row r="934" spans="1:8">
      <c r="A934" s="199"/>
      <c r="B934" s="200"/>
      <c r="C934" s="201" t="s">
        <v>440</v>
      </c>
      <c r="D934" s="202">
        <v>1</v>
      </c>
      <c r="E934" s="203" t="s">
        <v>83</v>
      </c>
      <c r="F934" s="204" t="s">
        <v>54</v>
      </c>
      <c r="G934" s="252">
        <f>SUM(G928:G933)</f>
        <v>248.87730000000002</v>
      </c>
      <c r="H934" s="206" t="s">
        <v>115</v>
      </c>
    </row>
    <row r="935" spans="1:8">
      <c r="A935" s="305">
        <v>11.17</v>
      </c>
      <c r="B935" s="184" t="s">
        <v>441</v>
      </c>
      <c r="C935" s="190"/>
      <c r="D935" s="185"/>
      <c r="E935" s="185"/>
      <c r="F935" s="186"/>
      <c r="G935" s="187" t="s">
        <v>63</v>
      </c>
      <c r="H935" s="188"/>
    </row>
    <row r="936" spans="1:8">
      <c r="A936" s="189"/>
      <c r="B936" s="190" t="s">
        <v>279</v>
      </c>
      <c r="C936" s="191"/>
      <c r="D936" s="192">
        <v>14</v>
      </c>
      <c r="E936" s="193" t="s">
        <v>233</v>
      </c>
      <c r="F936" s="194">
        <v>28.04</v>
      </c>
      <c r="G936" s="255">
        <f t="shared" ref="G936:G941" si="30">D936*F936</f>
        <v>392.56</v>
      </c>
      <c r="H936" s="188"/>
    </row>
    <row r="937" spans="1:8">
      <c r="A937" s="189"/>
      <c r="B937" s="190" t="s">
        <v>161</v>
      </c>
      <c r="C937" s="191"/>
      <c r="D937" s="197">
        <v>21.51</v>
      </c>
      <c r="E937" s="193" t="s">
        <v>41</v>
      </c>
      <c r="F937" s="194">
        <v>2.08</v>
      </c>
      <c r="G937" s="255">
        <f t="shared" si="30"/>
        <v>44.740800000000007</v>
      </c>
      <c r="H937" s="239" t="s">
        <v>63</v>
      </c>
    </row>
    <row r="938" spans="1:8">
      <c r="A938" s="189"/>
      <c r="B938" s="190" t="s">
        <v>276</v>
      </c>
      <c r="C938" s="191"/>
      <c r="D938" s="250">
        <v>0.25</v>
      </c>
      <c r="E938" s="193" t="s">
        <v>41</v>
      </c>
      <c r="F938" s="194">
        <v>27.14</v>
      </c>
      <c r="G938" s="255">
        <f t="shared" si="30"/>
        <v>6.7850000000000001</v>
      </c>
      <c r="H938" s="188"/>
    </row>
    <row r="939" spans="1:8">
      <c r="A939" s="189"/>
      <c r="B939" s="190" t="s">
        <v>110</v>
      </c>
      <c r="C939" s="191"/>
      <c r="D939" s="250">
        <v>0.11</v>
      </c>
      <c r="E939" s="193" t="s">
        <v>82</v>
      </c>
      <c r="F939" s="194">
        <v>287.5</v>
      </c>
      <c r="G939" s="255">
        <f t="shared" si="30"/>
        <v>31.625</v>
      </c>
      <c r="H939" s="188"/>
    </row>
    <row r="940" spans="1:8">
      <c r="A940" s="189"/>
      <c r="B940" s="190" t="s">
        <v>212</v>
      </c>
      <c r="C940" s="191"/>
      <c r="D940" s="192">
        <v>10</v>
      </c>
      <c r="E940" s="193" t="s">
        <v>113</v>
      </c>
      <c r="F940" s="198">
        <v>1.44E-2</v>
      </c>
      <c r="G940" s="255">
        <f t="shared" si="30"/>
        <v>0.14399999999999999</v>
      </c>
      <c r="H940" s="188"/>
    </row>
    <row r="941" spans="1:8">
      <c r="A941" s="189"/>
      <c r="B941" s="190" t="s">
        <v>235</v>
      </c>
      <c r="C941" s="191"/>
      <c r="D941" s="197">
        <v>0.02</v>
      </c>
      <c r="E941" s="193" t="s">
        <v>41</v>
      </c>
      <c r="F941" s="194">
        <v>150</v>
      </c>
      <c r="G941" s="255">
        <f t="shared" si="30"/>
        <v>3</v>
      </c>
      <c r="H941" s="188"/>
    </row>
    <row r="942" spans="1:8" ht="21.75" thickBot="1">
      <c r="A942" s="216"/>
      <c r="B942" s="217"/>
      <c r="C942" s="218" t="s">
        <v>442</v>
      </c>
      <c r="D942" s="219">
        <v>1</v>
      </c>
      <c r="E942" s="258" t="s">
        <v>83</v>
      </c>
      <c r="F942" s="259" t="s">
        <v>54</v>
      </c>
      <c r="G942" s="260">
        <f>SUM(G936:G941)</f>
        <v>478.85480000000001</v>
      </c>
      <c r="H942" s="290" t="s">
        <v>115</v>
      </c>
    </row>
    <row r="943" spans="1:8">
      <c r="A943" s="305">
        <v>11.17</v>
      </c>
      <c r="B943" s="184" t="s">
        <v>1290</v>
      </c>
      <c r="C943" s="190"/>
      <c r="D943" s="185"/>
      <c r="E943" s="185"/>
      <c r="F943" s="186"/>
      <c r="G943" s="187" t="s">
        <v>63</v>
      </c>
      <c r="H943" s="188"/>
    </row>
    <row r="944" spans="1:8">
      <c r="A944" s="189"/>
      <c r="B944" s="190" t="s">
        <v>1291</v>
      </c>
      <c r="C944" s="191"/>
      <c r="D944" s="192">
        <v>4</v>
      </c>
      <c r="E944" s="193" t="s">
        <v>233</v>
      </c>
      <c r="F944" s="194">
        <v>119</v>
      </c>
      <c r="G944" s="255">
        <f t="shared" ref="G944:G949" si="31">D944*F944</f>
        <v>476</v>
      </c>
      <c r="H944" s="188"/>
    </row>
    <row r="945" spans="1:8">
      <c r="A945" s="189"/>
      <c r="B945" s="190" t="s">
        <v>161</v>
      </c>
      <c r="C945" s="191"/>
      <c r="D945" s="197">
        <v>21.51</v>
      </c>
      <c r="E945" s="193" t="s">
        <v>41</v>
      </c>
      <c r="F945" s="194">
        <v>2.67</v>
      </c>
      <c r="G945" s="255">
        <f t="shared" si="31"/>
        <v>57.431699999999999</v>
      </c>
      <c r="H945" s="239" t="s">
        <v>63</v>
      </c>
    </row>
    <row r="946" spans="1:8" ht="38.25" customHeight="1">
      <c r="A946" s="189"/>
      <c r="B946" s="190" t="s">
        <v>276</v>
      </c>
      <c r="C946" s="191"/>
      <c r="D946" s="250">
        <v>0.25</v>
      </c>
      <c r="E946" s="193" t="s">
        <v>41</v>
      </c>
      <c r="F946" s="194">
        <v>27.14</v>
      </c>
      <c r="G946" s="255">
        <f t="shared" si="31"/>
        <v>6.7850000000000001</v>
      </c>
      <c r="H946" s="188"/>
    </row>
    <row r="947" spans="1:8">
      <c r="A947" s="189"/>
      <c r="B947" s="190" t="s">
        <v>110</v>
      </c>
      <c r="C947" s="191"/>
      <c r="D947" s="250">
        <v>0.11</v>
      </c>
      <c r="E947" s="193" t="s">
        <v>82</v>
      </c>
      <c r="F947" s="194">
        <v>514.02</v>
      </c>
      <c r="G947" s="255">
        <f t="shared" si="31"/>
        <v>56.542200000000001</v>
      </c>
      <c r="H947" s="188"/>
    </row>
    <row r="948" spans="1:8">
      <c r="A948" s="189"/>
      <c r="B948" s="190" t="s">
        <v>212</v>
      </c>
      <c r="C948" s="191"/>
      <c r="D948" s="192">
        <v>10</v>
      </c>
      <c r="E948" s="193" t="s">
        <v>113</v>
      </c>
      <c r="F948" s="198">
        <v>1.44E-2</v>
      </c>
      <c r="G948" s="255">
        <f t="shared" si="31"/>
        <v>0.14399999999999999</v>
      </c>
      <c r="H948" s="188"/>
    </row>
    <row r="949" spans="1:8">
      <c r="A949" s="189"/>
      <c r="B949" s="190" t="s">
        <v>235</v>
      </c>
      <c r="C949" s="191"/>
      <c r="D949" s="197">
        <v>0.02</v>
      </c>
      <c r="E949" s="193" t="s">
        <v>41</v>
      </c>
      <c r="F949" s="194">
        <v>150</v>
      </c>
      <c r="G949" s="255">
        <f t="shared" si="31"/>
        <v>3</v>
      </c>
      <c r="H949" s="188"/>
    </row>
    <row r="950" spans="1:8" ht="21.75" thickBot="1">
      <c r="A950" s="216"/>
      <c r="B950" s="217"/>
      <c r="C950" s="218" t="s">
        <v>442</v>
      </c>
      <c r="D950" s="219">
        <v>1</v>
      </c>
      <c r="E950" s="258" t="s">
        <v>83</v>
      </c>
      <c r="F950" s="259" t="s">
        <v>54</v>
      </c>
      <c r="G950" s="260">
        <f>SUM(G944:G949)</f>
        <v>599.90289999999993</v>
      </c>
      <c r="H950" s="290" t="s">
        <v>115</v>
      </c>
    </row>
    <row r="951" spans="1:8" ht="21.75" thickBot="1">
      <c r="A951" s="223"/>
      <c r="B951" s="223"/>
      <c r="C951" s="223"/>
      <c r="D951" s="224"/>
      <c r="E951" s="261"/>
      <c r="F951" s="262"/>
      <c r="G951" s="398"/>
      <c r="H951" s="334"/>
    </row>
    <row r="952" spans="1:8">
      <c r="A952" s="223"/>
      <c r="B952" s="223"/>
      <c r="C952" s="223"/>
      <c r="D952" s="224"/>
      <c r="E952" s="261"/>
      <c r="F952" s="262"/>
      <c r="G952" s="545" t="str">
        <f>$G$37</f>
        <v xml:space="preserve"> เมษายน 2549</v>
      </c>
      <c r="H952" s="545"/>
    </row>
    <row r="953" spans="1:8" ht="21.75">
      <c r="A953" s="533" t="s">
        <v>443</v>
      </c>
      <c r="B953" s="533"/>
      <c r="C953" s="533"/>
      <c r="D953" s="533"/>
      <c r="E953" s="533"/>
      <c r="F953" s="533"/>
      <c r="G953" s="533"/>
      <c r="H953" s="533"/>
    </row>
    <row r="954" spans="1:8" ht="22.5" thickBot="1">
      <c r="A954" s="547" t="s">
        <v>123</v>
      </c>
      <c r="B954" s="547"/>
      <c r="C954" s="547"/>
      <c r="D954" s="547"/>
      <c r="E954" s="547"/>
      <c r="F954" s="547"/>
      <c r="G954" s="547"/>
      <c r="H954" s="547"/>
    </row>
    <row r="955" spans="1:8">
      <c r="A955" s="535" t="s">
        <v>91</v>
      </c>
      <c r="B955" s="537" t="s">
        <v>0</v>
      </c>
      <c r="C955" s="538"/>
      <c r="D955" s="541" t="s">
        <v>1</v>
      </c>
      <c r="E955" s="541" t="s">
        <v>2</v>
      </c>
      <c r="F955" s="171" t="s">
        <v>104</v>
      </c>
      <c r="G955" s="172" t="s">
        <v>105</v>
      </c>
      <c r="H955" s="543" t="s">
        <v>12</v>
      </c>
    </row>
    <row r="956" spans="1:8">
      <c r="A956" s="536"/>
      <c r="B956" s="539"/>
      <c r="C956" s="540"/>
      <c r="D956" s="542"/>
      <c r="E956" s="542"/>
      <c r="F956" s="173" t="s">
        <v>93</v>
      </c>
      <c r="G956" s="174" t="s">
        <v>93</v>
      </c>
      <c r="H956" s="544"/>
    </row>
    <row r="957" spans="1:8">
      <c r="A957" s="305">
        <v>11.18</v>
      </c>
      <c r="B957" s="184" t="s">
        <v>444</v>
      </c>
      <c r="C957" s="190"/>
      <c r="D957" s="185"/>
      <c r="E957" s="185"/>
      <c r="F957" s="186"/>
      <c r="G957" s="187" t="s">
        <v>63</v>
      </c>
      <c r="H957" s="188"/>
    </row>
    <row r="958" spans="1:8">
      <c r="A958" s="189"/>
      <c r="B958" s="190" t="s">
        <v>445</v>
      </c>
      <c r="C958" s="191"/>
      <c r="D958" s="197">
        <v>1.06</v>
      </c>
      <c r="E958" s="193" t="s">
        <v>83</v>
      </c>
      <c r="F958" s="194" t="e">
        <v>#REF!</v>
      </c>
      <c r="G958" s="255">
        <v>1102.4000000000001</v>
      </c>
      <c r="H958" s="240" t="s">
        <v>271</v>
      </c>
    </row>
    <row r="959" spans="1:8">
      <c r="A959" s="189"/>
      <c r="B959" s="190" t="s">
        <v>161</v>
      </c>
      <c r="C959" s="191"/>
      <c r="D959" s="197">
        <v>21.51</v>
      </c>
      <c r="E959" s="193" t="s">
        <v>41</v>
      </c>
      <c r="F959" s="194">
        <v>2.08</v>
      </c>
      <c r="G959" s="255">
        <f>D959*F959</f>
        <v>44.740800000000007</v>
      </c>
      <c r="H959" s="240" t="s">
        <v>63</v>
      </c>
    </row>
    <row r="960" spans="1:8">
      <c r="A960" s="189"/>
      <c r="B960" s="190" t="s">
        <v>276</v>
      </c>
      <c r="C960" s="191"/>
      <c r="D960" s="250">
        <v>0.25</v>
      </c>
      <c r="E960" s="193" t="s">
        <v>41</v>
      </c>
      <c r="F960" s="194">
        <v>27.14</v>
      </c>
      <c r="G960" s="255">
        <f>D960*F960</f>
        <v>6.7850000000000001</v>
      </c>
      <c r="H960" s="239" t="s">
        <v>63</v>
      </c>
    </row>
    <row r="961" spans="1:8">
      <c r="A961" s="189"/>
      <c r="B961" s="190" t="s">
        <v>110</v>
      </c>
      <c r="C961" s="191"/>
      <c r="D961" s="250">
        <v>0.11</v>
      </c>
      <c r="E961" s="193" t="s">
        <v>82</v>
      </c>
      <c r="F961" s="194">
        <v>287.5</v>
      </c>
      <c r="G961" s="255">
        <f>D961*F961</f>
        <v>31.625</v>
      </c>
      <c r="H961" s="188"/>
    </row>
    <row r="962" spans="1:8">
      <c r="A962" s="189"/>
      <c r="B962" s="190" t="s">
        <v>212</v>
      </c>
      <c r="C962" s="191"/>
      <c r="D962" s="192">
        <v>10</v>
      </c>
      <c r="E962" s="193" t="s">
        <v>113</v>
      </c>
      <c r="F962" s="198">
        <v>1.44E-2</v>
      </c>
      <c r="G962" s="255">
        <f>D962*F962</f>
        <v>0.14399999999999999</v>
      </c>
      <c r="H962" s="188"/>
    </row>
    <row r="963" spans="1:8">
      <c r="A963" s="189"/>
      <c r="B963" s="190" t="s">
        <v>235</v>
      </c>
      <c r="C963" s="191"/>
      <c r="D963" s="197">
        <v>0.02</v>
      </c>
      <c r="E963" s="193" t="s">
        <v>41</v>
      </c>
      <c r="F963" s="194">
        <v>150</v>
      </c>
      <c r="G963" s="255">
        <f>D963*F963</f>
        <v>3</v>
      </c>
      <c r="H963" s="188"/>
    </row>
    <row r="964" spans="1:8">
      <c r="A964" s="199"/>
      <c r="B964" s="200"/>
      <c r="C964" s="201" t="s">
        <v>446</v>
      </c>
      <c r="D964" s="202">
        <v>1</v>
      </c>
      <c r="E964" s="203" t="s">
        <v>83</v>
      </c>
      <c r="F964" s="204" t="s">
        <v>54</v>
      </c>
      <c r="G964" s="252">
        <f>SUM(G958:G963)</f>
        <v>1188.6948000000002</v>
      </c>
      <c r="H964" s="206" t="s">
        <v>115</v>
      </c>
    </row>
    <row r="965" spans="1:8">
      <c r="A965" s="305">
        <v>11.19</v>
      </c>
      <c r="B965" s="184" t="s">
        <v>447</v>
      </c>
      <c r="C965" s="190"/>
      <c r="D965" s="185"/>
      <c r="E965" s="185"/>
      <c r="F965" s="186"/>
      <c r="G965" s="187" t="s">
        <v>63</v>
      </c>
      <c r="H965" s="188"/>
    </row>
    <row r="966" spans="1:8">
      <c r="A966" s="189"/>
      <c r="B966" s="190" t="s">
        <v>448</v>
      </c>
      <c r="C966" s="191"/>
      <c r="D966" s="197">
        <v>1.06</v>
      </c>
      <c r="E966" s="193" t="s">
        <v>83</v>
      </c>
      <c r="F966" s="194">
        <v>2500</v>
      </c>
      <c r="G966" s="255">
        <f t="shared" ref="G966:G971" si="32">D966*F966</f>
        <v>2650</v>
      </c>
      <c r="H966" s="240" t="s">
        <v>271</v>
      </c>
    </row>
    <row r="967" spans="1:8">
      <c r="A967" s="189"/>
      <c r="B967" s="190" t="s">
        <v>161</v>
      </c>
      <c r="C967" s="191"/>
      <c r="D967" s="197">
        <v>21.51</v>
      </c>
      <c r="E967" s="193" t="s">
        <v>41</v>
      </c>
      <c r="F967" s="194">
        <v>2.08</v>
      </c>
      <c r="G967" s="255">
        <f t="shared" si="32"/>
        <v>44.740800000000007</v>
      </c>
      <c r="H967" s="240" t="s">
        <v>63</v>
      </c>
    </row>
    <row r="968" spans="1:8">
      <c r="A968" s="189"/>
      <c r="B968" s="190" t="s">
        <v>276</v>
      </c>
      <c r="C968" s="191"/>
      <c r="D968" s="250">
        <v>0.25</v>
      </c>
      <c r="E968" s="193" t="s">
        <v>41</v>
      </c>
      <c r="F968" s="194">
        <v>27.14</v>
      </c>
      <c r="G968" s="255">
        <f t="shared" si="32"/>
        <v>6.7850000000000001</v>
      </c>
      <c r="H968" s="239" t="s">
        <v>63</v>
      </c>
    </row>
    <row r="969" spans="1:8">
      <c r="A969" s="189"/>
      <c r="B969" s="190" t="s">
        <v>110</v>
      </c>
      <c r="C969" s="191"/>
      <c r="D969" s="250">
        <v>0.11</v>
      </c>
      <c r="E969" s="193" t="s">
        <v>82</v>
      </c>
      <c r="F969" s="194">
        <v>287.5</v>
      </c>
      <c r="G969" s="255">
        <f t="shared" si="32"/>
        <v>31.625</v>
      </c>
      <c r="H969" s="188"/>
    </row>
    <row r="970" spans="1:8">
      <c r="A970" s="189"/>
      <c r="B970" s="190" t="s">
        <v>212</v>
      </c>
      <c r="C970" s="191"/>
      <c r="D970" s="192">
        <v>10</v>
      </c>
      <c r="E970" s="193" t="s">
        <v>113</v>
      </c>
      <c r="F970" s="198">
        <v>1.44E-2</v>
      </c>
      <c r="G970" s="255">
        <f t="shared" si="32"/>
        <v>0.14399999999999999</v>
      </c>
      <c r="H970" s="188"/>
    </row>
    <row r="971" spans="1:8">
      <c r="A971" s="189"/>
      <c r="B971" s="190" t="s">
        <v>235</v>
      </c>
      <c r="C971" s="191"/>
      <c r="D971" s="197">
        <v>0.02</v>
      </c>
      <c r="E971" s="193" t="s">
        <v>41</v>
      </c>
      <c r="F971" s="194">
        <v>150</v>
      </c>
      <c r="G971" s="255">
        <f t="shared" si="32"/>
        <v>3</v>
      </c>
      <c r="H971" s="188"/>
    </row>
    <row r="972" spans="1:8">
      <c r="A972" s="199"/>
      <c r="B972" s="200"/>
      <c r="C972" s="201" t="s">
        <v>449</v>
      </c>
      <c r="D972" s="202">
        <v>1</v>
      </c>
      <c r="E972" s="203" t="s">
        <v>83</v>
      </c>
      <c r="F972" s="204" t="s">
        <v>54</v>
      </c>
      <c r="G972" s="252">
        <f>SUM(G966:G971)</f>
        <v>2736.2947999999997</v>
      </c>
      <c r="H972" s="206" t="s">
        <v>115</v>
      </c>
    </row>
    <row r="973" spans="1:8">
      <c r="A973" s="305">
        <v>11.2</v>
      </c>
      <c r="B973" s="184" t="s">
        <v>450</v>
      </c>
      <c r="C973" s="190"/>
      <c r="D973" s="185"/>
      <c r="E973" s="185"/>
      <c r="F973" s="186"/>
      <c r="G973" s="187" t="s">
        <v>63</v>
      </c>
      <c r="H973" s="188"/>
    </row>
    <row r="974" spans="1:8">
      <c r="A974" s="189"/>
      <c r="B974" s="190" t="s">
        <v>451</v>
      </c>
      <c r="C974" s="191"/>
      <c r="D974" s="197">
        <v>1.05</v>
      </c>
      <c r="E974" s="193" t="s">
        <v>83</v>
      </c>
      <c r="F974" s="194">
        <v>99.96</v>
      </c>
      <c r="G974" s="255">
        <f t="shared" ref="G974:G979" si="33">D974*F974</f>
        <v>104.958</v>
      </c>
      <c r="H974" s="240" t="s">
        <v>452</v>
      </c>
    </row>
    <row r="975" spans="1:8">
      <c r="A975" s="189"/>
      <c r="B975" s="190" t="s">
        <v>161</v>
      </c>
      <c r="C975" s="191"/>
      <c r="D975" s="197">
        <v>21.51</v>
      </c>
      <c r="E975" s="193" t="s">
        <v>41</v>
      </c>
      <c r="F975" s="194">
        <v>2.08</v>
      </c>
      <c r="G975" s="255">
        <f t="shared" si="33"/>
        <v>44.740800000000007</v>
      </c>
      <c r="H975" s="240" t="s">
        <v>63</v>
      </c>
    </row>
    <row r="976" spans="1:8">
      <c r="A976" s="189"/>
      <c r="B976" s="190" t="s">
        <v>110</v>
      </c>
      <c r="C976" s="191"/>
      <c r="D976" s="250">
        <v>0.11</v>
      </c>
      <c r="E976" s="193" t="s">
        <v>82</v>
      </c>
      <c r="F976" s="194">
        <v>287.5</v>
      </c>
      <c r="G976" s="255">
        <f t="shared" si="33"/>
        <v>31.625</v>
      </c>
      <c r="H976" s="239" t="s">
        <v>63</v>
      </c>
    </row>
    <row r="977" spans="1:8">
      <c r="A977" s="189"/>
      <c r="B977" s="190" t="s">
        <v>212</v>
      </c>
      <c r="C977" s="191"/>
      <c r="D977" s="192">
        <v>6</v>
      </c>
      <c r="E977" s="193" t="s">
        <v>113</v>
      </c>
      <c r="F977" s="198">
        <v>1.44E-2</v>
      </c>
      <c r="G977" s="255">
        <f t="shared" si="33"/>
        <v>8.6400000000000005E-2</v>
      </c>
      <c r="H977" s="188"/>
    </row>
    <row r="978" spans="1:8">
      <c r="A978" s="189"/>
      <c r="B978" s="190" t="s">
        <v>453</v>
      </c>
      <c r="C978" s="191"/>
      <c r="D978" s="197">
        <v>0.1</v>
      </c>
      <c r="E978" s="193" t="s">
        <v>41</v>
      </c>
      <c r="F978" s="256">
        <v>28</v>
      </c>
      <c r="G978" s="255">
        <f t="shared" si="33"/>
        <v>2.8000000000000003</v>
      </c>
      <c r="H978" s="188"/>
    </row>
    <row r="979" spans="1:8">
      <c r="A979" s="189"/>
      <c r="B979" s="190" t="s">
        <v>235</v>
      </c>
      <c r="C979" s="191"/>
      <c r="D979" s="197">
        <v>0.02</v>
      </c>
      <c r="E979" s="193" t="s">
        <v>41</v>
      </c>
      <c r="F979" s="194">
        <v>150</v>
      </c>
      <c r="G979" s="255">
        <f t="shared" si="33"/>
        <v>3</v>
      </c>
      <c r="H979" s="188"/>
    </row>
    <row r="980" spans="1:8">
      <c r="A980" s="297"/>
      <c r="B980" s="298"/>
      <c r="C980" s="299" t="s">
        <v>454</v>
      </c>
      <c r="D980" s="300">
        <v>1</v>
      </c>
      <c r="E980" s="301" t="s">
        <v>83</v>
      </c>
      <c r="F980" s="302" t="s">
        <v>54</v>
      </c>
      <c r="G980" s="303">
        <f>SUM(G974:G979)</f>
        <v>187.21020000000001</v>
      </c>
      <c r="H980" s="304" t="s">
        <v>115</v>
      </c>
    </row>
    <row r="981" spans="1:8">
      <c r="A981" s="207">
        <v>11.21</v>
      </c>
      <c r="B981" s="184" t="s">
        <v>455</v>
      </c>
      <c r="C981" s="190"/>
      <c r="D981" s="185"/>
      <c r="E981" s="185"/>
      <c r="F981" s="186"/>
      <c r="G981" s="187" t="s">
        <v>63</v>
      </c>
      <c r="H981" s="188"/>
    </row>
    <row r="982" spans="1:8">
      <c r="A982" s="189"/>
      <c r="B982" s="190" t="s">
        <v>456</v>
      </c>
      <c r="C982" s="191"/>
      <c r="D982" s="197">
        <v>1.05</v>
      </c>
      <c r="E982" s="193" t="s">
        <v>83</v>
      </c>
      <c r="F982" s="194">
        <v>124.67</v>
      </c>
      <c r="G982" s="255">
        <f t="shared" ref="G982:G987" si="34">D982*F982</f>
        <v>130.90350000000001</v>
      </c>
      <c r="H982" s="240" t="s">
        <v>452</v>
      </c>
    </row>
    <row r="983" spans="1:8" ht="33.75" customHeight="1">
      <c r="A983" s="189"/>
      <c r="B983" s="190" t="s">
        <v>161</v>
      </c>
      <c r="C983" s="191"/>
      <c r="D983" s="197">
        <v>21.51</v>
      </c>
      <c r="E983" s="193" t="s">
        <v>41</v>
      </c>
      <c r="F983" s="194">
        <v>2.08</v>
      </c>
      <c r="G983" s="255">
        <f t="shared" si="34"/>
        <v>44.740800000000007</v>
      </c>
      <c r="H983" s="240" t="s">
        <v>63</v>
      </c>
    </row>
    <row r="984" spans="1:8">
      <c r="A984" s="189"/>
      <c r="B984" s="190" t="s">
        <v>110</v>
      </c>
      <c r="C984" s="191"/>
      <c r="D984" s="250">
        <v>0.11</v>
      </c>
      <c r="E984" s="193" t="s">
        <v>82</v>
      </c>
      <c r="F984" s="194">
        <v>287.5</v>
      </c>
      <c r="G984" s="255">
        <f t="shared" si="34"/>
        <v>31.625</v>
      </c>
      <c r="H984" s="239" t="s">
        <v>63</v>
      </c>
    </row>
    <row r="985" spans="1:8">
      <c r="A985" s="189"/>
      <c r="B985" s="190" t="s">
        <v>212</v>
      </c>
      <c r="C985" s="191"/>
      <c r="D985" s="192">
        <v>6</v>
      </c>
      <c r="E985" s="193" t="s">
        <v>113</v>
      </c>
      <c r="F985" s="198">
        <v>1.44E-2</v>
      </c>
      <c r="G985" s="255">
        <f t="shared" si="34"/>
        <v>8.6400000000000005E-2</v>
      </c>
      <c r="H985" s="188"/>
    </row>
    <row r="986" spans="1:8" ht="20.45" customHeight="1">
      <c r="A986" s="189"/>
      <c r="B986" s="190" t="s">
        <v>453</v>
      </c>
      <c r="C986" s="191"/>
      <c r="D986" s="197">
        <v>0.1</v>
      </c>
      <c r="E986" s="193" t="s">
        <v>41</v>
      </c>
      <c r="F986" s="256">
        <v>28</v>
      </c>
      <c r="G986" s="255">
        <f t="shared" si="34"/>
        <v>2.8000000000000003</v>
      </c>
      <c r="H986" s="188"/>
    </row>
    <row r="987" spans="1:8" ht="20.45" customHeight="1">
      <c r="A987" s="189"/>
      <c r="B987" s="190" t="s">
        <v>235</v>
      </c>
      <c r="C987" s="191"/>
      <c r="D987" s="197">
        <v>0.02</v>
      </c>
      <c r="E987" s="193" t="s">
        <v>41</v>
      </c>
      <c r="F987" s="194">
        <v>150</v>
      </c>
      <c r="G987" s="255">
        <f t="shared" si="34"/>
        <v>3</v>
      </c>
      <c r="H987" s="188"/>
    </row>
    <row r="988" spans="1:8" ht="20.45" customHeight="1" thickBot="1">
      <c r="A988" s="216"/>
      <c r="B988" s="217"/>
      <c r="C988" s="218" t="s">
        <v>457</v>
      </c>
      <c r="D988" s="219">
        <v>1</v>
      </c>
      <c r="E988" s="258" t="s">
        <v>83</v>
      </c>
      <c r="F988" s="259" t="s">
        <v>54</v>
      </c>
      <c r="G988" s="260">
        <f>SUM(G982:G987)</f>
        <v>213.15570000000002</v>
      </c>
      <c r="H988" s="290" t="s">
        <v>115</v>
      </c>
    </row>
    <row r="989" spans="1:8" ht="20.45" customHeight="1">
      <c r="A989" s="223"/>
      <c r="B989" s="223"/>
      <c r="C989" s="223"/>
      <c r="D989" s="224"/>
      <c r="E989" s="261"/>
      <c r="F989" s="262"/>
      <c r="G989" s="545" t="str">
        <f>$G$37</f>
        <v xml:space="preserve"> เมษายน 2549</v>
      </c>
      <c r="H989" s="545"/>
    </row>
    <row r="990" spans="1:8" ht="20.45" customHeight="1">
      <c r="A990" s="533" t="s">
        <v>458</v>
      </c>
      <c r="B990" s="533"/>
      <c r="C990" s="533"/>
      <c r="D990" s="533"/>
      <c r="E990" s="533"/>
      <c r="F990" s="533"/>
      <c r="G990" s="533"/>
      <c r="H990" s="533"/>
    </row>
    <row r="991" spans="1:8" ht="20.45" customHeight="1" thickBot="1">
      <c r="A991" s="547" t="s">
        <v>123</v>
      </c>
      <c r="B991" s="547"/>
      <c r="C991" s="547"/>
      <c r="D991" s="547"/>
      <c r="E991" s="547"/>
      <c r="F991" s="547"/>
      <c r="G991" s="547"/>
      <c r="H991" s="547"/>
    </row>
    <row r="992" spans="1:8" ht="20.45" customHeight="1">
      <c r="A992" s="535" t="s">
        <v>91</v>
      </c>
      <c r="B992" s="537" t="s">
        <v>0</v>
      </c>
      <c r="C992" s="538"/>
      <c r="D992" s="541" t="s">
        <v>1</v>
      </c>
      <c r="E992" s="541" t="s">
        <v>2</v>
      </c>
      <c r="F992" s="171" t="s">
        <v>104</v>
      </c>
      <c r="G992" s="172" t="s">
        <v>105</v>
      </c>
      <c r="H992" s="543" t="s">
        <v>12</v>
      </c>
    </row>
    <row r="993" spans="1:8" ht="20.45" customHeight="1">
      <c r="A993" s="536"/>
      <c r="B993" s="539"/>
      <c r="C993" s="540"/>
      <c r="D993" s="542"/>
      <c r="E993" s="542"/>
      <c r="F993" s="173" t="s">
        <v>93</v>
      </c>
      <c r="G993" s="174" t="s">
        <v>93</v>
      </c>
      <c r="H993" s="544"/>
    </row>
    <row r="994" spans="1:8" ht="20.45" customHeight="1">
      <c r="A994" s="207">
        <v>11.22</v>
      </c>
      <c r="B994" s="184" t="s">
        <v>459</v>
      </c>
      <c r="C994" s="190"/>
      <c r="D994" s="185"/>
      <c r="E994" s="185"/>
      <c r="F994" s="186"/>
      <c r="G994" s="187" t="s">
        <v>63</v>
      </c>
      <c r="H994" s="188"/>
    </row>
    <row r="995" spans="1:8" ht="20.45" customHeight="1">
      <c r="A995" s="189"/>
      <c r="B995" s="190" t="s">
        <v>460</v>
      </c>
      <c r="C995" s="191"/>
      <c r="D995" s="197">
        <v>1.05</v>
      </c>
      <c r="E995" s="193" t="s">
        <v>83</v>
      </c>
      <c r="F995" s="194">
        <v>155.84</v>
      </c>
      <c r="G995" s="255">
        <f t="shared" ref="G995:G1000" si="35">D995*F995</f>
        <v>163.63200000000001</v>
      </c>
      <c r="H995" s="240" t="s">
        <v>452</v>
      </c>
    </row>
    <row r="996" spans="1:8" ht="20.45" customHeight="1">
      <c r="A996" s="189"/>
      <c r="B996" s="190" t="s">
        <v>161</v>
      </c>
      <c r="C996" s="191"/>
      <c r="D996" s="197">
        <v>21.51</v>
      </c>
      <c r="E996" s="193" t="s">
        <v>41</v>
      </c>
      <c r="F996" s="194">
        <v>2.08</v>
      </c>
      <c r="G996" s="255">
        <f t="shared" si="35"/>
        <v>44.740800000000007</v>
      </c>
      <c r="H996" s="240" t="s">
        <v>63</v>
      </c>
    </row>
    <row r="997" spans="1:8" ht="20.45" customHeight="1">
      <c r="A997" s="189"/>
      <c r="B997" s="190" t="s">
        <v>110</v>
      </c>
      <c r="C997" s="191"/>
      <c r="D997" s="250">
        <v>0.11</v>
      </c>
      <c r="E997" s="193" t="s">
        <v>82</v>
      </c>
      <c r="F997" s="194">
        <v>287.5</v>
      </c>
      <c r="G997" s="255">
        <f t="shared" si="35"/>
        <v>31.625</v>
      </c>
      <c r="H997" s="239" t="s">
        <v>63</v>
      </c>
    </row>
    <row r="998" spans="1:8" ht="20.45" customHeight="1">
      <c r="A998" s="189"/>
      <c r="B998" s="190" t="s">
        <v>212</v>
      </c>
      <c r="C998" s="191"/>
      <c r="D998" s="192">
        <v>6</v>
      </c>
      <c r="E998" s="193" t="s">
        <v>113</v>
      </c>
      <c r="F998" s="198">
        <v>1.44E-2</v>
      </c>
      <c r="G998" s="255">
        <f t="shared" si="35"/>
        <v>8.6400000000000005E-2</v>
      </c>
      <c r="H998" s="188"/>
    </row>
    <row r="999" spans="1:8" ht="20.45" customHeight="1">
      <c r="A999" s="189"/>
      <c r="B999" s="190" t="s">
        <v>453</v>
      </c>
      <c r="C999" s="191"/>
      <c r="D999" s="197">
        <v>0.1</v>
      </c>
      <c r="E999" s="193" t="s">
        <v>41</v>
      </c>
      <c r="F999" s="256">
        <v>28</v>
      </c>
      <c r="G999" s="255">
        <f t="shared" si="35"/>
        <v>2.8000000000000003</v>
      </c>
      <c r="H999" s="188"/>
    </row>
    <row r="1000" spans="1:8" ht="20.45" customHeight="1">
      <c r="A1000" s="189"/>
      <c r="B1000" s="190" t="s">
        <v>235</v>
      </c>
      <c r="C1000" s="191"/>
      <c r="D1000" s="197">
        <v>0.02</v>
      </c>
      <c r="E1000" s="193" t="s">
        <v>41</v>
      </c>
      <c r="F1000" s="194">
        <v>150</v>
      </c>
      <c r="G1000" s="255">
        <f t="shared" si="35"/>
        <v>3</v>
      </c>
      <c r="H1000" s="188"/>
    </row>
    <row r="1001" spans="1:8" ht="20.45" customHeight="1">
      <c r="A1001" s="297"/>
      <c r="B1001" s="298"/>
      <c r="C1001" s="299" t="s">
        <v>461</v>
      </c>
      <c r="D1001" s="300">
        <v>1</v>
      </c>
      <c r="E1001" s="301" t="s">
        <v>83</v>
      </c>
      <c r="F1001" s="302" t="s">
        <v>54</v>
      </c>
      <c r="G1001" s="303">
        <f>SUM(G995:G1000)</f>
        <v>245.88420000000002</v>
      </c>
      <c r="H1001" s="304" t="s">
        <v>115</v>
      </c>
    </row>
    <row r="1002" spans="1:8" ht="20.45" customHeight="1">
      <c r="A1002" s="207">
        <v>11.23</v>
      </c>
      <c r="B1002" s="184" t="s">
        <v>462</v>
      </c>
      <c r="C1002" s="190"/>
      <c r="D1002" s="185"/>
      <c r="E1002" s="185"/>
      <c r="F1002" s="186"/>
      <c r="G1002" s="187" t="s">
        <v>63</v>
      </c>
      <c r="H1002" s="188"/>
    </row>
    <row r="1003" spans="1:8" ht="20.45" customHeight="1">
      <c r="A1003" s="189"/>
      <c r="B1003" s="190" t="s">
        <v>463</v>
      </c>
      <c r="C1003" s="191"/>
      <c r="D1003" s="197">
        <v>1.05</v>
      </c>
      <c r="E1003" s="193" t="s">
        <v>83</v>
      </c>
      <c r="F1003" s="194">
        <v>198.8</v>
      </c>
      <c r="G1003" s="255">
        <f t="shared" ref="G1003:G1008" si="36">D1003*F1003</f>
        <v>208.74</v>
      </c>
      <c r="H1003" s="240" t="s">
        <v>452</v>
      </c>
    </row>
    <row r="1004" spans="1:8" ht="20.45" customHeight="1">
      <c r="A1004" s="189"/>
      <c r="B1004" s="190" t="s">
        <v>161</v>
      </c>
      <c r="C1004" s="191"/>
      <c r="D1004" s="197">
        <v>21.51</v>
      </c>
      <c r="E1004" s="193" t="s">
        <v>41</v>
      </c>
      <c r="F1004" s="194">
        <v>2.08</v>
      </c>
      <c r="G1004" s="255">
        <f t="shared" si="36"/>
        <v>44.740800000000007</v>
      </c>
      <c r="H1004" s="240" t="s">
        <v>63</v>
      </c>
    </row>
    <row r="1005" spans="1:8" ht="20.45" customHeight="1">
      <c r="A1005" s="189"/>
      <c r="B1005" s="190" t="s">
        <v>110</v>
      </c>
      <c r="C1005" s="191"/>
      <c r="D1005" s="250">
        <v>0.11</v>
      </c>
      <c r="E1005" s="193" t="s">
        <v>82</v>
      </c>
      <c r="F1005" s="194">
        <v>287.5</v>
      </c>
      <c r="G1005" s="255">
        <f t="shared" si="36"/>
        <v>31.625</v>
      </c>
      <c r="H1005" s="239" t="s">
        <v>63</v>
      </c>
    </row>
    <row r="1006" spans="1:8" ht="20.45" customHeight="1">
      <c r="A1006" s="189"/>
      <c r="B1006" s="190" t="s">
        <v>212</v>
      </c>
      <c r="C1006" s="191"/>
      <c r="D1006" s="192">
        <v>6</v>
      </c>
      <c r="E1006" s="193" t="s">
        <v>113</v>
      </c>
      <c r="F1006" s="198">
        <v>1.44E-2</v>
      </c>
      <c r="G1006" s="255">
        <f t="shared" si="36"/>
        <v>8.6400000000000005E-2</v>
      </c>
      <c r="H1006" s="188"/>
    </row>
    <row r="1007" spans="1:8" ht="20.45" customHeight="1">
      <c r="A1007" s="189"/>
      <c r="B1007" s="190" t="s">
        <v>453</v>
      </c>
      <c r="C1007" s="191"/>
      <c r="D1007" s="197">
        <v>0.1</v>
      </c>
      <c r="E1007" s="193" t="s">
        <v>41</v>
      </c>
      <c r="F1007" s="256">
        <v>28</v>
      </c>
      <c r="G1007" s="255">
        <f t="shared" si="36"/>
        <v>2.8000000000000003</v>
      </c>
      <c r="H1007" s="188"/>
    </row>
    <row r="1008" spans="1:8" ht="20.45" customHeight="1">
      <c r="A1008" s="189"/>
      <c r="B1008" s="190" t="s">
        <v>235</v>
      </c>
      <c r="C1008" s="191"/>
      <c r="D1008" s="197">
        <v>0.02</v>
      </c>
      <c r="E1008" s="193" t="s">
        <v>41</v>
      </c>
      <c r="F1008" s="194">
        <v>150</v>
      </c>
      <c r="G1008" s="255">
        <f t="shared" si="36"/>
        <v>3</v>
      </c>
      <c r="H1008" s="188"/>
    </row>
    <row r="1009" spans="1:8" ht="20.45" customHeight="1">
      <c r="A1009" s="297"/>
      <c r="B1009" s="298"/>
      <c r="C1009" s="299" t="s">
        <v>464</v>
      </c>
      <c r="D1009" s="300">
        <v>1</v>
      </c>
      <c r="E1009" s="301" t="s">
        <v>83</v>
      </c>
      <c r="F1009" s="302" t="s">
        <v>54</v>
      </c>
      <c r="G1009" s="303">
        <f>SUM(G1003:G1007)</f>
        <v>287.99220000000008</v>
      </c>
      <c r="H1009" s="304" t="s">
        <v>115</v>
      </c>
    </row>
    <row r="1010" spans="1:8" ht="20.45" customHeight="1">
      <c r="A1010" s="305">
        <v>11.24</v>
      </c>
      <c r="B1010" s="184" t="s">
        <v>465</v>
      </c>
      <c r="C1010" s="190"/>
      <c r="D1010" s="185"/>
      <c r="E1010" s="185"/>
      <c r="F1010" s="186"/>
      <c r="G1010" s="187" t="s">
        <v>63</v>
      </c>
      <c r="H1010" s="188"/>
    </row>
    <row r="1011" spans="1:8" ht="20.45" customHeight="1">
      <c r="A1011" s="189"/>
      <c r="B1011" s="190" t="s">
        <v>466</v>
      </c>
      <c r="C1011" s="191"/>
      <c r="D1011" s="197">
        <v>1.05</v>
      </c>
      <c r="E1011" s="193" t="s">
        <v>83</v>
      </c>
      <c r="F1011" s="194">
        <v>250</v>
      </c>
      <c r="G1011" s="255">
        <f t="shared" ref="G1011:G1016" si="37">D1011*F1011</f>
        <v>262.5</v>
      </c>
      <c r="H1011" s="240" t="s">
        <v>452</v>
      </c>
    </row>
    <row r="1012" spans="1:8" ht="20.45" customHeight="1">
      <c r="A1012" s="189"/>
      <c r="B1012" s="190" t="s">
        <v>161</v>
      </c>
      <c r="C1012" s="191"/>
      <c r="D1012" s="197">
        <v>21.51</v>
      </c>
      <c r="E1012" s="193" t="s">
        <v>41</v>
      </c>
      <c r="F1012" s="194">
        <v>2.08</v>
      </c>
      <c r="G1012" s="255">
        <f t="shared" si="37"/>
        <v>44.740800000000007</v>
      </c>
      <c r="H1012" s="240" t="s">
        <v>63</v>
      </c>
    </row>
    <row r="1013" spans="1:8" ht="20.45" customHeight="1">
      <c r="A1013" s="189"/>
      <c r="B1013" s="190" t="s">
        <v>110</v>
      </c>
      <c r="C1013" s="191"/>
      <c r="D1013" s="250">
        <v>0.11</v>
      </c>
      <c r="E1013" s="193" t="s">
        <v>82</v>
      </c>
      <c r="F1013" s="194">
        <v>287.5</v>
      </c>
      <c r="G1013" s="255">
        <f t="shared" si="37"/>
        <v>31.625</v>
      </c>
      <c r="H1013" s="239" t="s">
        <v>63</v>
      </c>
    </row>
    <row r="1014" spans="1:8" ht="20.45" customHeight="1">
      <c r="A1014" s="189"/>
      <c r="B1014" s="190" t="s">
        <v>212</v>
      </c>
      <c r="C1014" s="191"/>
      <c r="D1014" s="192">
        <v>6</v>
      </c>
      <c r="E1014" s="193" t="s">
        <v>113</v>
      </c>
      <c r="F1014" s="198">
        <v>1.44E-2</v>
      </c>
      <c r="G1014" s="255">
        <f t="shared" si="37"/>
        <v>8.6400000000000005E-2</v>
      </c>
      <c r="H1014" s="188"/>
    </row>
    <row r="1015" spans="1:8" ht="20.45" customHeight="1">
      <c r="A1015" s="189"/>
      <c r="B1015" s="190" t="s">
        <v>453</v>
      </c>
      <c r="C1015" s="191"/>
      <c r="D1015" s="197">
        <v>0.1</v>
      </c>
      <c r="E1015" s="193" t="s">
        <v>41</v>
      </c>
      <c r="F1015" s="256">
        <v>28</v>
      </c>
      <c r="G1015" s="255">
        <f t="shared" si="37"/>
        <v>2.8000000000000003</v>
      </c>
      <c r="H1015" s="188"/>
    </row>
    <row r="1016" spans="1:8" ht="20.45" customHeight="1">
      <c r="A1016" s="189"/>
      <c r="B1016" s="190" t="s">
        <v>235</v>
      </c>
      <c r="C1016" s="191"/>
      <c r="D1016" s="197">
        <v>0.02</v>
      </c>
      <c r="E1016" s="193" t="s">
        <v>41</v>
      </c>
      <c r="F1016" s="194">
        <v>150</v>
      </c>
      <c r="G1016" s="255">
        <f t="shared" si="37"/>
        <v>3</v>
      </c>
      <c r="H1016" s="188"/>
    </row>
    <row r="1017" spans="1:8" ht="20.45" customHeight="1">
      <c r="A1017" s="297"/>
      <c r="B1017" s="298"/>
      <c r="C1017" s="299" t="s">
        <v>467</v>
      </c>
      <c r="D1017" s="300">
        <v>1</v>
      </c>
      <c r="E1017" s="301" t="s">
        <v>83</v>
      </c>
      <c r="F1017" s="302" t="s">
        <v>54</v>
      </c>
      <c r="G1017" s="303">
        <f>SUM(G1011:G1016)</f>
        <v>344.75220000000007</v>
      </c>
      <c r="H1017" s="304" t="s">
        <v>115</v>
      </c>
    </row>
    <row r="1018" spans="1:8" ht="20.45" customHeight="1">
      <c r="A1018" s="305">
        <v>11.25</v>
      </c>
      <c r="B1018" s="184" t="s">
        <v>468</v>
      </c>
      <c r="C1018" s="190"/>
      <c r="D1018" s="185"/>
      <c r="E1018" s="185"/>
      <c r="F1018" s="186"/>
      <c r="G1018" s="187" t="s">
        <v>63</v>
      </c>
      <c r="H1018" s="188"/>
    </row>
    <row r="1019" spans="1:8" ht="21" customHeight="1">
      <c r="A1019" s="189"/>
      <c r="B1019" s="190" t="s">
        <v>469</v>
      </c>
      <c r="C1019" s="191"/>
      <c r="D1019" s="197">
        <v>1.05</v>
      </c>
      <c r="E1019" s="193" t="s">
        <v>83</v>
      </c>
      <c r="F1019" s="194">
        <v>320</v>
      </c>
      <c r="G1019" s="255">
        <f t="shared" ref="G1019:G1024" si="38">D1019*F1019</f>
        <v>336</v>
      </c>
      <c r="H1019" s="240" t="s">
        <v>452</v>
      </c>
    </row>
    <row r="1020" spans="1:8">
      <c r="A1020" s="189"/>
      <c r="B1020" s="190" t="s">
        <v>161</v>
      </c>
      <c r="C1020" s="191"/>
      <c r="D1020" s="197">
        <v>21.51</v>
      </c>
      <c r="E1020" s="193" t="s">
        <v>41</v>
      </c>
      <c r="F1020" s="194">
        <v>2.08</v>
      </c>
      <c r="G1020" s="255">
        <f t="shared" si="38"/>
        <v>44.740800000000007</v>
      </c>
      <c r="H1020" s="240" t="s">
        <v>63</v>
      </c>
    </row>
    <row r="1021" spans="1:8" ht="38.25" customHeight="1">
      <c r="A1021" s="189"/>
      <c r="B1021" s="190" t="s">
        <v>110</v>
      </c>
      <c r="C1021" s="191"/>
      <c r="D1021" s="250">
        <v>0.11</v>
      </c>
      <c r="E1021" s="193" t="s">
        <v>82</v>
      </c>
      <c r="F1021" s="194">
        <v>287.5</v>
      </c>
      <c r="G1021" s="255">
        <f t="shared" si="38"/>
        <v>31.625</v>
      </c>
      <c r="H1021" s="239" t="s">
        <v>63</v>
      </c>
    </row>
    <row r="1022" spans="1:8">
      <c r="A1022" s="189"/>
      <c r="B1022" s="190" t="s">
        <v>212</v>
      </c>
      <c r="C1022" s="191"/>
      <c r="D1022" s="192">
        <v>6</v>
      </c>
      <c r="E1022" s="193" t="s">
        <v>113</v>
      </c>
      <c r="F1022" s="198">
        <v>1.44E-2</v>
      </c>
      <c r="G1022" s="255">
        <f t="shared" si="38"/>
        <v>8.6400000000000005E-2</v>
      </c>
      <c r="H1022" s="188"/>
    </row>
    <row r="1023" spans="1:8">
      <c r="A1023" s="189"/>
      <c r="B1023" s="190" t="s">
        <v>453</v>
      </c>
      <c r="C1023" s="191"/>
      <c r="D1023" s="197">
        <v>0.1</v>
      </c>
      <c r="E1023" s="193" t="s">
        <v>41</v>
      </c>
      <c r="F1023" s="256">
        <v>28</v>
      </c>
      <c r="G1023" s="255">
        <f t="shared" si="38"/>
        <v>2.8000000000000003</v>
      </c>
      <c r="H1023" s="188"/>
    </row>
    <row r="1024" spans="1:8">
      <c r="A1024" s="189"/>
      <c r="B1024" s="190" t="s">
        <v>235</v>
      </c>
      <c r="C1024" s="191"/>
      <c r="D1024" s="197">
        <v>0.02</v>
      </c>
      <c r="E1024" s="193" t="s">
        <v>41</v>
      </c>
      <c r="F1024" s="194">
        <v>150</v>
      </c>
      <c r="G1024" s="255">
        <f t="shared" si="38"/>
        <v>3</v>
      </c>
      <c r="H1024" s="188"/>
    </row>
    <row r="1025" spans="1:8">
      <c r="A1025" s="189"/>
      <c r="B1025" s="212"/>
      <c r="C1025" s="190" t="s">
        <v>467</v>
      </c>
      <c r="D1025" s="192">
        <v>1</v>
      </c>
      <c r="E1025" s="193" t="s">
        <v>83</v>
      </c>
      <c r="F1025" s="213" t="s">
        <v>54</v>
      </c>
      <c r="G1025" s="292">
        <f>SUM(G1019:G1024)</f>
        <v>418.25220000000007</v>
      </c>
      <c r="H1025" s="215" t="s">
        <v>115</v>
      </c>
    </row>
    <row r="1026" spans="1:8" ht="21.75" thickBot="1">
      <c r="A1026" s="216"/>
      <c r="B1026" s="217"/>
      <c r="C1026" s="218"/>
      <c r="D1026" s="228"/>
      <c r="E1026" s="228"/>
      <c r="F1026" s="336"/>
      <c r="G1026" s="230" t="s">
        <v>63</v>
      </c>
      <c r="H1026" s="222"/>
    </row>
    <row r="1027" spans="1:8">
      <c r="A1027" s="223"/>
      <c r="B1027" s="223"/>
      <c r="C1027" s="223"/>
      <c r="D1027" s="223"/>
      <c r="E1027" s="223"/>
      <c r="F1027" s="231"/>
      <c r="G1027" s="545" t="str">
        <f>$G$37</f>
        <v xml:space="preserve"> เมษายน 2549</v>
      </c>
      <c r="H1027" s="545"/>
    </row>
    <row r="1028" spans="1:8" ht="21.75">
      <c r="A1028" s="533" t="s">
        <v>470</v>
      </c>
      <c r="B1028" s="533"/>
      <c r="C1028" s="533"/>
      <c r="D1028" s="533"/>
      <c r="E1028" s="533"/>
      <c r="F1028" s="533"/>
      <c r="G1028" s="533"/>
      <c r="H1028" s="533"/>
    </row>
    <row r="1029" spans="1:8" ht="22.5" thickBot="1">
      <c r="A1029" s="547" t="s">
        <v>123</v>
      </c>
      <c r="B1029" s="547"/>
      <c r="C1029" s="547"/>
      <c r="D1029" s="547"/>
      <c r="E1029" s="547"/>
      <c r="F1029" s="547"/>
      <c r="G1029" s="547"/>
      <c r="H1029" s="547"/>
    </row>
    <row r="1030" spans="1:8">
      <c r="A1030" s="535" t="s">
        <v>91</v>
      </c>
      <c r="B1030" s="537" t="s">
        <v>0</v>
      </c>
      <c r="C1030" s="538"/>
      <c r="D1030" s="541" t="s">
        <v>1</v>
      </c>
      <c r="E1030" s="541" t="s">
        <v>2</v>
      </c>
      <c r="F1030" s="171" t="s">
        <v>104</v>
      </c>
      <c r="G1030" s="172" t="s">
        <v>105</v>
      </c>
      <c r="H1030" s="543" t="s">
        <v>12</v>
      </c>
    </row>
    <row r="1031" spans="1:8">
      <c r="A1031" s="536"/>
      <c r="B1031" s="539"/>
      <c r="C1031" s="540"/>
      <c r="D1031" s="542"/>
      <c r="E1031" s="542"/>
      <c r="F1031" s="173" t="s">
        <v>93</v>
      </c>
      <c r="G1031" s="174" t="s">
        <v>93</v>
      </c>
      <c r="H1031" s="544"/>
    </row>
    <row r="1032" spans="1:8">
      <c r="A1032" s="305">
        <v>11.26</v>
      </c>
      <c r="B1032" s="184" t="s">
        <v>471</v>
      </c>
      <c r="C1032" s="190"/>
      <c r="D1032" s="185"/>
      <c r="E1032" s="185"/>
      <c r="F1032" s="186"/>
      <c r="G1032" s="187" t="s">
        <v>63</v>
      </c>
      <c r="H1032" s="188"/>
    </row>
    <row r="1033" spans="1:8">
      <c r="A1033" s="189"/>
      <c r="B1033" s="190" t="s">
        <v>472</v>
      </c>
      <c r="C1033" s="191"/>
      <c r="D1033" s="197">
        <v>1.1000000000000001</v>
      </c>
      <c r="E1033" s="193" t="s">
        <v>83</v>
      </c>
      <c r="F1033" s="194">
        <v>560</v>
      </c>
      <c r="G1033" s="255">
        <f>D1033*F1033</f>
        <v>616</v>
      </c>
      <c r="H1033" s="240" t="s">
        <v>304</v>
      </c>
    </row>
    <row r="1034" spans="1:8">
      <c r="A1034" s="189"/>
      <c r="B1034" s="190" t="s">
        <v>161</v>
      </c>
      <c r="C1034" s="191"/>
      <c r="D1034" s="197">
        <v>21.51</v>
      </c>
      <c r="E1034" s="193" t="s">
        <v>41</v>
      </c>
      <c r="F1034" s="194">
        <v>2.08</v>
      </c>
      <c r="G1034" s="255">
        <f>D1034*F1034</f>
        <v>44.740800000000007</v>
      </c>
      <c r="H1034" s="239" t="s">
        <v>63</v>
      </c>
    </row>
    <row r="1035" spans="1:8">
      <c r="A1035" s="189"/>
      <c r="B1035" s="190" t="s">
        <v>110</v>
      </c>
      <c r="C1035" s="191"/>
      <c r="D1035" s="250">
        <v>0.11</v>
      </c>
      <c r="E1035" s="193" t="s">
        <v>82</v>
      </c>
      <c r="F1035" s="194">
        <v>287.5</v>
      </c>
      <c r="G1035" s="255">
        <f>D1035*F1035</f>
        <v>31.625</v>
      </c>
      <c r="H1035" s="188"/>
    </row>
    <row r="1036" spans="1:8">
      <c r="A1036" s="189"/>
      <c r="B1036" s="190" t="s">
        <v>212</v>
      </c>
      <c r="C1036" s="191"/>
      <c r="D1036" s="192">
        <v>6</v>
      </c>
      <c r="E1036" s="193" t="s">
        <v>113</v>
      </c>
      <c r="F1036" s="198">
        <v>1.44E-2</v>
      </c>
      <c r="G1036" s="255">
        <f>D1036*F1036</f>
        <v>8.6400000000000005E-2</v>
      </c>
      <c r="H1036" s="188"/>
    </row>
    <row r="1037" spans="1:8">
      <c r="A1037" s="189"/>
      <c r="B1037" s="190" t="s">
        <v>473</v>
      </c>
      <c r="C1037" s="191"/>
      <c r="D1037" s="197">
        <v>0.1</v>
      </c>
      <c r="E1037" s="193" t="s">
        <v>41</v>
      </c>
      <c r="F1037" s="256">
        <v>28</v>
      </c>
      <c r="G1037" s="255">
        <f>D1037*F1037</f>
        <v>2.8000000000000003</v>
      </c>
      <c r="H1037" s="188"/>
    </row>
    <row r="1038" spans="1:8">
      <c r="A1038" s="297"/>
      <c r="B1038" s="298"/>
      <c r="C1038" s="299" t="s">
        <v>474</v>
      </c>
      <c r="D1038" s="300">
        <v>1</v>
      </c>
      <c r="E1038" s="301" t="s">
        <v>83</v>
      </c>
      <c r="F1038" s="302" t="s">
        <v>54</v>
      </c>
      <c r="G1038" s="303">
        <f>SUM(G1033:G1037)</f>
        <v>695.25220000000002</v>
      </c>
      <c r="H1038" s="304" t="s">
        <v>115</v>
      </c>
    </row>
    <row r="1039" spans="1:8">
      <c r="A1039" s="305">
        <v>11.27</v>
      </c>
      <c r="B1039" s="184" t="s">
        <v>475</v>
      </c>
      <c r="C1039" s="190"/>
      <c r="D1039" s="185"/>
      <c r="E1039" s="185"/>
      <c r="F1039" s="186"/>
      <c r="G1039" s="187" t="s">
        <v>63</v>
      </c>
      <c r="H1039" s="188"/>
    </row>
    <row r="1040" spans="1:8">
      <c r="A1040" s="189"/>
      <c r="B1040" s="190" t="s">
        <v>476</v>
      </c>
      <c r="C1040" s="191"/>
      <c r="D1040" s="197">
        <v>1.1000000000000001</v>
      </c>
      <c r="E1040" s="193" t="s">
        <v>83</v>
      </c>
      <c r="F1040" s="194">
        <v>620</v>
      </c>
      <c r="G1040" s="255">
        <f>D1040*F1040</f>
        <v>682</v>
      </c>
      <c r="H1040" s="240" t="s">
        <v>304</v>
      </c>
    </row>
    <row r="1041" spans="1:8">
      <c r="A1041" s="189"/>
      <c r="B1041" s="190" t="s">
        <v>161</v>
      </c>
      <c r="C1041" s="191"/>
      <c r="D1041" s="197">
        <v>21.51</v>
      </c>
      <c r="E1041" s="193" t="s">
        <v>41</v>
      </c>
      <c r="F1041" s="194">
        <v>2.08</v>
      </c>
      <c r="G1041" s="255">
        <f>D1041*F1041</f>
        <v>44.740800000000007</v>
      </c>
      <c r="H1041" s="239" t="s">
        <v>63</v>
      </c>
    </row>
    <row r="1042" spans="1:8">
      <c r="A1042" s="189"/>
      <c r="B1042" s="190" t="s">
        <v>110</v>
      </c>
      <c r="C1042" s="191"/>
      <c r="D1042" s="250">
        <v>0.11</v>
      </c>
      <c r="E1042" s="193" t="s">
        <v>82</v>
      </c>
      <c r="F1042" s="194">
        <v>287.5</v>
      </c>
      <c r="G1042" s="255">
        <f>D1042*F1042</f>
        <v>31.625</v>
      </c>
      <c r="H1042" s="188"/>
    </row>
    <row r="1043" spans="1:8">
      <c r="A1043" s="189"/>
      <c r="B1043" s="190" t="s">
        <v>212</v>
      </c>
      <c r="C1043" s="191"/>
      <c r="D1043" s="192">
        <v>6</v>
      </c>
      <c r="E1043" s="193" t="s">
        <v>113</v>
      </c>
      <c r="F1043" s="198">
        <v>1.44E-2</v>
      </c>
      <c r="G1043" s="255">
        <f>D1043*F1043</f>
        <v>8.6400000000000005E-2</v>
      </c>
      <c r="H1043" s="188"/>
    </row>
    <row r="1044" spans="1:8">
      <c r="A1044" s="189"/>
      <c r="B1044" s="190" t="s">
        <v>473</v>
      </c>
      <c r="C1044" s="191"/>
      <c r="D1044" s="197">
        <v>0.1</v>
      </c>
      <c r="E1044" s="193" t="s">
        <v>41</v>
      </c>
      <c r="F1044" s="256">
        <v>28</v>
      </c>
      <c r="G1044" s="255">
        <f>D1044*F1044</f>
        <v>2.8000000000000003</v>
      </c>
      <c r="H1044" s="188"/>
    </row>
    <row r="1045" spans="1:8">
      <c r="A1045" s="297"/>
      <c r="B1045" s="298"/>
      <c r="C1045" s="299" t="s">
        <v>477</v>
      </c>
      <c r="D1045" s="300">
        <v>1</v>
      </c>
      <c r="E1045" s="301" t="s">
        <v>83</v>
      </c>
      <c r="F1045" s="302" t="s">
        <v>54</v>
      </c>
      <c r="G1045" s="303">
        <f>SUM(G1040:G1044)</f>
        <v>761.25220000000002</v>
      </c>
      <c r="H1045" s="304" t="s">
        <v>115</v>
      </c>
    </row>
    <row r="1046" spans="1:8">
      <c r="A1046" s="305">
        <v>11.28</v>
      </c>
      <c r="B1046" s="184" t="s">
        <v>478</v>
      </c>
      <c r="C1046" s="190"/>
      <c r="D1046" s="185"/>
      <c r="E1046" s="185"/>
      <c r="F1046" s="186"/>
      <c r="G1046" s="187" t="s">
        <v>63</v>
      </c>
      <c r="H1046" s="188"/>
    </row>
    <row r="1047" spans="1:8">
      <c r="A1047" s="189"/>
      <c r="B1047" s="190" t="s">
        <v>479</v>
      </c>
      <c r="C1047" s="191"/>
      <c r="D1047" s="197">
        <v>1.1000000000000001</v>
      </c>
      <c r="E1047" s="193" t="s">
        <v>83</v>
      </c>
      <c r="F1047" s="194">
        <v>390</v>
      </c>
      <c r="G1047" s="255">
        <f>D1047*F1047</f>
        <v>429.00000000000006</v>
      </c>
      <c r="H1047" s="240" t="s">
        <v>304</v>
      </c>
    </row>
    <row r="1048" spans="1:8">
      <c r="A1048" s="189"/>
      <c r="B1048" s="190" t="s">
        <v>161</v>
      </c>
      <c r="C1048" s="191"/>
      <c r="D1048" s="197">
        <v>21.51</v>
      </c>
      <c r="E1048" s="193" t="s">
        <v>41</v>
      </c>
      <c r="F1048" s="194">
        <v>2.08</v>
      </c>
      <c r="G1048" s="255">
        <f>D1048*F1048</f>
        <v>44.740800000000007</v>
      </c>
      <c r="H1048" s="239" t="s">
        <v>63</v>
      </c>
    </row>
    <row r="1049" spans="1:8">
      <c r="A1049" s="189"/>
      <c r="B1049" s="190" t="s">
        <v>110</v>
      </c>
      <c r="C1049" s="191"/>
      <c r="D1049" s="250">
        <v>0.11</v>
      </c>
      <c r="E1049" s="193" t="s">
        <v>82</v>
      </c>
      <c r="F1049" s="194">
        <v>287.5</v>
      </c>
      <c r="G1049" s="255">
        <f>D1049*F1049</f>
        <v>31.625</v>
      </c>
      <c r="H1049" s="188"/>
    </row>
    <row r="1050" spans="1:8">
      <c r="A1050" s="189"/>
      <c r="B1050" s="190" t="s">
        <v>212</v>
      </c>
      <c r="C1050" s="191"/>
      <c r="D1050" s="192">
        <v>6</v>
      </c>
      <c r="E1050" s="193" t="s">
        <v>113</v>
      </c>
      <c r="F1050" s="198">
        <v>1.44E-2</v>
      </c>
      <c r="G1050" s="255">
        <f>D1050*F1050</f>
        <v>8.6400000000000005E-2</v>
      </c>
      <c r="H1050" s="188"/>
    </row>
    <row r="1051" spans="1:8">
      <c r="A1051" s="189"/>
      <c r="B1051" s="190" t="s">
        <v>473</v>
      </c>
      <c r="C1051" s="191"/>
      <c r="D1051" s="197">
        <v>0.1</v>
      </c>
      <c r="E1051" s="193" t="s">
        <v>41</v>
      </c>
      <c r="F1051" s="256">
        <v>28</v>
      </c>
      <c r="G1051" s="255">
        <f>D1051*F1051</f>
        <v>2.8000000000000003</v>
      </c>
      <c r="H1051" s="188"/>
    </row>
    <row r="1052" spans="1:8">
      <c r="A1052" s="297"/>
      <c r="B1052" s="298"/>
      <c r="C1052" s="299" t="s">
        <v>480</v>
      </c>
      <c r="D1052" s="300">
        <v>1</v>
      </c>
      <c r="E1052" s="301" t="s">
        <v>83</v>
      </c>
      <c r="F1052" s="302" t="s">
        <v>54</v>
      </c>
      <c r="G1052" s="303">
        <f>SUM(G1047:G1051)</f>
        <v>508.25220000000007</v>
      </c>
      <c r="H1052" s="304" t="s">
        <v>115</v>
      </c>
    </row>
    <row r="1053" spans="1:8">
      <c r="A1053" s="305">
        <v>11.29</v>
      </c>
      <c r="B1053" s="184" t="s">
        <v>478</v>
      </c>
      <c r="C1053" s="190"/>
      <c r="D1053" s="185"/>
      <c r="E1053" s="185"/>
      <c r="F1053" s="186"/>
      <c r="G1053" s="187" t="s">
        <v>63</v>
      </c>
      <c r="H1053" s="188"/>
    </row>
    <row r="1054" spans="1:8">
      <c r="A1054" s="189"/>
      <c r="B1054" s="190" t="s">
        <v>481</v>
      </c>
      <c r="C1054" s="191"/>
      <c r="D1054" s="197">
        <v>1.1000000000000001</v>
      </c>
      <c r="E1054" s="193" t="s">
        <v>83</v>
      </c>
      <c r="F1054" s="194">
        <v>430</v>
      </c>
      <c r="G1054" s="255">
        <f>D1054*F1054</f>
        <v>473.00000000000006</v>
      </c>
      <c r="H1054" s="240" t="s">
        <v>304</v>
      </c>
    </row>
    <row r="1055" spans="1:8">
      <c r="A1055" s="189"/>
      <c r="B1055" s="190" t="s">
        <v>161</v>
      </c>
      <c r="C1055" s="191"/>
      <c r="D1055" s="197">
        <v>21.51</v>
      </c>
      <c r="E1055" s="193" t="s">
        <v>41</v>
      </c>
      <c r="F1055" s="194">
        <v>2.08</v>
      </c>
      <c r="G1055" s="255">
        <f>D1055*F1055</f>
        <v>44.740800000000007</v>
      </c>
      <c r="H1055" s="239" t="s">
        <v>63</v>
      </c>
    </row>
    <row r="1056" spans="1:8">
      <c r="A1056" s="189"/>
      <c r="B1056" s="190" t="s">
        <v>110</v>
      </c>
      <c r="C1056" s="191"/>
      <c r="D1056" s="250">
        <v>0.11</v>
      </c>
      <c r="E1056" s="193" t="s">
        <v>82</v>
      </c>
      <c r="F1056" s="194">
        <v>287.5</v>
      </c>
      <c r="G1056" s="255">
        <f>D1056*F1056</f>
        <v>31.625</v>
      </c>
      <c r="H1056" s="188"/>
    </row>
    <row r="1057" spans="1:8">
      <c r="A1057" s="189"/>
      <c r="B1057" s="190" t="s">
        <v>212</v>
      </c>
      <c r="C1057" s="191"/>
      <c r="D1057" s="192">
        <v>6</v>
      </c>
      <c r="E1057" s="193" t="s">
        <v>113</v>
      </c>
      <c r="F1057" s="198">
        <v>1.44E-2</v>
      </c>
      <c r="G1057" s="255">
        <f>D1057*F1057</f>
        <v>8.6400000000000005E-2</v>
      </c>
      <c r="H1057" s="188"/>
    </row>
    <row r="1058" spans="1:8" ht="38.25" customHeight="1">
      <c r="A1058" s="189"/>
      <c r="B1058" s="190" t="s">
        <v>473</v>
      </c>
      <c r="C1058" s="191"/>
      <c r="D1058" s="197">
        <v>0.1</v>
      </c>
      <c r="E1058" s="193" t="s">
        <v>41</v>
      </c>
      <c r="F1058" s="256">
        <v>28</v>
      </c>
      <c r="G1058" s="255">
        <f>D1058*F1058</f>
        <v>2.8000000000000003</v>
      </c>
      <c r="H1058" s="188"/>
    </row>
    <row r="1059" spans="1:8">
      <c r="A1059" s="297"/>
      <c r="B1059" s="298"/>
      <c r="C1059" s="299" t="s">
        <v>480</v>
      </c>
      <c r="D1059" s="300">
        <v>1</v>
      </c>
      <c r="E1059" s="301" t="s">
        <v>83</v>
      </c>
      <c r="F1059" s="302" t="s">
        <v>54</v>
      </c>
      <c r="G1059" s="303">
        <f>SUM(G1054:G1058)</f>
        <v>552.25220000000002</v>
      </c>
      <c r="H1059" s="304" t="s">
        <v>115</v>
      </c>
    </row>
    <row r="1060" spans="1:8">
      <c r="A1060" s="189"/>
      <c r="B1060" s="212"/>
      <c r="C1060" s="190"/>
      <c r="D1060" s="185"/>
      <c r="E1060" s="185"/>
      <c r="F1060" s="186"/>
      <c r="G1060" s="187" t="s">
        <v>63</v>
      </c>
      <c r="H1060" s="188"/>
    </row>
    <row r="1061" spans="1:8">
      <c r="A1061" s="189"/>
      <c r="B1061" s="212"/>
      <c r="C1061" s="190"/>
      <c r="D1061" s="185"/>
      <c r="E1061" s="185"/>
      <c r="F1061" s="186"/>
      <c r="G1061" s="187" t="s">
        <v>63</v>
      </c>
      <c r="H1061" s="188"/>
    </row>
    <row r="1062" spans="1:8">
      <c r="A1062" s="189"/>
      <c r="B1062" s="212"/>
      <c r="C1062" s="190"/>
      <c r="D1062" s="185"/>
      <c r="E1062" s="185"/>
      <c r="F1062" s="186"/>
      <c r="G1062" s="187" t="s">
        <v>63</v>
      </c>
      <c r="H1062" s="188"/>
    </row>
    <row r="1063" spans="1:8" ht="21.75" thickBot="1">
      <c r="A1063" s="216"/>
      <c r="B1063" s="217"/>
      <c r="C1063" s="218"/>
      <c r="D1063" s="228"/>
      <c r="E1063" s="228"/>
      <c r="F1063" s="229"/>
      <c r="G1063" s="230" t="s">
        <v>63</v>
      </c>
      <c r="H1063" s="222"/>
    </row>
    <row r="1064" spans="1:8">
      <c r="A1064" s="223"/>
      <c r="B1064" s="223"/>
      <c r="C1064" s="223"/>
      <c r="D1064" s="223"/>
      <c r="E1064" s="223"/>
      <c r="F1064" s="231"/>
      <c r="G1064" s="545" t="str">
        <f>$G$37</f>
        <v xml:space="preserve"> เมษายน 2549</v>
      </c>
      <c r="H1064" s="545"/>
    </row>
    <row r="1065" spans="1:8" ht="21.75">
      <c r="A1065" s="533" t="s">
        <v>482</v>
      </c>
      <c r="B1065" s="533"/>
      <c r="C1065" s="533"/>
      <c r="D1065" s="533"/>
      <c r="E1065" s="533"/>
      <c r="F1065" s="533"/>
      <c r="G1065" s="533"/>
      <c r="H1065" s="533"/>
    </row>
    <row r="1066" spans="1:8" ht="22.5" thickBot="1">
      <c r="A1066" s="547" t="s">
        <v>123</v>
      </c>
      <c r="B1066" s="547"/>
      <c r="C1066" s="547"/>
      <c r="D1066" s="547"/>
      <c r="E1066" s="547"/>
      <c r="F1066" s="547"/>
      <c r="G1066" s="547"/>
      <c r="H1066" s="547"/>
    </row>
    <row r="1067" spans="1:8">
      <c r="A1067" s="535" t="s">
        <v>91</v>
      </c>
      <c r="B1067" s="537" t="s">
        <v>0</v>
      </c>
      <c r="C1067" s="538"/>
      <c r="D1067" s="541" t="s">
        <v>1</v>
      </c>
      <c r="E1067" s="541" t="s">
        <v>2</v>
      </c>
      <c r="F1067" s="171" t="s">
        <v>104</v>
      </c>
      <c r="G1067" s="172" t="s">
        <v>105</v>
      </c>
      <c r="H1067" s="543" t="s">
        <v>12</v>
      </c>
    </row>
    <row r="1068" spans="1:8">
      <c r="A1068" s="536"/>
      <c r="B1068" s="539"/>
      <c r="C1068" s="540"/>
      <c r="D1068" s="542"/>
      <c r="E1068" s="542"/>
      <c r="F1068" s="173" t="s">
        <v>93</v>
      </c>
      <c r="G1068" s="174" t="s">
        <v>93</v>
      </c>
      <c r="H1068" s="544"/>
    </row>
    <row r="1069" spans="1:8">
      <c r="A1069" s="305">
        <v>11.3</v>
      </c>
      <c r="B1069" s="184" t="s">
        <v>483</v>
      </c>
      <c r="C1069" s="190"/>
      <c r="D1069" s="185"/>
      <c r="E1069" s="185"/>
      <c r="F1069" s="186"/>
      <c r="G1069" s="187" t="s">
        <v>63</v>
      </c>
      <c r="H1069" s="188"/>
    </row>
    <row r="1070" spans="1:8">
      <c r="A1070" s="189"/>
      <c r="B1070" s="190" t="s">
        <v>484</v>
      </c>
      <c r="C1070" s="191"/>
      <c r="D1070" s="197">
        <v>1.1000000000000001</v>
      </c>
      <c r="E1070" s="193" t="s">
        <v>83</v>
      </c>
      <c r="F1070" s="194">
        <v>680</v>
      </c>
      <c r="G1070" s="255">
        <f>D1070*F1070</f>
        <v>748.00000000000011</v>
      </c>
      <c r="H1070" s="240" t="s">
        <v>304</v>
      </c>
    </row>
    <row r="1071" spans="1:8">
      <c r="A1071" s="189"/>
      <c r="B1071" s="190" t="s">
        <v>161</v>
      </c>
      <c r="C1071" s="191"/>
      <c r="D1071" s="197">
        <v>21.51</v>
      </c>
      <c r="E1071" s="193" t="s">
        <v>41</v>
      </c>
      <c r="F1071" s="194">
        <v>2.08</v>
      </c>
      <c r="G1071" s="255">
        <f>D1071*F1071</f>
        <v>44.740800000000007</v>
      </c>
      <c r="H1071" s="239" t="s">
        <v>63</v>
      </c>
    </row>
    <row r="1072" spans="1:8">
      <c r="A1072" s="189"/>
      <c r="B1072" s="190" t="s">
        <v>110</v>
      </c>
      <c r="C1072" s="191"/>
      <c r="D1072" s="250">
        <v>0.11</v>
      </c>
      <c r="E1072" s="193" t="s">
        <v>82</v>
      </c>
      <c r="F1072" s="194">
        <v>287.5</v>
      </c>
      <c r="G1072" s="255">
        <f>D1072*F1072</f>
        <v>31.625</v>
      </c>
      <c r="H1072" s="188"/>
    </row>
    <row r="1073" spans="1:8">
      <c r="A1073" s="189"/>
      <c r="B1073" s="190" t="s">
        <v>212</v>
      </c>
      <c r="C1073" s="191"/>
      <c r="D1073" s="192">
        <v>6</v>
      </c>
      <c r="E1073" s="193" t="s">
        <v>113</v>
      </c>
      <c r="F1073" s="198">
        <v>1.44E-2</v>
      </c>
      <c r="G1073" s="255">
        <f>D1073*F1073</f>
        <v>8.6400000000000005E-2</v>
      </c>
      <c r="H1073" s="188"/>
    </row>
    <row r="1074" spans="1:8">
      <c r="A1074" s="189"/>
      <c r="B1074" s="190" t="s">
        <v>473</v>
      </c>
      <c r="C1074" s="191"/>
      <c r="D1074" s="197">
        <v>0.1</v>
      </c>
      <c r="E1074" s="193" t="s">
        <v>41</v>
      </c>
      <c r="F1074" s="256">
        <v>28</v>
      </c>
      <c r="G1074" s="255">
        <f>D1074*F1074</f>
        <v>2.8000000000000003</v>
      </c>
      <c r="H1074" s="188"/>
    </row>
    <row r="1075" spans="1:8">
      <c r="A1075" s="297"/>
      <c r="B1075" s="298"/>
      <c r="C1075" s="299" t="s">
        <v>485</v>
      </c>
      <c r="D1075" s="300">
        <v>1</v>
      </c>
      <c r="E1075" s="301" t="s">
        <v>83</v>
      </c>
      <c r="F1075" s="302" t="s">
        <v>54</v>
      </c>
      <c r="G1075" s="303">
        <f>SUM(G1070:G1074)</f>
        <v>827.25220000000013</v>
      </c>
      <c r="H1075" s="304" t="s">
        <v>115</v>
      </c>
    </row>
    <row r="1076" spans="1:8">
      <c r="A1076" s="305">
        <v>11.31</v>
      </c>
      <c r="B1076" s="184" t="s">
        <v>486</v>
      </c>
      <c r="C1076" s="190"/>
      <c r="D1076" s="185"/>
      <c r="E1076" s="185"/>
      <c r="F1076" s="186"/>
      <c r="G1076" s="187" t="s">
        <v>63</v>
      </c>
      <c r="H1076" s="188"/>
    </row>
    <row r="1077" spans="1:8">
      <c r="A1077" s="189"/>
      <c r="B1077" s="190" t="s">
        <v>487</v>
      </c>
      <c r="C1077" s="191"/>
      <c r="D1077" s="197">
        <v>1.1000000000000001</v>
      </c>
      <c r="E1077" s="193" t="s">
        <v>83</v>
      </c>
      <c r="F1077" s="194">
        <v>540</v>
      </c>
      <c r="G1077" s="255">
        <f>D1077*F1077</f>
        <v>594</v>
      </c>
      <c r="H1077" s="240" t="s">
        <v>304</v>
      </c>
    </row>
    <row r="1078" spans="1:8">
      <c r="A1078" s="189"/>
      <c r="B1078" s="190" t="s">
        <v>161</v>
      </c>
      <c r="C1078" s="191"/>
      <c r="D1078" s="197">
        <v>21.51</v>
      </c>
      <c r="E1078" s="193" t="s">
        <v>41</v>
      </c>
      <c r="F1078" s="194">
        <v>2.08</v>
      </c>
      <c r="G1078" s="255">
        <f>D1078*F1078</f>
        <v>44.740800000000007</v>
      </c>
      <c r="H1078" s="239" t="s">
        <v>63</v>
      </c>
    </row>
    <row r="1079" spans="1:8">
      <c r="A1079" s="189"/>
      <c r="B1079" s="190" t="s">
        <v>110</v>
      </c>
      <c r="C1079" s="191"/>
      <c r="D1079" s="250">
        <v>0.11</v>
      </c>
      <c r="E1079" s="193" t="s">
        <v>82</v>
      </c>
      <c r="F1079" s="194">
        <v>287.5</v>
      </c>
      <c r="G1079" s="255">
        <f>D1079*F1079</f>
        <v>31.625</v>
      </c>
      <c r="H1079" s="188"/>
    </row>
    <row r="1080" spans="1:8">
      <c r="A1080" s="189"/>
      <c r="B1080" s="190" t="s">
        <v>212</v>
      </c>
      <c r="C1080" s="191"/>
      <c r="D1080" s="192">
        <v>6</v>
      </c>
      <c r="E1080" s="193" t="s">
        <v>113</v>
      </c>
      <c r="F1080" s="198">
        <v>1.44E-2</v>
      </c>
      <c r="G1080" s="255">
        <f>D1080*F1080</f>
        <v>8.6400000000000005E-2</v>
      </c>
      <c r="H1080" s="188"/>
    </row>
    <row r="1081" spans="1:8">
      <c r="A1081" s="189"/>
      <c r="B1081" s="190" t="s">
        <v>473</v>
      </c>
      <c r="C1081" s="191"/>
      <c r="D1081" s="197">
        <v>0.1</v>
      </c>
      <c r="E1081" s="193" t="s">
        <v>41</v>
      </c>
      <c r="F1081" s="256">
        <v>28</v>
      </c>
      <c r="G1081" s="255">
        <f>D1081*F1081</f>
        <v>2.8000000000000003</v>
      </c>
      <c r="H1081" s="188"/>
    </row>
    <row r="1082" spans="1:8">
      <c r="A1082" s="297"/>
      <c r="B1082" s="298"/>
      <c r="C1082" s="299" t="s">
        <v>488</v>
      </c>
      <c r="D1082" s="300">
        <v>1</v>
      </c>
      <c r="E1082" s="301" t="s">
        <v>83</v>
      </c>
      <c r="F1082" s="302" t="s">
        <v>54</v>
      </c>
      <c r="G1082" s="303">
        <f>SUM(G1077:G1081)</f>
        <v>673.25220000000002</v>
      </c>
      <c r="H1082" s="304" t="s">
        <v>115</v>
      </c>
    </row>
    <row r="1083" spans="1:8">
      <c r="A1083" s="305">
        <v>11.32</v>
      </c>
      <c r="B1083" s="184" t="s">
        <v>489</v>
      </c>
      <c r="C1083" s="190"/>
      <c r="D1083" s="185"/>
      <c r="E1083" s="185"/>
      <c r="F1083" s="186"/>
      <c r="G1083" s="187" t="s">
        <v>63</v>
      </c>
      <c r="H1083" s="188"/>
    </row>
    <row r="1084" spans="1:8">
      <c r="A1084" s="189"/>
      <c r="B1084" s="190" t="s">
        <v>490</v>
      </c>
      <c r="C1084" s="191"/>
      <c r="D1084" s="197">
        <v>1.1000000000000001</v>
      </c>
      <c r="E1084" s="193" t="s">
        <v>83</v>
      </c>
      <c r="F1084" s="194">
        <v>160</v>
      </c>
      <c r="G1084" s="255">
        <f>D1084*F1084</f>
        <v>176</v>
      </c>
      <c r="H1084" s="240" t="s">
        <v>304</v>
      </c>
    </row>
    <row r="1085" spans="1:8">
      <c r="A1085" s="189"/>
      <c r="B1085" s="190" t="s">
        <v>161</v>
      </c>
      <c r="C1085" s="191"/>
      <c r="D1085" s="197">
        <v>21.51</v>
      </c>
      <c r="E1085" s="193" t="s">
        <v>41</v>
      </c>
      <c r="F1085" s="194">
        <v>2.08</v>
      </c>
      <c r="G1085" s="255">
        <f>D1085*F1085</f>
        <v>44.740800000000007</v>
      </c>
      <c r="H1085" s="239" t="s">
        <v>63</v>
      </c>
    </row>
    <row r="1086" spans="1:8">
      <c r="A1086" s="189"/>
      <c r="B1086" s="190" t="s">
        <v>110</v>
      </c>
      <c r="C1086" s="191"/>
      <c r="D1086" s="250">
        <v>0.11</v>
      </c>
      <c r="E1086" s="193" t="s">
        <v>82</v>
      </c>
      <c r="F1086" s="194">
        <v>287.5</v>
      </c>
      <c r="G1086" s="255">
        <f>D1086*F1086</f>
        <v>31.625</v>
      </c>
      <c r="H1086" s="188"/>
    </row>
    <row r="1087" spans="1:8">
      <c r="A1087" s="189"/>
      <c r="B1087" s="190" t="s">
        <v>212</v>
      </c>
      <c r="C1087" s="191"/>
      <c r="D1087" s="192">
        <v>6</v>
      </c>
      <c r="E1087" s="193" t="s">
        <v>113</v>
      </c>
      <c r="F1087" s="198">
        <v>1.44E-2</v>
      </c>
      <c r="G1087" s="255">
        <f>D1087*F1087</f>
        <v>8.6400000000000005E-2</v>
      </c>
      <c r="H1087" s="188"/>
    </row>
    <row r="1088" spans="1:8">
      <c r="A1088" s="189"/>
      <c r="B1088" s="190" t="s">
        <v>473</v>
      </c>
      <c r="C1088" s="191"/>
      <c r="D1088" s="197">
        <v>0.1</v>
      </c>
      <c r="E1088" s="193" t="s">
        <v>41</v>
      </c>
      <c r="F1088" s="256">
        <v>28</v>
      </c>
      <c r="G1088" s="255">
        <f>D1088*F1088</f>
        <v>2.8000000000000003</v>
      </c>
      <c r="H1088" s="188"/>
    </row>
    <row r="1089" spans="1:8">
      <c r="A1089" s="297"/>
      <c r="B1089" s="298"/>
      <c r="C1089" s="299" t="s">
        <v>491</v>
      </c>
      <c r="D1089" s="300">
        <v>1</v>
      </c>
      <c r="E1089" s="301" t="s">
        <v>83</v>
      </c>
      <c r="F1089" s="302" t="s">
        <v>54</v>
      </c>
      <c r="G1089" s="303">
        <f>SUM(G1084:G1088)</f>
        <v>255.25220000000002</v>
      </c>
      <c r="H1089" s="304" t="s">
        <v>115</v>
      </c>
    </row>
    <row r="1090" spans="1:8">
      <c r="A1090" s="305">
        <v>11.33</v>
      </c>
      <c r="B1090" s="184" t="s">
        <v>492</v>
      </c>
      <c r="C1090" s="190"/>
      <c r="D1090" s="185"/>
      <c r="E1090" s="185"/>
      <c r="F1090" s="186"/>
      <c r="G1090" s="187" t="s">
        <v>63</v>
      </c>
      <c r="H1090" s="188"/>
    </row>
    <row r="1091" spans="1:8">
      <c r="A1091" s="189"/>
      <c r="B1091" s="190" t="s">
        <v>493</v>
      </c>
      <c r="C1091" s="191"/>
      <c r="D1091" s="197">
        <v>1.1000000000000001</v>
      </c>
      <c r="E1091" s="193" t="s">
        <v>83</v>
      </c>
      <c r="F1091" s="194">
        <v>125</v>
      </c>
      <c r="G1091" s="255">
        <f>D1091*F1091</f>
        <v>137.5</v>
      </c>
      <c r="H1091" s="240" t="s">
        <v>304</v>
      </c>
    </row>
    <row r="1092" spans="1:8">
      <c r="A1092" s="189"/>
      <c r="B1092" s="190" t="s">
        <v>161</v>
      </c>
      <c r="C1092" s="191"/>
      <c r="D1092" s="197">
        <v>21.51</v>
      </c>
      <c r="E1092" s="193" t="s">
        <v>41</v>
      </c>
      <c r="F1092" s="194">
        <v>2.08</v>
      </c>
      <c r="G1092" s="255">
        <f>D1092*F1092</f>
        <v>44.740800000000007</v>
      </c>
      <c r="H1092" s="239" t="s">
        <v>63</v>
      </c>
    </row>
    <row r="1093" spans="1:8">
      <c r="A1093" s="189"/>
      <c r="B1093" s="190" t="s">
        <v>110</v>
      </c>
      <c r="C1093" s="191"/>
      <c r="D1093" s="250">
        <v>0.11</v>
      </c>
      <c r="E1093" s="193" t="s">
        <v>82</v>
      </c>
      <c r="F1093" s="194">
        <v>287.5</v>
      </c>
      <c r="G1093" s="255">
        <f>D1093*F1093</f>
        <v>31.625</v>
      </c>
      <c r="H1093" s="188"/>
    </row>
    <row r="1094" spans="1:8">
      <c r="A1094" s="189"/>
      <c r="B1094" s="190" t="s">
        <v>212</v>
      </c>
      <c r="C1094" s="191"/>
      <c r="D1094" s="192">
        <v>6</v>
      </c>
      <c r="E1094" s="193" t="s">
        <v>113</v>
      </c>
      <c r="F1094" s="198">
        <v>1.44E-2</v>
      </c>
      <c r="G1094" s="255">
        <f>D1094*F1094</f>
        <v>8.6400000000000005E-2</v>
      </c>
      <c r="H1094" s="188"/>
    </row>
    <row r="1095" spans="1:8" ht="38.25" customHeight="1">
      <c r="A1095" s="189"/>
      <c r="B1095" s="190" t="s">
        <v>473</v>
      </c>
      <c r="C1095" s="191"/>
      <c r="D1095" s="197">
        <v>0.1</v>
      </c>
      <c r="E1095" s="193" t="s">
        <v>41</v>
      </c>
      <c r="F1095" s="256">
        <v>28</v>
      </c>
      <c r="G1095" s="255">
        <f>D1095*F1095</f>
        <v>2.8000000000000003</v>
      </c>
      <c r="H1095" s="188"/>
    </row>
    <row r="1096" spans="1:8">
      <c r="A1096" s="297"/>
      <c r="B1096" s="298"/>
      <c r="C1096" s="299" t="s">
        <v>491</v>
      </c>
      <c r="D1096" s="300">
        <v>1</v>
      </c>
      <c r="E1096" s="301" t="s">
        <v>83</v>
      </c>
      <c r="F1096" s="302" t="s">
        <v>54</v>
      </c>
      <c r="G1096" s="303">
        <f>SUM(G1091:G1095)</f>
        <v>216.75220000000002</v>
      </c>
      <c r="H1096" s="304" t="s">
        <v>115</v>
      </c>
    </row>
    <row r="1097" spans="1:8">
      <c r="A1097" s="189"/>
      <c r="B1097" s="212"/>
      <c r="C1097" s="190"/>
      <c r="D1097" s="185"/>
      <c r="E1097" s="185"/>
      <c r="F1097" s="186"/>
      <c r="G1097" s="187" t="s">
        <v>63</v>
      </c>
      <c r="H1097" s="188"/>
    </row>
    <row r="1098" spans="1:8">
      <c r="A1098" s="189"/>
      <c r="B1098" s="212"/>
      <c r="C1098" s="190"/>
      <c r="D1098" s="185"/>
      <c r="E1098" s="185"/>
      <c r="F1098" s="186"/>
      <c r="G1098" s="187" t="s">
        <v>63</v>
      </c>
      <c r="H1098" s="188"/>
    </row>
    <row r="1099" spans="1:8">
      <c r="A1099" s="189"/>
      <c r="B1099" s="212"/>
      <c r="C1099" s="190"/>
      <c r="D1099" s="185"/>
      <c r="E1099" s="185"/>
      <c r="F1099" s="186"/>
      <c r="G1099" s="187" t="s">
        <v>63</v>
      </c>
      <c r="H1099" s="188"/>
    </row>
    <row r="1100" spans="1:8" ht="21.75" thickBot="1">
      <c r="A1100" s="216"/>
      <c r="B1100" s="217"/>
      <c r="C1100" s="218"/>
      <c r="D1100" s="228"/>
      <c r="E1100" s="228"/>
      <c r="F1100" s="229"/>
      <c r="G1100" s="230" t="s">
        <v>63</v>
      </c>
      <c r="H1100" s="222"/>
    </row>
    <row r="1101" spans="1:8">
      <c r="A1101" s="223"/>
      <c r="B1101" s="223"/>
      <c r="C1101" s="223"/>
      <c r="D1101" s="223"/>
      <c r="E1101" s="223"/>
      <c r="F1101" s="231"/>
      <c r="G1101" s="545" t="str">
        <f>$G$37</f>
        <v xml:space="preserve"> เมษายน 2549</v>
      </c>
      <c r="H1101" s="545"/>
    </row>
    <row r="1102" spans="1:8" ht="21.75">
      <c r="A1102" s="533" t="s">
        <v>494</v>
      </c>
      <c r="B1102" s="533"/>
      <c r="C1102" s="533"/>
      <c r="D1102" s="533"/>
      <c r="E1102" s="533"/>
      <c r="F1102" s="533"/>
      <c r="G1102" s="533"/>
      <c r="H1102" s="533"/>
    </row>
    <row r="1103" spans="1:8" ht="22.5" thickBot="1">
      <c r="A1103" s="547" t="s">
        <v>123</v>
      </c>
      <c r="B1103" s="547"/>
      <c r="C1103" s="547"/>
      <c r="D1103" s="547"/>
      <c r="E1103" s="547"/>
      <c r="F1103" s="547"/>
      <c r="G1103" s="547"/>
      <c r="H1103" s="547"/>
    </row>
    <row r="1104" spans="1:8">
      <c r="A1104" s="535" t="s">
        <v>91</v>
      </c>
      <c r="B1104" s="537" t="s">
        <v>0</v>
      </c>
      <c r="C1104" s="538"/>
      <c r="D1104" s="541" t="s">
        <v>1</v>
      </c>
      <c r="E1104" s="541" t="s">
        <v>2</v>
      </c>
      <c r="F1104" s="171" t="s">
        <v>104</v>
      </c>
      <c r="G1104" s="172" t="s">
        <v>105</v>
      </c>
      <c r="H1104" s="543" t="s">
        <v>12</v>
      </c>
    </row>
    <row r="1105" spans="1:8">
      <c r="A1105" s="536"/>
      <c r="B1105" s="539"/>
      <c r="C1105" s="540"/>
      <c r="D1105" s="542"/>
      <c r="E1105" s="542"/>
      <c r="F1105" s="173" t="s">
        <v>93</v>
      </c>
      <c r="G1105" s="174" t="s">
        <v>93</v>
      </c>
      <c r="H1105" s="544"/>
    </row>
    <row r="1106" spans="1:8">
      <c r="A1106" s="305">
        <v>11.34</v>
      </c>
      <c r="B1106" s="184" t="s">
        <v>495</v>
      </c>
      <c r="C1106" s="190"/>
      <c r="D1106" s="185"/>
      <c r="E1106" s="185"/>
      <c r="F1106" s="186"/>
      <c r="G1106" s="187" t="s">
        <v>63</v>
      </c>
      <c r="H1106" s="188"/>
    </row>
    <row r="1107" spans="1:8">
      <c r="A1107" s="189"/>
      <c r="B1107" s="184" t="s">
        <v>496</v>
      </c>
      <c r="C1107" s="190"/>
      <c r="D1107" s="197" t="s">
        <v>63</v>
      </c>
      <c r="E1107" s="193" t="s">
        <v>63</v>
      </c>
      <c r="F1107" s="194" t="s">
        <v>63</v>
      </c>
      <c r="G1107" s="255" t="s">
        <v>63</v>
      </c>
      <c r="H1107" s="312" t="s">
        <v>63</v>
      </c>
    </row>
    <row r="1108" spans="1:8">
      <c r="A1108" s="189"/>
      <c r="B1108" s="190" t="s">
        <v>497</v>
      </c>
      <c r="C1108" s="190"/>
      <c r="D1108" s="197">
        <v>1.1499999999999999</v>
      </c>
      <c r="E1108" s="193" t="s">
        <v>172</v>
      </c>
      <c r="F1108" s="194">
        <v>496</v>
      </c>
      <c r="G1108" s="255">
        <f>D1108*F1108</f>
        <v>570.4</v>
      </c>
      <c r="H1108" s="240" t="s">
        <v>498</v>
      </c>
    </row>
    <row r="1109" spans="1:8">
      <c r="A1109" s="189"/>
      <c r="B1109" s="190" t="s">
        <v>499</v>
      </c>
      <c r="C1109" s="190"/>
      <c r="D1109" s="250">
        <v>0.51</v>
      </c>
      <c r="E1109" s="193" t="s">
        <v>172</v>
      </c>
      <c r="F1109" s="295">
        <v>791</v>
      </c>
      <c r="G1109" s="255">
        <f>D1109*F1109</f>
        <v>403.41</v>
      </c>
      <c r="H1109" s="188"/>
    </row>
    <row r="1110" spans="1:8">
      <c r="A1110" s="189"/>
      <c r="B1110" s="190" t="s">
        <v>290</v>
      </c>
      <c r="C1110" s="190"/>
      <c r="D1110" s="197">
        <v>0.2</v>
      </c>
      <c r="E1110" s="193" t="s">
        <v>41</v>
      </c>
      <c r="F1110" s="314">
        <v>12.92</v>
      </c>
      <c r="G1110" s="255">
        <f>D1110*F1110</f>
        <v>2.5840000000000001</v>
      </c>
      <c r="H1110" s="188"/>
    </row>
    <row r="1111" spans="1:8">
      <c r="A1111" s="297"/>
      <c r="B1111" s="298"/>
      <c r="C1111" s="299" t="s">
        <v>500</v>
      </c>
      <c r="D1111" s="300">
        <v>1</v>
      </c>
      <c r="E1111" s="301" t="s">
        <v>83</v>
      </c>
      <c r="F1111" s="302" t="s">
        <v>54</v>
      </c>
      <c r="G1111" s="303">
        <f>SUM(G1107:G1110)</f>
        <v>976.39399999999989</v>
      </c>
      <c r="H1111" s="304" t="s">
        <v>115</v>
      </c>
    </row>
    <row r="1112" spans="1:8">
      <c r="A1112" s="305">
        <v>11.35</v>
      </c>
      <c r="B1112" s="184" t="s">
        <v>501</v>
      </c>
      <c r="C1112" s="190"/>
      <c r="D1112" s="185"/>
      <c r="E1112" s="185"/>
      <c r="F1112" s="186"/>
      <c r="G1112" s="187" t="s">
        <v>63</v>
      </c>
      <c r="H1112" s="188"/>
    </row>
    <row r="1113" spans="1:8">
      <c r="A1113" s="189"/>
      <c r="B1113" s="184" t="s">
        <v>496</v>
      </c>
      <c r="C1113" s="190"/>
      <c r="D1113" s="197" t="s">
        <v>63</v>
      </c>
      <c r="E1113" s="193" t="s">
        <v>63</v>
      </c>
      <c r="F1113" s="194" t="s">
        <v>63</v>
      </c>
      <c r="G1113" s="255" t="s">
        <v>63</v>
      </c>
      <c r="H1113" s="312" t="s">
        <v>63</v>
      </c>
    </row>
    <row r="1114" spans="1:8">
      <c r="A1114" s="189"/>
      <c r="B1114" s="190" t="s">
        <v>502</v>
      </c>
      <c r="C1114" s="190"/>
      <c r="D1114" s="197">
        <v>1.08</v>
      </c>
      <c r="E1114" s="193" t="s">
        <v>172</v>
      </c>
      <c r="F1114" s="194">
        <v>496</v>
      </c>
      <c r="G1114" s="255">
        <f>D1114*F1114</f>
        <v>535.68000000000006</v>
      </c>
      <c r="H1114" s="240" t="s">
        <v>498</v>
      </c>
    </row>
    <row r="1115" spans="1:8">
      <c r="A1115" s="189"/>
      <c r="B1115" s="190" t="s">
        <v>499</v>
      </c>
      <c r="C1115" s="190"/>
      <c r="D1115" s="250">
        <v>0.51</v>
      </c>
      <c r="E1115" s="193" t="s">
        <v>172</v>
      </c>
      <c r="F1115" s="295">
        <v>791</v>
      </c>
      <c r="G1115" s="255">
        <f>D1115*F1115</f>
        <v>403.41</v>
      </c>
      <c r="H1115" s="188"/>
    </row>
    <row r="1116" spans="1:8">
      <c r="A1116" s="189"/>
      <c r="B1116" s="190" t="s">
        <v>290</v>
      </c>
      <c r="C1116" s="190"/>
      <c r="D1116" s="197">
        <v>0.2</v>
      </c>
      <c r="E1116" s="193" t="s">
        <v>41</v>
      </c>
      <c r="F1116" s="314">
        <v>12.92</v>
      </c>
      <c r="G1116" s="255">
        <f>D1116*F1116</f>
        <v>2.5840000000000001</v>
      </c>
      <c r="H1116" s="188"/>
    </row>
    <row r="1117" spans="1:8">
      <c r="A1117" s="297"/>
      <c r="B1117" s="298"/>
      <c r="C1117" s="299" t="s">
        <v>503</v>
      </c>
      <c r="D1117" s="300">
        <v>1</v>
      </c>
      <c r="E1117" s="301" t="s">
        <v>83</v>
      </c>
      <c r="F1117" s="302" t="s">
        <v>54</v>
      </c>
      <c r="G1117" s="303">
        <f>SUM(G1113:G1116)</f>
        <v>941.67400000000009</v>
      </c>
      <c r="H1117" s="304" t="s">
        <v>115</v>
      </c>
    </row>
    <row r="1118" spans="1:8">
      <c r="A1118" s="305">
        <v>11.36</v>
      </c>
      <c r="B1118" s="184" t="s">
        <v>504</v>
      </c>
      <c r="C1118" s="190"/>
      <c r="D1118" s="185"/>
      <c r="E1118" s="185"/>
      <c r="F1118" s="186"/>
      <c r="G1118" s="187" t="s">
        <v>63</v>
      </c>
      <c r="H1118" s="188"/>
    </row>
    <row r="1119" spans="1:8">
      <c r="A1119" s="189"/>
      <c r="B1119" s="184" t="s">
        <v>496</v>
      </c>
      <c r="C1119" s="190"/>
      <c r="D1119" s="197" t="s">
        <v>63</v>
      </c>
      <c r="E1119" s="193" t="s">
        <v>63</v>
      </c>
      <c r="F1119" s="194" t="s">
        <v>63</v>
      </c>
      <c r="G1119" s="255" t="s">
        <v>63</v>
      </c>
      <c r="H1119" s="312" t="s">
        <v>63</v>
      </c>
    </row>
    <row r="1120" spans="1:8">
      <c r="A1120" s="189"/>
      <c r="B1120" s="190" t="s">
        <v>505</v>
      </c>
      <c r="C1120" s="190"/>
      <c r="D1120" s="197">
        <v>1.1499999999999999</v>
      </c>
      <c r="E1120" s="193" t="s">
        <v>172</v>
      </c>
      <c r="F1120" s="194">
        <v>829</v>
      </c>
      <c r="G1120" s="255">
        <f>D1120*F1120</f>
        <v>953.34999999999991</v>
      </c>
      <c r="H1120" s="240" t="s">
        <v>498</v>
      </c>
    </row>
    <row r="1121" spans="1:8">
      <c r="A1121" s="189"/>
      <c r="B1121" s="190" t="s">
        <v>499</v>
      </c>
      <c r="C1121" s="190"/>
      <c r="D1121" s="250">
        <v>0.51</v>
      </c>
      <c r="E1121" s="193" t="s">
        <v>172</v>
      </c>
      <c r="F1121" s="295">
        <v>791</v>
      </c>
      <c r="G1121" s="255">
        <f>D1121*F1121</f>
        <v>403.41</v>
      </c>
      <c r="H1121" s="188"/>
    </row>
    <row r="1122" spans="1:8">
      <c r="A1122" s="189"/>
      <c r="B1122" s="190" t="s">
        <v>290</v>
      </c>
      <c r="C1122" s="190"/>
      <c r="D1122" s="197">
        <v>0.2</v>
      </c>
      <c r="E1122" s="193" t="s">
        <v>41</v>
      </c>
      <c r="F1122" s="314">
        <v>12.92</v>
      </c>
      <c r="G1122" s="255">
        <f>D1122*F1122</f>
        <v>2.5840000000000001</v>
      </c>
      <c r="H1122" s="188"/>
    </row>
    <row r="1123" spans="1:8">
      <c r="A1123" s="297"/>
      <c r="B1123" s="298"/>
      <c r="C1123" s="299" t="s">
        <v>506</v>
      </c>
      <c r="D1123" s="300">
        <v>1</v>
      </c>
      <c r="E1123" s="301" t="s">
        <v>83</v>
      </c>
      <c r="F1123" s="302" t="s">
        <v>54</v>
      </c>
      <c r="G1123" s="303">
        <f>SUM(G1119:G1122)</f>
        <v>1359.3440000000001</v>
      </c>
      <c r="H1123" s="304" t="s">
        <v>115</v>
      </c>
    </row>
    <row r="1124" spans="1:8">
      <c r="A1124" s="305">
        <v>11.37</v>
      </c>
      <c r="B1124" s="184" t="s">
        <v>507</v>
      </c>
      <c r="C1124" s="190"/>
      <c r="D1124" s="185"/>
      <c r="E1124" s="185"/>
      <c r="F1124" s="186"/>
      <c r="G1124" s="187" t="s">
        <v>63</v>
      </c>
      <c r="H1124" s="188"/>
    </row>
    <row r="1125" spans="1:8">
      <c r="A1125" s="189"/>
      <c r="B1125" s="184" t="s">
        <v>496</v>
      </c>
      <c r="C1125" s="190"/>
      <c r="D1125" s="197" t="s">
        <v>63</v>
      </c>
      <c r="E1125" s="193" t="s">
        <v>63</v>
      </c>
      <c r="F1125" s="194" t="s">
        <v>63</v>
      </c>
      <c r="G1125" s="255" t="s">
        <v>63</v>
      </c>
      <c r="H1125" s="312" t="s">
        <v>63</v>
      </c>
    </row>
    <row r="1126" spans="1:8">
      <c r="A1126" s="189"/>
      <c r="B1126" s="190" t="s">
        <v>508</v>
      </c>
      <c r="C1126" s="190"/>
      <c r="D1126" s="197">
        <v>1.08</v>
      </c>
      <c r="E1126" s="193" t="s">
        <v>172</v>
      </c>
      <c r="F1126" s="194">
        <v>829</v>
      </c>
      <c r="G1126" s="255">
        <f>D1126*F1126</f>
        <v>895.32</v>
      </c>
      <c r="H1126" s="240" t="s">
        <v>498</v>
      </c>
    </row>
    <row r="1127" spans="1:8">
      <c r="A1127" s="189"/>
      <c r="B1127" s="190" t="s">
        <v>499</v>
      </c>
      <c r="C1127" s="190"/>
      <c r="D1127" s="250">
        <v>0.51</v>
      </c>
      <c r="E1127" s="193" t="s">
        <v>172</v>
      </c>
      <c r="F1127" s="295">
        <v>791</v>
      </c>
      <c r="G1127" s="255">
        <f>D1127*F1127</f>
        <v>403.41</v>
      </c>
      <c r="H1127" s="188"/>
    </row>
    <row r="1128" spans="1:8">
      <c r="A1128" s="189"/>
      <c r="B1128" s="190" t="s">
        <v>290</v>
      </c>
      <c r="C1128" s="190"/>
      <c r="D1128" s="197">
        <v>0.2</v>
      </c>
      <c r="E1128" s="193" t="s">
        <v>41</v>
      </c>
      <c r="F1128" s="314">
        <v>12.92</v>
      </c>
      <c r="G1128" s="255">
        <f>D1128*F1128</f>
        <v>2.5840000000000001</v>
      </c>
      <c r="H1128" s="188"/>
    </row>
    <row r="1129" spans="1:8">
      <c r="A1129" s="297"/>
      <c r="B1129" s="298"/>
      <c r="C1129" s="299" t="s">
        <v>509</v>
      </c>
      <c r="D1129" s="300">
        <v>1</v>
      </c>
      <c r="E1129" s="301" t="s">
        <v>83</v>
      </c>
      <c r="F1129" s="302" t="s">
        <v>54</v>
      </c>
      <c r="G1129" s="303">
        <f>SUM(G1125:G1128)</f>
        <v>1301.3140000000001</v>
      </c>
      <c r="H1129" s="304" t="s">
        <v>115</v>
      </c>
    </row>
    <row r="1130" spans="1:8">
      <c r="A1130" s="305">
        <v>11.38</v>
      </c>
      <c r="B1130" s="184" t="s">
        <v>510</v>
      </c>
      <c r="C1130" s="190"/>
      <c r="D1130" s="185"/>
      <c r="E1130" s="185"/>
      <c r="F1130" s="186"/>
      <c r="G1130" s="187" t="s">
        <v>63</v>
      </c>
      <c r="H1130" s="188"/>
    </row>
    <row r="1131" spans="1:8">
      <c r="A1131" s="189"/>
      <c r="B1131" s="184" t="s">
        <v>496</v>
      </c>
      <c r="C1131" s="190"/>
      <c r="D1131" s="197" t="s">
        <v>63</v>
      </c>
      <c r="E1131" s="193" t="s">
        <v>63</v>
      </c>
      <c r="F1131" s="194" t="s">
        <v>63</v>
      </c>
      <c r="G1131" s="255" t="s">
        <v>63</v>
      </c>
      <c r="H1131" s="312" t="s">
        <v>63</v>
      </c>
    </row>
    <row r="1132" spans="1:8" ht="38.25" customHeight="1">
      <c r="A1132" s="189"/>
      <c r="B1132" s="190" t="s">
        <v>511</v>
      </c>
      <c r="C1132" s="190"/>
      <c r="D1132" s="197">
        <v>1.1499999999999999</v>
      </c>
      <c r="E1132" s="193" t="s">
        <v>172</v>
      </c>
      <c r="F1132" s="194">
        <v>959</v>
      </c>
      <c r="G1132" s="255">
        <f>D1132*F1132</f>
        <v>1102.8499999999999</v>
      </c>
      <c r="H1132" s="240" t="s">
        <v>498</v>
      </c>
    </row>
    <row r="1133" spans="1:8">
      <c r="A1133" s="189"/>
      <c r="B1133" s="190" t="s">
        <v>499</v>
      </c>
      <c r="C1133" s="190"/>
      <c r="D1133" s="250">
        <v>0.51</v>
      </c>
      <c r="E1133" s="193" t="s">
        <v>172</v>
      </c>
      <c r="F1133" s="295">
        <v>791</v>
      </c>
      <c r="G1133" s="255">
        <f>D1133*F1133</f>
        <v>403.41</v>
      </c>
      <c r="H1133" s="188"/>
    </row>
    <row r="1134" spans="1:8">
      <c r="A1134" s="189"/>
      <c r="B1134" s="190" t="s">
        <v>290</v>
      </c>
      <c r="C1134" s="190"/>
      <c r="D1134" s="197">
        <v>0.2</v>
      </c>
      <c r="E1134" s="193" t="s">
        <v>41</v>
      </c>
      <c r="F1134" s="314">
        <v>12.92</v>
      </c>
      <c r="G1134" s="255">
        <f>D1134*F1134</f>
        <v>2.5840000000000001</v>
      </c>
      <c r="H1134" s="188"/>
    </row>
    <row r="1135" spans="1:8">
      <c r="A1135" s="189"/>
      <c r="B1135" s="212"/>
      <c r="C1135" s="190" t="s">
        <v>512</v>
      </c>
      <c r="D1135" s="192">
        <v>1</v>
      </c>
      <c r="E1135" s="193" t="s">
        <v>83</v>
      </c>
      <c r="F1135" s="213" t="s">
        <v>54</v>
      </c>
      <c r="G1135" s="292">
        <f>SUM(G1131:G1134)</f>
        <v>1508.8440000000001</v>
      </c>
      <c r="H1135" s="215" t="s">
        <v>115</v>
      </c>
    </row>
    <row r="1136" spans="1:8">
      <c r="A1136" s="285"/>
      <c r="B1136" s="286"/>
      <c r="C1136" s="191"/>
      <c r="D1136" s="208"/>
      <c r="E1136" s="208"/>
      <c r="F1136" s="209"/>
      <c r="G1136" s="210"/>
      <c r="H1136" s="211"/>
    </row>
    <row r="1137" spans="1:8" ht="21.75" thickBot="1">
      <c r="A1137" s="216"/>
      <c r="B1137" s="217"/>
      <c r="C1137" s="218"/>
      <c r="D1137" s="228"/>
      <c r="E1137" s="228"/>
      <c r="F1137" s="229"/>
      <c r="G1137" s="230" t="s">
        <v>63</v>
      </c>
      <c r="H1137" s="222"/>
    </row>
    <row r="1138" spans="1:8">
      <c r="A1138" s="223"/>
      <c r="B1138" s="223"/>
      <c r="C1138" s="223"/>
      <c r="D1138" s="223"/>
      <c r="E1138" s="223"/>
      <c r="F1138" s="231"/>
      <c r="G1138" s="545" t="str">
        <f>$G$37</f>
        <v xml:space="preserve"> เมษายน 2549</v>
      </c>
      <c r="H1138" s="545"/>
    </row>
    <row r="1139" spans="1:8" ht="21.75">
      <c r="A1139" s="533" t="s">
        <v>513</v>
      </c>
      <c r="B1139" s="533"/>
      <c r="C1139" s="533"/>
      <c r="D1139" s="533"/>
      <c r="E1139" s="533"/>
      <c r="F1139" s="533"/>
      <c r="G1139" s="533"/>
      <c r="H1139" s="533"/>
    </row>
    <row r="1140" spans="1:8" ht="22.5" thickBot="1">
      <c r="A1140" s="547" t="s">
        <v>123</v>
      </c>
      <c r="B1140" s="547"/>
      <c r="C1140" s="547"/>
      <c r="D1140" s="547"/>
      <c r="E1140" s="547"/>
      <c r="F1140" s="547"/>
      <c r="G1140" s="547"/>
      <c r="H1140" s="547"/>
    </row>
    <row r="1141" spans="1:8">
      <c r="A1141" s="535" t="s">
        <v>91</v>
      </c>
      <c r="B1141" s="537" t="s">
        <v>0</v>
      </c>
      <c r="C1141" s="538"/>
      <c r="D1141" s="541" t="s">
        <v>1</v>
      </c>
      <c r="E1141" s="541" t="s">
        <v>2</v>
      </c>
      <c r="F1141" s="171" t="s">
        <v>104</v>
      </c>
      <c r="G1141" s="172" t="s">
        <v>105</v>
      </c>
      <c r="H1141" s="543" t="s">
        <v>12</v>
      </c>
    </row>
    <row r="1142" spans="1:8">
      <c r="A1142" s="536"/>
      <c r="B1142" s="539"/>
      <c r="C1142" s="540"/>
      <c r="D1142" s="542"/>
      <c r="E1142" s="542"/>
      <c r="F1142" s="173" t="s">
        <v>93</v>
      </c>
      <c r="G1142" s="174" t="s">
        <v>93</v>
      </c>
      <c r="H1142" s="544"/>
    </row>
    <row r="1143" spans="1:8">
      <c r="A1143" s="305">
        <v>11.39</v>
      </c>
      <c r="B1143" s="184" t="s">
        <v>514</v>
      </c>
      <c r="C1143" s="190"/>
      <c r="D1143" s="185"/>
      <c r="E1143" s="185"/>
      <c r="F1143" s="186"/>
      <c r="G1143" s="187" t="s">
        <v>63</v>
      </c>
      <c r="H1143" s="188"/>
    </row>
    <row r="1144" spans="1:8">
      <c r="A1144" s="189"/>
      <c r="B1144" s="184" t="s">
        <v>496</v>
      </c>
      <c r="C1144" s="190"/>
      <c r="D1144" s="197" t="s">
        <v>63</v>
      </c>
      <c r="E1144" s="193" t="s">
        <v>63</v>
      </c>
      <c r="F1144" s="194" t="s">
        <v>63</v>
      </c>
      <c r="G1144" s="255" t="s">
        <v>63</v>
      </c>
      <c r="H1144" s="312" t="s">
        <v>63</v>
      </c>
    </row>
    <row r="1145" spans="1:8">
      <c r="A1145" s="189"/>
      <c r="B1145" s="190" t="s">
        <v>515</v>
      </c>
      <c r="C1145" s="190"/>
      <c r="D1145" s="197">
        <v>1.08</v>
      </c>
      <c r="E1145" s="193" t="s">
        <v>172</v>
      </c>
      <c r="F1145" s="194">
        <v>959</v>
      </c>
      <c r="G1145" s="255">
        <f>D1145*F1145</f>
        <v>1035.72</v>
      </c>
      <c r="H1145" s="240" t="s">
        <v>498</v>
      </c>
    </row>
    <row r="1146" spans="1:8">
      <c r="A1146" s="189"/>
      <c r="B1146" s="190" t="s">
        <v>499</v>
      </c>
      <c r="C1146" s="190"/>
      <c r="D1146" s="250">
        <v>0.51</v>
      </c>
      <c r="E1146" s="193" t="s">
        <v>172</v>
      </c>
      <c r="F1146" s="295">
        <v>791</v>
      </c>
      <c r="G1146" s="255">
        <f>D1146*F1146</f>
        <v>403.41</v>
      </c>
      <c r="H1146" s="188"/>
    </row>
    <row r="1147" spans="1:8">
      <c r="A1147" s="189"/>
      <c r="B1147" s="190" t="s">
        <v>290</v>
      </c>
      <c r="C1147" s="190"/>
      <c r="D1147" s="197">
        <v>0.2</v>
      </c>
      <c r="E1147" s="193" t="s">
        <v>41</v>
      </c>
      <c r="F1147" s="314">
        <v>12.92</v>
      </c>
      <c r="G1147" s="255">
        <f>D1147*F1147</f>
        <v>2.5840000000000001</v>
      </c>
      <c r="H1147" s="188"/>
    </row>
    <row r="1148" spans="1:8">
      <c r="A1148" s="199"/>
      <c r="B1148" s="200"/>
      <c r="C1148" s="201" t="s">
        <v>516</v>
      </c>
      <c r="D1148" s="202">
        <v>1</v>
      </c>
      <c r="E1148" s="203" t="s">
        <v>83</v>
      </c>
      <c r="F1148" s="204" t="s">
        <v>54</v>
      </c>
      <c r="G1148" s="252">
        <f>SUM(G1144:G1147)</f>
        <v>1441.7140000000002</v>
      </c>
      <c r="H1148" s="206" t="s">
        <v>115</v>
      </c>
    </row>
    <row r="1149" spans="1:8">
      <c r="A1149" s="305">
        <v>11.4</v>
      </c>
      <c r="B1149" s="184" t="s">
        <v>517</v>
      </c>
      <c r="C1149" s="190"/>
      <c r="D1149" s="185"/>
      <c r="E1149" s="185"/>
      <c r="F1149" s="186"/>
      <c r="G1149" s="187" t="s">
        <v>63</v>
      </c>
      <c r="H1149" s="188"/>
    </row>
    <row r="1150" spans="1:8">
      <c r="A1150" s="189"/>
      <c r="B1150" s="184" t="s">
        <v>496</v>
      </c>
      <c r="C1150" s="190"/>
      <c r="D1150" s="197" t="s">
        <v>63</v>
      </c>
      <c r="E1150" s="193" t="s">
        <v>63</v>
      </c>
      <c r="F1150" s="194" t="s">
        <v>63</v>
      </c>
      <c r="G1150" s="255" t="s">
        <v>63</v>
      </c>
      <c r="H1150" s="312" t="s">
        <v>63</v>
      </c>
    </row>
    <row r="1151" spans="1:8">
      <c r="A1151" s="189"/>
      <c r="B1151" s="190" t="s">
        <v>518</v>
      </c>
      <c r="C1151" s="190"/>
      <c r="D1151" s="197">
        <v>1.1499999999999999</v>
      </c>
      <c r="E1151" s="193" t="s">
        <v>172</v>
      </c>
      <c r="F1151" s="194">
        <v>2622</v>
      </c>
      <c r="G1151" s="255">
        <f>D1151*F1151</f>
        <v>3015.2999999999997</v>
      </c>
      <c r="H1151" s="240" t="s">
        <v>498</v>
      </c>
    </row>
    <row r="1152" spans="1:8">
      <c r="A1152" s="189"/>
      <c r="B1152" s="190" t="s">
        <v>499</v>
      </c>
      <c r="C1152" s="190"/>
      <c r="D1152" s="250">
        <v>0.51</v>
      </c>
      <c r="E1152" s="193" t="s">
        <v>172</v>
      </c>
      <c r="F1152" s="295">
        <v>791</v>
      </c>
      <c r="G1152" s="255">
        <f>D1152*F1152</f>
        <v>403.41</v>
      </c>
      <c r="H1152" s="188"/>
    </row>
    <row r="1153" spans="1:8">
      <c r="A1153" s="189"/>
      <c r="B1153" s="190" t="s">
        <v>290</v>
      </c>
      <c r="C1153" s="190"/>
      <c r="D1153" s="197">
        <v>0.2</v>
      </c>
      <c r="E1153" s="193" t="s">
        <v>41</v>
      </c>
      <c r="F1153" s="314">
        <v>12.92</v>
      </c>
      <c r="G1153" s="255">
        <f>D1153*F1153</f>
        <v>2.5840000000000001</v>
      </c>
      <c r="H1153" s="188"/>
    </row>
    <row r="1154" spans="1:8">
      <c r="A1154" s="199"/>
      <c r="B1154" s="200"/>
      <c r="C1154" s="201" t="s">
        <v>519</v>
      </c>
      <c r="D1154" s="202">
        <v>1</v>
      </c>
      <c r="E1154" s="203" t="s">
        <v>83</v>
      </c>
      <c r="F1154" s="204" t="s">
        <v>54</v>
      </c>
      <c r="G1154" s="252">
        <f>SUM(G1150:G1153)</f>
        <v>3421.2939999999994</v>
      </c>
      <c r="H1154" s="206" t="s">
        <v>115</v>
      </c>
    </row>
    <row r="1155" spans="1:8">
      <c r="A1155" s="305">
        <v>11.41</v>
      </c>
      <c r="B1155" s="284" t="s">
        <v>520</v>
      </c>
      <c r="C1155" s="191"/>
      <c r="D1155" s="208"/>
      <c r="E1155" s="208"/>
      <c r="F1155" s="209"/>
      <c r="G1155" s="210" t="s">
        <v>63</v>
      </c>
      <c r="H1155" s="211"/>
    </row>
    <row r="1156" spans="1:8">
      <c r="A1156" s="189"/>
      <c r="B1156" s="184" t="s">
        <v>496</v>
      </c>
      <c r="C1156" s="190"/>
      <c r="D1156" s="197" t="s">
        <v>63</v>
      </c>
      <c r="E1156" s="193" t="s">
        <v>63</v>
      </c>
      <c r="F1156" s="194" t="s">
        <v>63</v>
      </c>
      <c r="G1156" s="255" t="s">
        <v>63</v>
      </c>
      <c r="H1156" s="312" t="s">
        <v>63</v>
      </c>
    </row>
    <row r="1157" spans="1:8">
      <c r="A1157" s="189"/>
      <c r="B1157" s="190" t="s">
        <v>521</v>
      </c>
      <c r="C1157" s="190"/>
      <c r="D1157" s="197">
        <v>1.08</v>
      </c>
      <c r="E1157" s="193" t="s">
        <v>172</v>
      </c>
      <c r="F1157" s="194">
        <v>2622</v>
      </c>
      <c r="G1157" s="255">
        <f>D1157*F1157</f>
        <v>2831.76</v>
      </c>
      <c r="H1157" s="240" t="s">
        <v>498</v>
      </c>
    </row>
    <row r="1158" spans="1:8">
      <c r="A1158" s="189"/>
      <c r="B1158" s="190" t="s">
        <v>499</v>
      </c>
      <c r="C1158" s="190"/>
      <c r="D1158" s="250">
        <v>0.51</v>
      </c>
      <c r="E1158" s="193" t="s">
        <v>172</v>
      </c>
      <c r="F1158" s="295">
        <v>791</v>
      </c>
      <c r="G1158" s="255">
        <f>D1158*F1158</f>
        <v>403.41</v>
      </c>
      <c r="H1158" s="188"/>
    </row>
    <row r="1159" spans="1:8">
      <c r="A1159" s="189"/>
      <c r="B1159" s="190" t="s">
        <v>290</v>
      </c>
      <c r="C1159" s="190"/>
      <c r="D1159" s="197">
        <v>0.2</v>
      </c>
      <c r="E1159" s="193" t="s">
        <v>41</v>
      </c>
      <c r="F1159" s="314">
        <v>12.02</v>
      </c>
      <c r="G1159" s="255">
        <f>D1159*F1159</f>
        <v>2.4039999999999999</v>
      </c>
      <c r="H1159" s="188"/>
    </row>
    <row r="1160" spans="1:8">
      <c r="A1160" s="199"/>
      <c r="B1160" s="200"/>
      <c r="C1160" s="201" t="s">
        <v>522</v>
      </c>
      <c r="D1160" s="202">
        <v>1</v>
      </c>
      <c r="E1160" s="203" t="s">
        <v>83</v>
      </c>
      <c r="F1160" s="204" t="s">
        <v>54</v>
      </c>
      <c r="G1160" s="252">
        <f>SUM(G1156:G1159)</f>
        <v>3237.5740000000001</v>
      </c>
      <c r="H1160" s="206" t="s">
        <v>115</v>
      </c>
    </row>
    <row r="1161" spans="1:8">
      <c r="A1161" s="305">
        <v>11.42</v>
      </c>
      <c r="B1161" s="184" t="s">
        <v>523</v>
      </c>
      <c r="C1161" s="190"/>
      <c r="D1161" s="185"/>
      <c r="E1161" s="185"/>
      <c r="F1161" s="186"/>
      <c r="G1161" s="187" t="s">
        <v>63</v>
      </c>
      <c r="H1161" s="188"/>
    </row>
    <row r="1162" spans="1:8">
      <c r="A1162" s="189"/>
      <c r="B1162" s="184" t="s">
        <v>496</v>
      </c>
      <c r="C1162" s="190"/>
      <c r="D1162" s="197" t="s">
        <v>63</v>
      </c>
      <c r="E1162" s="193" t="s">
        <v>63</v>
      </c>
      <c r="F1162" s="194" t="s">
        <v>63</v>
      </c>
      <c r="G1162" s="255" t="s">
        <v>63</v>
      </c>
      <c r="H1162" s="312" t="s">
        <v>63</v>
      </c>
    </row>
    <row r="1163" spans="1:8">
      <c r="A1163" s="189"/>
      <c r="B1163" s="190" t="s">
        <v>524</v>
      </c>
      <c r="C1163" s="190"/>
      <c r="D1163" s="197">
        <v>1.1499999999999999</v>
      </c>
      <c r="E1163" s="193" t="s">
        <v>172</v>
      </c>
      <c r="F1163" s="194">
        <v>1544</v>
      </c>
      <c r="G1163" s="255">
        <f>D1163*F1163</f>
        <v>1775.6</v>
      </c>
      <c r="H1163" s="240" t="s">
        <v>498</v>
      </c>
    </row>
    <row r="1164" spans="1:8">
      <c r="A1164" s="189"/>
      <c r="B1164" s="190" t="s">
        <v>499</v>
      </c>
      <c r="C1164" s="190"/>
      <c r="D1164" s="250">
        <v>0.51</v>
      </c>
      <c r="E1164" s="193" t="s">
        <v>172</v>
      </c>
      <c r="F1164" s="295">
        <v>791</v>
      </c>
      <c r="G1164" s="255">
        <f>D1164*F1164</f>
        <v>403.41</v>
      </c>
      <c r="H1164" s="188"/>
    </row>
    <row r="1165" spans="1:8">
      <c r="A1165" s="189"/>
      <c r="B1165" s="190" t="s">
        <v>290</v>
      </c>
      <c r="C1165" s="190"/>
      <c r="D1165" s="197">
        <v>0.2</v>
      </c>
      <c r="E1165" s="193" t="s">
        <v>41</v>
      </c>
      <c r="F1165" s="314">
        <v>12.92</v>
      </c>
      <c r="G1165" s="255">
        <f>D1165*F1165</f>
        <v>2.5840000000000001</v>
      </c>
      <c r="H1165" s="188"/>
    </row>
    <row r="1166" spans="1:8">
      <c r="A1166" s="199"/>
      <c r="B1166" s="200"/>
      <c r="C1166" s="201" t="s">
        <v>525</v>
      </c>
      <c r="D1166" s="202">
        <v>1</v>
      </c>
      <c r="E1166" s="203" t="s">
        <v>83</v>
      </c>
      <c r="F1166" s="204" t="s">
        <v>54</v>
      </c>
      <c r="G1166" s="252">
        <f>SUM(G1162:G1165)</f>
        <v>2181.5939999999996</v>
      </c>
      <c r="H1166" s="206" t="s">
        <v>115</v>
      </c>
    </row>
    <row r="1167" spans="1:8">
      <c r="A1167" s="305">
        <v>11.43</v>
      </c>
      <c r="B1167" s="284" t="s">
        <v>526</v>
      </c>
      <c r="C1167" s="191"/>
      <c r="D1167" s="208"/>
      <c r="E1167" s="208"/>
      <c r="F1167" s="209"/>
      <c r="G1167" s="210" t="s">
        <v>63</v>
      </c>
      <c r="H1167" s="211"/>
    </row>
    <row r="1168" spans="1:8">
      <c r="A1168" s="189"/>
      <c r="B1168" s="184" t="s">
        <v>496</v>
      </c>
      <c r="C1168" s="190"/>
      <c r="D1168" s="197" t="s">
        <v>63</v>
      </c>
      <c r="E1168" s="193" t="s">
        <v>63</v>
      </c>
      <c r="F1168" s="194" t="s">
        <v>63</v>
      </c>
      <c r="G1168" s="255" t="s">
        <v>63</v>
      </c>
      <c r="H1168" s="312" t="s">
        <v>63</v>
      </c>
    </row>
    <row r="1169" spans="1:8" ht="38.25" customHeight="1">
      <c r="A1169" s="189"/>
      <c r="B1169" s="190" t="s">
        <v>527</v>
      </c>
      <c r="C1169" s="190"/>
      <c r="D1169" s="197">
        <v>1.08</v>
      </c>
      <c r="E1169" s="193" t="s">
        <v>172</v>
      </c>
      <c r="F1169" s="194">
        <v>1544</v>
      </c>
      <c r="G1169" s="255">
        <f>D1169*F1169</f>
        <v>1667.5200000000002</v>
      </c>
      <c r="H1169" s="240" t="s">
        <v>498</v>
      </c>
    </row>
    <row r="1170" spans="1:8">
      <c r="A1170" s="189"/>
      <c r="B1170" s="190" t="s">
        <v>499</v>
      </c>
      <c r="C1170" s="190"/>
      <c r="D1170" s="250">
        <v>0.51</v>
      </c>
      <c r="E1170" s="193" t="s">
        <v>172</v>
      </c>
      <c r="F1170" s="295">
        <v>791</v>
      </c>
      <c r="G1170" s="255">
        <f>D1170*F1170</f>
        <v>403.41</v>
      </c>
      <c r="H1170" s="188"/>
    </row>
    <row r="1171" spans="1:8">
      <c r="A1171" s="189"/>
      <c r="B1171" s="190" t="s">
        <v>290</v>
      </c>
      <c r="C1171" s="190"/>
      <c r="D1171" s="197">
        <v>0.2</v>
      </c>
      <c r="E1171" s="193" t="s">
        <v>41</v>
      </c>
      <c r="F1171" s="314">
        <v>12.92</v>
      </c>
      <c r="G1171" s="255">
        <f>D1171*F1171</f>
        <v>2.5840000000000001</v>
      </c>
      <c r="H1171" s="188"/>
    </row>
    <row r="1172" spans="1:8">
      <c r="A1172" s="189"/>
      <c r="B1172" s="212"/>
      <c r="C1172" s="190" t="s">
        <v>528</v>
      </c>
      <c r="D1172" s="192">
        <v>1</v>
      </c>
      <c r="E1172" s="193" t="s">
        <v>83</v>
      </c>
      <c r="F1172" s="213" t="s">
        <v>54</v>
      </c>
      <c r="G1172" s="292">
        <f>SUM(G1168:G1171)</f>
        <v>2073.5140000000001</v>
      </c>
      <c r="H1172" s="215" t="s">
        <v>115</v>
      </c>
    </row>
    <row r="1173" spans="1:8">
      <c r="A1173" s="285"/>
      <c r="B1173" s="286"/>
      <c r="C1173" s="191"/>
      <c r="D1173" s="208"/>
      <c r="E1173" s="208"/>
      <c r="F1173" s="209"/>
      <c r="G1173" s="210" t="s">
        <v>63</v>
      </c>
      <c r="H1173" s="211"/>
    </row>
    <row r="1174" spans="1:8" ht="21.75" thickBot="1">
      <c r="A1174" s="216"/>
      <c r="B1174" s="217"/>
      <c r="C1174" s="218"/>
      <c r="D1174" s="228"/>
      <c r="E1174" s="228"/>
      <c r="F1174" s="229"/>
      <c r="G1174" s="230" t="s">
        <v>63</v>
      </c>
      <c r="H1174" s="222"/>
    </row>
    <row r="1175" spans="1:8">
      <c r="A1175" s="223"/>
      <c r="B1175" s="223"/>
      <c r="C1175" s="223"/>
      <c r="D1175" s="223"/>
      <c r="E1175" s="223"/>
      <c r="F1175" s="231"/>
      <c r="G1175" s="545" t="str">
        <f>$G$37</f>
        <v xml:space="preserve"> เมษายน 2549</v>
      </c>
      <c r="H1175" s="545"/>
    </row>
    <row r="1176" spans="1:8" ht="21.75">
      <c r="A1176" s="533" t="s">
        <v>529</v>
      </c>
      <c r="B1176" s="533"/>
      <c r="C1176" s="533"/>
      <c r="D1176" s="533"/>
      <c r="E1176" s="533"/>
      <c r="F1176" s="533"/>
      <c r="G1176" s="533"/>
      <c r="H1176" s="533"/>
    </row>
    <row r="1177" spans="1:8" ht="22.5" thickBot="1">
      <c r="A1177" s="547" t="s">
        <v>123</v>
      </c>
      <c r="B1177" s="547"/>
      <c r="C1177" s="547"/>
      <c r="D1177" s="547"/>
      <c r="E1177" s="547"/>
      <c r="F1177" s="547"/>
      <c r="G1177" s="547"/>
      <c r="H1177" s="547"/>
    </row>
    <row r="1178" spans="1:8">
      <c r="A1178" s="535" t="s">
        <v>91</v>
      </c>
      <c r="B1178" s="537" t="s">
        <v>0</v>
      </c>
      <c r="C1178" s="538"/>
      <c r="D1178" s="541" t="s">
        <v>1</v>
      </c>
      <c r="E1178" s="541" t="s">
        <v>2</v>
      </c>
      <c r="F1178" s="171" t="s">
        <v>104</v>
      </c>
      <c r="G1178" s="172" t="s">
        <v>105</v>
      </c>
      <c r="H1178" s="543" t="s">
        <v>12</v>
      </c>
    </row>
    <row r="1179" spans="1:8">
      <c r="A1179" s="536"/>
      <c r="B1179" s="539"/>
      <c r="C1179" s="540"/>
      <c r="D1179" s="542"/>
      <c r="E1179" s="542"/>
      <c r="F1179" s="173" t="s">
        <v>93</v>
      </c>
      <c r="G1179" s="174" t="s">
        <v>93</v>
      </c>
      <c r="H1179" s="544"/>
    </row>
    <row r="1180" spans="1:8">
      <c r="A1180" s="305">
        <v>11.44</v>
      </c>
      <c r="B1180" s="284" t="s">
        <v>530</v>
      </c>
      <c r="C1180" s="191"/>
      <c r="D1180" s="208"/>
      <c r="E1180" s="208"/>
      <c r="F1180" s="209"/>
      <c r="G1180" s="210" t="s">
        <v>63</v>
      </c>
      <c r="H1180" s="211"/>
    </row>
    <row r="1181" spans="1:8">
      <c r="A1181" s="189"/>
      <c r="B1181" s="233" t="s">
        <v>531</v>
      </c>
      <c r="C1181" s="190"/>
      <c r="D1181" s="197" t="s">
        <v>63</v>
      </c>
      <c r="E1181" s="193" t="s">
        <v>63</v>
      </c>
      <c r="F1181" s="194" t="s">
        <v>63</v>
      </c>
      <c r="G1181" s="255" t="s">
        <v>63</v>
      </c>
      <c r="H1181" s="312" t="s">
        <v>63</v>
      </c>
    </row>
    <row r="1182" spans="1:8">
      <c r="A1182" s="189"/>
      <c r="B1182" s="190" t="s">
        <v>532</v>
      </c>
      <c r="C1182" s="190"/>
      <c r="D1182" s="197">
        <v>7</v>
      </c>
      <c r="E1182" s="193" t="s">
        <v>233</v>
      </c>
      <c r="F1182" s="194">
        <v>16.149999999999999</v>
      </c>
      <c r="G1182" s="255">
        <f>D1182*F1182</f>
        <v>113.04999999999998</v>
      </c>
      <c r="H1182" s="196" t="s">
        <v>63</v>
      </c>
    </row>
    <row r="1183" spans="1:8">
      <c r="A1183" s="189"/>
      <c r="B1183" s="190" t="s">
        <v>533</v>
      </c>
      <c r="C1183" s="190"/>
      <c r="D1183" s="250">
        <v>0.05</v>
      </c>
      <c r="E1183" s="193" t="s">
        <v>82</v>
      </c>
      <c r="F1183" s="194">
        <v>287.5</v>
      </c>
      <c r="G1183" s="255">
        <f>D1183*F1183</f>
        <v>14.375</v>
      </c>
      <c r="H1183" s="188"/>
    </row>
    <row r="1184" spans="1:8">
      <c r="A1184" s="189"/>
      <c r="B1184" s="190" t="s">
        <v>534</v>
      </c>
      <c r="C1184" s="190"/>
      <c r="D1184" s="197">
        <v>0.02</v>
      </c>
      <c r="E1184" s="193" t="s">
        <v>82</v>
      </c>
      <c r="F1184" s="314">
        <v>10</v>
      </c>
      <c r="G1184" s="255">
        <f>D1184*F1184</f>
        <v>0.2</v>
      </c>
      <c r="H1184" s="188"/>
    </row>
    <row r="1185" spans="1:8">
      <c r="A1185" s="199"/>
      <c r="B1185" s="200"/>
      <c r="C1185" s="201" t="s">
        <v>535</v>
      </c>
      <c r="D1185" s="202">
        <v>1</v>
      </c>
      <c r="E1185" s="203" t="s">
        <v>83</v>
      </c>
      <c r="F1185" s="204" t="s">
        <v>54</v>
      </c>
      <c r="G1185" s="252">
        <f>SUM(G1181:G1184)</f>
        <v>127.62499999999999</v>
      </c>
      <c r="H1185" s="206" t="s">
        <v>115</v>
      </c>
    </row>
    <row r="1186" spans="1:8">
      <c r="A1186" s="305">
        <v>11.45</v>
      </c>
      <c r="B1186" s="284" t="s">
        <v>536</v>
      </c>
      <c r="C1186" s="191"/>
      <c r="D1186" s="208"/>
      <c r="E1186" s="208"/>
      <c r="F1186" s="209"/>
      <c r="G1186" s="210" t="s">
        <v>63</v>
      </c>
      <c r="H1186" s="211"/>
    </row>
    <row r="1187" spans="1:8">
      <c r="A1187" s="189"/>
      <c r="B1187" s="233" t="s">
        <v>531</v>
      </c>
      <c r="C1187" s="190"/>
      <c r="D1187" s="197" t="s">
        <v>63</v>
      </c>
      <c r="E1187" s="193" t="s">
        <v>63</v>
      </c>
      <c r="F1187" s="194" t="s">
        <v>63</v>
      </c>
      <c r="G1187" s="255" t="s">
        <v>63</v>
      </c>
      <c r="H1187" s="312" t="s">
        <v>63</v>
      </c>
    </row>
    <row r="1188" spans="1:8">
      <c r="A1188" s="189"/>
      <c r="B1188" s="190" t="s">
        <v>532</v>
      </c>
      <c r="C1188" s="190"/>
      <c r="D1188" s="197">
        <v>50</v>
      </c>
      <c r="E1188" s="193" t="s">
        <v>233</v>
      </c>
      <c r="F1188" s="194">
        <v>6.25</v>
      </c>
      <c r="G1188" s="255">
        <f>D1188*F1188</f>
        <v>312.5</v>
      </c>
      <c r="H1188" s="196" t="s">
        <v>63</v>
      </c>
    </row>
    <row r="1189" spans="1:8">
      <c r="A1189" s="189"/>
      <c r="B1189" s="190" t="s">
        <v>533</v>
      </c>
      <c r="C1189" s="190"/>
      <c r="D1189" s="250">
        <v>0.05</v>
      </c>
      <c r="E1189" s="193" t="s">
        <v>82</v>
      </c>
      <c r="F1189" s="194">
        <v>287.5</v>
      </c>
      <c r="G1189" s="255">
        <f>D1189*F1189</f>
        <v>14.375</v>
      </c>
      <c r="H1189" s="188"/>
    </row>
    <row r="1190" spans="1:8">
      <c r="A1190" s="189"/>
      <c r="B1190" s="190" t="s">
        <v>534</v>
      </c>
      <c r="C1190" s="190"/>
      <c r="D1190" s="197">
        <v>0.02</v>
      </c>
      <c r="E1190" s="193" t="s">
        <v>82</v>
      </c>
      <c r="F1190" s="314">
        <v>10</v>
      </c>
      <c r="G1190" s="255">
        <f>D1190*F1190</f>
        <v>0.2</v>
      </c>
      <c r="H1190" s="188"/>
    </row>
    <row r="1191" spans="1:8">
      <c r="A1191" s="199"/>
      <c r="B1191" s="200"/>
      <c r="C1191" s="201" t="s">
        <v>537</v>
      </c>
      <c r="D1191" s="202">
        <v>1</v>
      </c>
      <c r="E1191" s="203" t="s">
        <v>83</v>
      </c>
      <c r="F1191" s="204" t="s">
        <v>54</v>
      </c>
      <c r="G1191" s="252">
        <f>SUM(G1187:G1190)</f>
        <v>327.07499999999999</v>
      </c>
      <c r="H1191" s="206" t="s">
        <v>115</v>
      </c>
    </row>
    <row r="1192" spans="1:8">
      <c r="A1192" s="320"/>
      <c r="B1192" s="321"/>
      <c r="C1192" s="322"/>
      <c r="D1192" s="323"/>
      <c r="E1192" s="324"/>
      <c r="F1192" s="325"/>
      <c r="G1192" s="326"/>
      <c r="H1192" s="270"/>
    </row>
    <row r="1193" spans="1:8">
      <c r="A1193" s="189"/>
      <c r="B1193" s="212"/>
      <c r="C1193" s="190"/>
      <c r="D1193" s="185"/>
      <c r="E1193" s="185"/>
      <c r="F1193" s="186"/>
      <c r="G1193" s="187" t="s">
        <v>63</v>
      </c>
      <c r="H1193" s="188"/>
    </row>
    <row r="1194" spans="1:8">
      <c r="A1194" s="189"/>
      <c r="B1194" s="212"/>
      <c r="C1194" s="190"/>
      <c r="D1194" s="185"/>
      <c r="E1194" s="185"/>
      <c r="F1194" s="186"/>
      <c r="G1194" s="187" t="s">
        <v>63</v>
      </c>
      <c r="H1194" s="188"/>
    </row>
    <row r="1195" spans="1:8">
      <c r="A1195" s="189"/>
      <c r="B1195" s="212"/>
      <c r="C1195" s="190"/>
      <c r="D1195" s="185"/>
      <c r="E1195" s="185"/>
      <c r="F1195" s="186"/>
      <c r="G1195" s="187" t="s">
        <v>63</v>
      </c>
      <c r="H1195" s="188"/>
    </row>
    <row r="1196" spans="1:8">
      <c r="A1196" s="189"/>
      <c r="B1196" s="212"/>
      <c r="C1196" s="190"/>
      <c r="D1196" s="185"/>
      <c r="E1196" s="185"/>
      <c r="F1196" s="186"/>
      <c r="G1196" s="187" t="s">
        <v>63</v>
      </c>
      <c r="H1196" s="188"/>
    </row>
    <row r="1197" spans="1:8">
      <c r="A1197" s="189"/>
      <c r="B1197" s="212"/>
      <c r="C1197" s="190"/>
      <c r="D1197" s="185"/>
      <c r="E1197" s="185"/>
      <c r="F1197" s="186"/>
      <c r="G1197" s="187" t="s">
        <v>63</v>
      </c>
      <c r="H1197" s="188"/>
    </row>
    <row r="1198" spans="1:8">
      <c r="A1198" s="189"/>
      <c r="B1198" s="212"/>
      <c r="C1198" s="190"/>
      <c r="D1198" s="185"/>
      <c r="E1198" s="185"/>
      <c r="F1198" s="186"/>
      <c r="G1198" s="187" t="s">
        <v>63</v>
      </c>
      <c r="H1198" s="188"/>
    </row>
    <row r="1199" spans="1:8">
      <c r="A1199" s="189"/>
      <c r="B1199" s="212"/>
      <c r="C1199" s="190"/>
      <c r="D1199" s="185"/>
      <c r="E1199" s="185"/>
      <c r="F1199" s="186"/>
      <c r="G1199" s="187" t="s">
        <v>63</v>
      </c>
      <c r="H1199" s="188"/>
    </row>
    <row r="1200" spans="1:8">
      <c r="A1200" s="189"/>
      <c r="B1200" s="212"/>
      <c r="C1200" s="190"/>
      <c r="D1200" s="185"/>
      <c r="E1200" s="185"/>
      <c r="F1200" s="186"/>
      <c r="G1200" s="187" t="s">
        <v>63</v>
      </c>
      <c r="H1200" s="188"/>
    </row>
    <row r="1201" spans="1:8">
      <c r="A1201" s="189"/>
      <c r="B1201" s="212"/>
      <c r="C1201" s="190"/>
      <c r="D1201" s="185"/>
      <c r="E1201" s="185"/>
      <c r="F1201" s="186"/>
      <c r="G1201" s="187" t="s">
        <v>63</v>
      </c>
      <c r="H1201" s="188"/>
    </row>
    <row r="1202" spans="1:8">
      <c r="A1202" s="189"/>
      <c r="B1202" s="212"/>
      <c r="C1202" s="190"/>
      <c r="D1202" s="185"/>
      <c r="E1202" s="185"/>
      <c r="F1202" s="186"/>
      <c r="G1202" s="187" t="s">
        <v>63</v>
      </c>
      <c r="H1202" s="188"/>
    </row>
    <row r="1203" spans="1:8">
      <c r="A1203" s="189"/>
      <c r="B1203" s="212"/>
      <c r="C1203" s="190"/>
      <c r="D1203" s="185"/>
      <c r="E1203" s="185"/>
      <c r="F1203" s="186"/>
      <c r="G1203" s="187" t="s">
        <v>63</v>
      </c>
      <c r="H1203" s="188"/>
    </row>
    <row r="1204" spans="1:8">
      <c r="A1204" s="189"/>
      <c r="B1204" s="212"/>
      <c r="C1204" s="190"/>
      <c r="D1204" s="185"/>
      <c r="E1204" s="185"/>
      <c r="F1204" s="186"/>
      <c r="G1204" s="187" t="s">
        <v>63</v>
      </c>
      <c r="H1204" s="188"/>
    </row>
    <row r="1205" spans="1:8">
      <c r="A1205" s="189"/>
      <c r="B1205" s="212"/>
      <c r="C1205" s="190"/>
      <c r="D1205" s="185"/>
      <c r="E1205" s="185"/>
      <c r="F1205" s="186"/>
      <c r="G1205" s="187" t="s">
        <v>63</v>
      </c>
      <c r="H1205" s="188"/>
    </row>
    <row r="1206" spans="1:8" ht="38.25" customHeight="1">
      <c r="A1206" s="189"/>
      <c r="B1206" s="212"/>
      <c r="C1206" s="190"/>
      <c r="D1206" s="185"/>
      <c r="E1206" s="185"/>
      <c r="F1206" s="186"/>
      <c r="G1206" s="187" t="s">
        <v>63</v>
      </c>
      <c r="H1206" s="188"/>
    </row>
    <row r="1207" spans="1:8">
      <c r="A1207" s="189"/>
      <c r="B1207" s="212"/>
      <c r="C1207" s="190"/>
      <c r="D1207" s="185"/>
      <c r="E1207" s="185"/>
      <c r="F1207" s="186"/>
      <c r="G1207" s="187" t="s">
        <v>63</v>
      </c>
      <c r="H1207" s="188"/>
    </row>
    <row r="1208" spans="1:8">
      <c r="A1208" s="189"/>
      <c r="B1208" s="212"/>
      <c r="C1208" s="190"/>
      <c r="D1208" s="185"/>
      <c r="E1208" s="185"/>
      <c r="F1208" s="186"/>
      <c r="G1208" s="187" t="s">
        <v>63</v>
      </c>
      <c r="H1208" s="188"/>
    </row>
    <row r="1209" spans="1:8">
      <c r="A1209" s="189"/>
      <c r="B1209" s="212"/>
      <c r="C1209" s="190"/>
      <c r="D1209" s="185"/>
      <c r="E1209" s="185"/>
      <c r="F1209" s="186"/>
      <c r="G1209" s="187" t="s">
        <v>63</v>
      </c>
      <c r="H1209" s="188"/>
    </row>
    <row r="1210" spans="1:8">
      <c r="A1210" s="189"/>
      <c r="B1210" s="212"/>
      <c r="C1210" s="190"/>
      <c r="D1210" s="185"/>
      <c r="E1210" s="185"/>
      <c r="F1210" s="186"/>
      <c r="G1210" s="187" t="s">
        <v>63</v>
      </c>
      <c r="H1210" s="188"/>
    </row>
    <row r="1211" spans="1:8" ht="21.75" thickBot="1">
      <c r="A1211" s="216"/>
      <c r="B1211" s="217"/>
      <c r="C1211" s="218"/>
      <c r="D1211" s="228"/>
      <c r="E1211" s="228"/>
      <c r="F1211" s="229"/>
      <c r="G1211" s="230" t="s">
        <v>63</v>
      </c>
      <c r="H1211" s="222"/>
    </row>
    <row r="1212" spans="1:8">
      <c r="A1212" s="223"/>
      <c r="B1212" s="223"/>
      <c r="C1212" s="223"/>
      <c r="D1212" s="223"/>
      <c r="E1212" s="223"/>
      <c r="F1212" s="231"/>
      <c r="G1212" s="545" t="str">
        <f>$G$37</f>
        <v xml:space="preserve"> เมษายน 2549</v>
      </c>
      <c r="H1212" s="545"/>
    </row>
    <row r="1213" spans="1:8" ht="21.75">
      <c r="A1213" s="533" t="s">
        <v>538</v>
      </c>
      <c r="B1213" s="533"/>
      <c r="C1213" s="533"/>
      <c r="D1213" s="533"/>
      <c r="E1213" s="533"/>
      <c r="F1213" s="533"/>
      <c r="G1213" s="533"/>
      <c r="H1213" s="533"/>
    </row>
    <row r="1214" spans="1:8" ht="22.5" thickBot="1">
      <c r="A1214" s="547" t="s">
        <v>123</v>
      </c>
      <c r="B1214" s="547"/>
      <c r="C1214" s="547"/>
      <c r="D1214" s="547"/>
      <c r="E1214" s="547"/>
      <c r="F1214" s="547"/>
      <c r="G1214" s="547"/>
      <c r="H1214" s="547"/>
    </row>
    <row r="1215" spans="1:8">
      <c r="A1215" s="535" t="s">
        <v>91</v>
      </c>
      <c r="B1215" s="537" t="s">
        <v>0</v>
      </c>
      <c r="C1215" s="538"/>
      <c r="D1215" s="541" t="s">
        <v>1</v>
      </c>
      <c r="E1215" s="541" t="s">
        <v>2</v>
      </c>
      <c r="F1215" s="171" t="s">
        <v>104</v>
      </c>
      <c r="G1215" s="172" t="s">
        <v>105</v>
      </c>
      <c r="H1215" s="543" t="s">
        <v>12</v>
      </c>
    </row>
    <row r="1216" spans="1:8">
      <c r="A1216" s="536"/>
      <c r="B1216" s="539"/>
      <c r="C1216" s="540"/>
      <c r="D1216" s="542"/>
      <c r="E1216" s="542"/>
      <c r="F1216" s="173" t="s">
        <v>93</v>
      </c>
      <c r="G1216" s="174" t="s">
        <v>93</v>
      </c>
      <c r="H1216" s="544"/>
    </row>
    <row r="1217" spans="1:8" ht="21.75">
      <c r="A1217" s="337">
        <v>12</v>
      </c>
      <c r="B1217" s="176" t="s">
        <v>539</v>
      </c>
      <c r="C1217" s="338"/>
      <c r="D1217" s="185"/>
      <c r="E1217" s="185"/>
      <c r="F1217" s="186"/>
      <c r="G1217" s="187" t="s">
        <v>63</v>
      </c>
      <c r="H1217" s="188"/>
    </row>
    <row r="1218" spans="1:8">
      <c r="A1218" s="207">
        <v>12.1</v>
      </c>
      <c r="B1218" s="184" t="s">
        <v>540</v>
      </c>
      <c r="C1218" s="190"/>
      <c r="D1218" s="197" t="s">
        <v>63</v>
      </c>
      <c r="E1218" s="193" t="s">
        <v>63</v>
      </c>
      <c r="F1218" s="194" t="s">
        <v>63</v>
      </c>
      <c r="G1218" s="255" t="s">
        <v>63</v>
      </c>
      <c r="H1218" s="312" t="s">
        <v>63</v>
      </c>
    </row>
    <row r="1219" spans="1:8">
      <c r="A1219" s="189"/>
      <c r="B1219" s="184" t="s">
        <v>541</v>
      </c>
      <c r="C1219" s="190"/>
      <c r="D1219" s="197" t="s">
        <v>63</v>
      </c>
      <c r="E1219" s="193" t="s">
        <v>63</v>
      </c>
      <c r="F1219" s="194" t="s">
        <v>63</v>
      </c>
      <c r="G1219" s="255" t="s">
        <v>63</v>
      </c>
      <c r="H1219" s="312" t="s">
        <v>63</v>
      </c>
    </row>
    <row r="1220" spans="1:8">
      <c r="A1220" s="189"/>
      <c r="B1220" s="212"/>
      <c r="C1220" s="190" t="s">
        <v>542</v>
      </c>
      <c r="D1220" s="313">
        <v>0.72499999999999998</v>
      </c>
      <c r="E1220" s="193" t="s">
        <v>172</v>
      </c>
      <c r="F1220" s="194">
        <v>415</v>
      </c>
      <c r="G1220" s="255">
        <f>D1220*F1220</f>
        <v>300.875</v>
      </c>
      <c r="H1220" s="312" t="s">
        <v>498</v>
      </c>
    </row>
    <row r="1221" spans="1:8">
      <c r="A1221" s="189"/>
      <c r="B1221" s="212"/>
      <c r="C1221" s="190" t="s">
        <v>543</v>
      </c>
      <c r="D1221" s="250">
        <v>0.25</v>
      </c>
      <c r="E1221" s="193" t="s">
        <v>172</v>
      </c>
      <c r="F1221" s="295">
        <v>388</v>
      </c>
      <c r="G1221" s="255">
        <f>D1221*F1221</f>
        <v>97</v>
      </c>
      <c r="H1221" s="188"/>
    </row>
    <row r="1222" spans="1:8">
      <c r="A1222" s="189"/>
      <c r="B1222" s="212"/>
      <c r="C1222" s="190" t="s">
        <v>290</v>
      </c>
      <c r="D1222" s="197">
        <v>0.15</v>
      </c>
      <c r="E1222" s="193" t="s">
        <v>41</v>
      </c>
      <c r="F1222" s="314">
        <v>12.92</v>
      </c>
      <c r="G1222" s="255">
        <f>D1222*F1222</f>
        <v>1.9379999999999999</v>
      </c>
      <c r="H1222" s="188"/>
    </row>
    <row r="1223" spans="1:8">
      <c r="A1223" s="199"/>
      <c r="B1223" s="200"/>
      <c r="C1223" s="201" t="s">
        <v>544</v>
      </c>
      <c r="D1223" s="202">
        <v>1</v>
      </c>
      <c r="E1223" s="203" t="s">
        <v>83</v>
      </c>
      <c r="F1223" s="204" t="s">
        <v>54</v>
      </c>
      <c r="G1223" s="252">
        <f>SUM(G1218:G1222)</f>
        <v>399.81299999999999</v>
      </c>
      <c r="H1223" s="206" t="s">
        <v>115</v>
      </c>
    </row>
    <row r="1224" spans="1:8">
      <c r="A1224" s="207">
        <v>12.2</v>
      </c>
      <c r="B1224" s="184" t="s">
        <v>545</v>
      </c>
      <c r="C1224" s="191"/>
      <c r="D1224" s="287" t="s">
        <v>63</v>
      </c>
      <c r="E1224" s="288" t="s">
        <v>63</v>
      </c>
      <c r="F1224" s="295" t="s">
        <v>63</v>
      </c>
      <c r="G1224" s="315" t="s">
        <v>63</v>
      </c>
      <c r="H1224" s="316" t="s">
        <v>63</v>
      </c>
    </row>
    <row r="1225" spans="1:8">
      <c r="A1225" s="189"/>
      <c r="B1225" s="184" t="s">
        <v>541</v>
      </c>
      <c r="C1225" s="190"/>
      <c r="D1225" s="197" t="s">
        <v>63</v>
      </c>
      <c r="E1225" s="193" t="s">
        <v>63</v>
      </c>
      <c r="F1225" s="194" t="s">
        <v>63</v>
      </c>
      <c r="G1225" s="255" t="s">
        <v>63</v>
      </c>
      <c r="H1225" s="312" t="s">
        <v>63</v>
      </c>
    </row>
    <row r="1226" spans="1:8">
      <c r="A1226" s="189"/>
      <c r="B1226" s="212"/>
      <c r="C1226" s="190" t="s">
        <v>542</v>
      </c>
      <c r="D1226" s="313">
        <v>0.72499999999999998</v>
      </c>
      <c r="E1226" s="193" t="s">
        <v>172</v>
      </c>
      <c r="F1226" s="194">
        <v>415</v>
      </c>
      <c r="G1226" s="255">
        <f>D1226*F1226</f>
        <v>300.875</v>
      </c>
      <c r="H1226" s="188"/>
    </row>
    <row r="1227" spans="1:8">
      <c r="A1227" s="189"/>
      <c r="B1227" s="212"/>
      <c r="C1227" s="190" t="s">
        <v>546</v>
      </c>
      <c r="D1227" s="250">
        <v>0.25</v>
      </c>
      <c r="E1227" s="193" t="s">
        <v>172</v>
      </c>
      <c r="F1227" s="295">
        <v>830</v>
      </c>
      <c r="G1227" s="255">
        <f>D1227*F1227</f>
        <v>207.5</v>
      </c>
      <c r="H1227" s="188"/>
    </row>
    <row r="1228" spans="1:8">
      <c r="A1228" s="189"/>
      <c r="B1228" s="212"/>
      <c r="C1228" s="190" t="s">
        <v>290</v>
      </c>
      <c r="D1228" s="197">
        <v>0.15</v>
      </c>
      <c r="E1228" s="193" t="s">
        <v>41</v>
      </c>
      <c r="F1228" s="314">
        <v>12.92</v>
      </c>
      <c r="G1228" s="255">
        <f>D1228*F1228</f>
        <v>1.9379999999999999</v>
      </c>
      <c r="H1228" s="188"/>
    </row>
    <row r="1229" spans="1:8">
      <c r="A1229" s="199"/>
      <c r="B1229" s="200"/>
      <c r="C1229" s="201" t="s">
        <v>544</v>
      </c>
      <c r="D1229" s="202">
        <v>1</v>
      </c>
      <c r="E1229" s="203" t="s">
        <v>83</v>
      </c>
      <c r="F1229" s="204" t="s">
        <v>54</v>
      </c>
      <c r="G1229" s="252">
        <f>SUM(G1224:G1228)</f>
        <v>510.31299999999999</v>
      </c>
      <c r="H1229" s="206" t="s">
        <v>115</v>
      </c>
    </row>
    <row r="1230" spans="1:8">
      <c r="A1230" s="207">
        <v>12.3</v>
      </c>
      <c r="B1230" s="284" t="s">
        <v>547</v>
      </c>
      <c r="C1230" s="191"/>
      <c r="D1230" s="197" t="s">
        <v>63</v>
      </c>
      <c r="E1230" s="193" t="s">
        <v>63</v>
      </c>
      <c r="F1230" s="194" t="s">
        <v>63</v>
      </c>
      <c r="G1230" s="255" t="s">
        <v>63</v>
      </c>
      <c r="H1230" s="312" t="s">
        <v>63</v>
      </c>
    </row>
    <row r="1231" spans="1:8">
      <c r="A1231" s="189"/>
      <c r="B1231" s="184" t="s">
        <v>302</v>
      </c>
      <c r="C1231" s="190"/>
      <c r="D1231" s="197" t="s">
        <v>63</v>
      </c>
      <c r="E1231" s="193" t="s">
        <v>63</v>
      </c>
      <c r="F1231" s="194" t="s">
        <v>63</v>
      </c>
      <c r="G1231" s="255" t="s">
        <v>63</v>
      </c>
      <c r="H1231" s="312" t="s">
        <v>63</v>
      </c>
    </row>
    <row r="1232" spans="1:8">
      <c r="A1232" s="189"/>
      <c r="B1232" s="212"/>
      <c r="C1232" s="190" t="s">
        <v>548</v>
      </c>
      <c r="D1232" s="313">
        <v>0.56999999999999995</v>
      </c>
      <c r="E1232" s="193" t="s">
        <v>172</v>
      </c>
      <c r="F1232" s="194">
        <v>637</v>
      </c>
      <c r="G1232" s="255">
        <f>D1232*F1232</f>
        <v>363.09</v>
      </c>
      <c r="H1232" s="312" t="s">
        <v>498</v>
      </c>
    </row>
    <row r="1233" spans="1:8">
      <c r="A1233" s="189"/>
      <c r="B1233" s="212"/>
      <c r="C1233" s="190" t="s">
        <v>546</v>
      </c>
      <c r="D1233" s="250">
        <v>0.25</v>
      </c>
      <c r="E1233" s="193" t="s">
        <v>172</v>
      </c>
      <c r="F1233" s="295">
        <v>830</v>
      </c>
      <c r="G1233" s="255">
        <f>D1233*F1233</f>
        <v>207.5</v>
      </c>
      <c r="H1233" s="188"/>
    </row>
    <row r="1234" spans="1:8">
      <c r="A1234" s="189"/>
      <c r="B1234" s="212"/>
      <c r="C1234" s="190" t="s">
        <v>290</v>
      </c>
      <c r="D1234" s="197">
        <v>0.15</v>
      </c>
      <c r="E1234" s="193" t="s">
        <v>41</v>
      </c>
      <c r="F1234" s="314">
        <v>12.92</v>
      </c>
      <c r="G1234" s="255">
        <f>D1234*F1234</f>
        <v>1.9379999999999999</v>
      </c>
      <c r="H1234" s="188"/>
    </row>
    <row r="1235" spans="1:8">
      <c r="A1235" s="199"/>
      <c r="B1235" s="200"/>
      <c r="C1235" s="201" t="s">
        <v>549</v>
      </c>
      <c r="D1235" s="202">
        <v>1</v>
      </c>
      <c r="E1235" s="203" t="s">
        <v>83</v>
      </c>
      <c r="F1235" s="204" t="s">
        <v>54</v>
      </c>
      <c r="G1235" s="252">
        <f>SUM(G1230:G1234)</f>
        <v>572.52799999999991</v>
      </c>
      <c r="H1235" s="206" t="s">
        <v>115</v>
      </c>
    </row>
    <row r="1236" spans="1:8">
      <c r="A1236" s="207">
        <v>12.4</v>
      </c>
      <c r="B1236" s="284" t="s">
        <v>550</v>
      </c>
      <c r="C1236" s="191"/>
      <c r="D1236" s="287" t="s">
        <v>63</v>
      </c>
      <c r="E1236" s="288" t="s">
        <v>63</v>
      </c>
      <c r="F1236" s="295" t="s">
        <v>63</v>
      </c>
      <c r="G1236" s="315" t="s">
        <v>63</v>
      </c>
      <c r="H1236" s="316" t="s">
        <v>63</v>
      </c>
    </row>
    <row r="1237" spans="1:8">
      <c r="A1237" s="189"/>
      <c r="B1237" s="184" t="s">
        <v>302</v>
      </c>
      <c r="C1237" s="190"/>
      <c r="D1237" s="197" t="s">
        <v>63</v>
      </c>
      <c r="E1237" s="193" t="s">
        <v>63</v>
      </c>
      <c r="F1237" s="194" t="s">
        <v>63</v>
      </c>
      <c r="G1237" s="255" t="s">
        <v>63</v>
      </c>
      <c r="H1237" s="312" t="s">
        <v>63</v>
      </c>
    </row>
    <row r="1238" spans="1:8">
      <c r="A1238" s="189"/>
      <c r="B1238" s="212"/>
      <c r="C1238" s="190" t="s">
        <v>551</v>
      </c>
      <c r="D1238" s="313">
        <v>0.56999999999999995</v>
      </c>
      <c r="E1238" s="193" t="s">
        <v>172</v>
      </c>
      <c r="F1238" s="194">
        <v>787</v>
      </c>
      <c r="G1238" s="255">
        <f>D1238*F1238</f>
        <v>448.59</v>
      </c>
      <c r="H1238" s="312" t="s">
        <v>498</v>
      </c>
    </row>
    <row r="1239" spans="1:8">
      <c r="A1239" s="189"/>
      <c r="B1239" s="212"/>
      <c r="C1239" s="190" t="s">
        <v>546</v>
      </c>
      <c r="D1239" s="250">
        <v>0.25</v>
      </c>
      <c r="E1239" s="193" t="s">
        <v>172</v>
      </c>
      <c r="F1239" s="295">
        <v>830</v>
      </c>
      <c r="G1239" s="255">
        <f>D1239*F1239</f>
        <v>207.5</v>
      </c>
      <c r="H1239" s="188"/>
    </row>
    <row r="1240" spans="1:8">
      <c r="A1240" s="189"/>
      <c r="B1240" s="212"/>
      <c r="C1240" s="190" t="s">
        <v>290</v>
      </c>
      <c r="D1240" s="197">
        <v>0.15</v>
      </c>
      <c r="E1240" s="193" t="s">
        <v>41</v>
      </c>
      <c r="F1240" s="314">
        <v>12.92</v>
      </c>
      <c r="G1240" s="255">
        <f>D1240*F1240</f>
        <v>1.9379999999999999</v>
      </c>
      <c r="H1240" s="188"/>
    </row>
    <row r="1241" spans="1:8">
      <c r="A1241" s="199"/>
      <c r="B1241" s="200"/>
      <c r="C1241" s="201" t="s">
        <v>552</v>
      </c>
      <c r="D1241" s="202">
        <v>1</v>
      </c>
      <c r="E1241" s="203" t="s">
        <v>83</v>
      </c>
      <c r="F1241" s="204" t="s">
        <v>54</v>
      </c>
      <c r="G1241" s="252">
        <f>SUM(G1236:G1240)</f>
        <v>658.02799999999991</v>
      </c>
      <c r="H1241" s="206" t="s">
        <v>115</v>
      </c>
    </row>
    <row r="1242" spans="1:8">
      <c r="A1242" s="207">
        <v>12.5</v>
      </c>
      <c r="B1242" s="284" t="s">
        <v>553</v>
      </c>
      <c r="C1242" s="191"/>
      <c r="D1242" s="287" t="s">
        <v>63</v>
      </c>
      <c r="E1242" s="288" t="s">
        <v>63</v>
      </c>
      <c r="F1242" s="295" t="s">
        <v>63</v>
      </c>
      <c r="G1242" s="315" t="s">
        <v>63</v>
      </c>
      <c r="H1242" s="316" t="s">
        <v>63</v>
      </c>
    </row>
    <row r="1243" spans="1:8" ht="38.25" customHeight="1">
      <c r="A1243" s="189"/>
      <c r="B1243" s="184" t="s">
        <v>302</v>
      </c>
      <c r="C1243" s="190"/>
      <c r="D1243" s="197" t="s">
        <v>63</v>
      </c>
      <c r="E1243" s="193" t="s">
        <v>63</v>
      </c>
      <c r="F1243" s="194" t="s">
        <v>63</v>
      </c>
      <c r="G1243" s="255" t="s">
        <v>63</v>
      </c>
      <c r="H1243" s="312" t="s">
        <v>63</v>
      </c>
    </row>
    <row r="1244" spans="1:8">
      <c r="A1244" s="189"/>
      <c r="B1244" s="212"/>
      <c r="C1244" s="190" t="s">
        <v>554</v>
      </c>
      <c r="D1244" s="313">
        <v>0.56999999999999995</v>
      </c>
      <c r="E1244" s="193" t="s">
        <v>172</v>
      </c>
      <c r="F1244" s="194">
        <v>1412</v>
      </c>
      <c r="G1244" s="255">
        <f>D1244*F1244</f>
        <v>804.83999999999992</v>
      </c>
      <c r="H1244" s="312" t="s">
        <v>498</v>
      </c>
    </row>
    <row r="1245" spans="1:8">
      <c r="A1245" s="189"/>
      <c r="B1245" s="212"/>
      <c r="C1245" s="190" t="s">
        <v>546</v>
      </c>
      <c r="D1245" s="250">
        <v>0.25</v>
      </c>
      <c r="E1245" s="193" t="s">
        <v>172</v>
      </c>
      <c r="F1245" s="295">
        <v>830</v>
      </c>
      <c r="G1245" s="255">
        <f>D1245*F1245</f>
        <v>207.5</v>
      </c>
      <c r="H1245" s="188"/>
    </row>
    <row r="1246" spans="1:8">
      <c r="A1246" s="189"/>
      <c r="B1246" s="212"/>
      <c r="C1246" s="190" t="s">
        <v>290</v>
      </c>
      <c r="D1246" s="197">
        <v>0.15</v>
      </c>
      <c r="E1246" s="193" t="s">
        <v>41</v>
      </c>
      <c r="F1246" s="314">
        <v>12.92</v>
      </c>
      <c r="G1246" s="255">
        <f>D1246*F1246</f>
        <v>1.9379999999999999</v>
      </c>
      <c r="H1246" s="188"/>
    </row>
    <row r="1247" spans="1:8">
      <c r="A1247" s="320"/>
      <c r="B1247" s="212"/>
      <c r="C1247" s="190" t="s">
        <v>555</v>
      </c>
      <c r="D1247" s="323">
        <v>1</v>
      </c>
      <c r="E1247" s="324" t="s">
        <v>83</v>
      </c>
      <c r="F1247" s="325" t="s">
        <v>54</v>
      </c>
      <c r="G1247" s="326">
        <f>SUM(G1242:G1246)</f>
        <v>1014.2779999999999</v>
      </c>
      <c r="H1247" s="270" t="s">
        <v>115</v>
      </c>
    </row>
    <row r="1248" spans="1:8" ht="21.75" thickBot="1">
      <c r="A1248" s="216"/>
      <c r="B1248" s="217"/>
      <c r="C1248" s="218"/>
      <c r="D1248" s="228"/>
      <c r="E1248" s="228"/>
      <c r="F1248" s="229"/>
      <c r="G1248" s="228"/>
      <c r="H1248" s="308"/>
    </row>
    <row r="1249" spans="1:8">
      <c r="A1249" s="223"/>
      <c r="B1249" s="223"/>
      <c r="C1249" s="223"/>
      <c r="D1249" s="223"/>
      <c r="E1249" s="223"/>
      <c r="F1249" s="231"/>
      <c r="G1249" s="545" t="str">
        <f>$G$37</f>
        <v xml:space="preserve"> เมษายน 2549</v>
      </c>
      <c r="H1249" s="545"/>
    </row>
    <row r="1250" spans="1:8" ht="21.75">
      <c r="A1250" s="533" t="s">
        <v>556</v>
      </c>
      <c r="B1250" s="533"/>
      <c r="C1250" s="533"/>
      <c r="D1250" s="533"/>
      <c r="E1250" s="533"/>
      <c r="F1250" s="533"/>
      <c r="G1250" s="533"/>
      <c r="H1250" s="533"/>
    </row>
    <row r="1251" spans="1:8" ht="22.5" thickBot="1">
      <c r="A1251" s="547" t="s">
        <v>123</v>
      </c>
      <c r="B1251" s="547"/>
      <c r="C1251" s="547"/>
      <c r="D1251" s="547"/>
      <c r="E1251" s="547"/>
      <c r="F1251" s="547"/>
      <c r="G1251" s="547"/>
      <c r="H1251" s="547"/>
    </row>
    <row r="1252" spans="1:8">
      <c r="A1252" s="535" t="s">
        <v>91</v>
      </c>
      <c r="B1252" s="537" t="s">
        <v>0</v>
      </c>
      <c r="C1252" s="538"/>
      <c r="D1252" s="541" t="s">
        <v>1</v>
      </c>
      <c r="E1252" s="541" t="s">
        <v>2</v>
      </c>
      <c r="F1252" s="171" t="s">
        <v>104</v>
      </c>
      <c r="G1252" s="172" t="s">
        <v>105</v>
      </c>
      <c r="H1252" s="543" t="s">
        <v>12</v>
      </c>
    </row>
    <row r="1253" spans="1:8">
      <c r="A1253" s="536"/>
      <c r="B1253" s="539"/>
      <c r="C1253" s="540"/>
      <c r="D1253" s="542"/>
      <c r="E1253" s="542"/>
      <c r="F1253" s="173" t="s">
        <v>93</v>
      </c>
      <c r="G1253" s="174" t="s">
        <v>93</v>
      </c>
      <c r="H1253" s="544"/>
    </row>
    <row r="1254" spans="1:8">
      <c r="A1254" s="207">
        <v>12.6</v>
      </c>
      <c r="B1254" s="284" t="s">
        <v>557</v>
      </c>
      <c r="C1254" s="191"/>
      <c r="D1254" s="287" t="s">
        <v>63</v>
      </c>
      <c r="E1254" s="288" t="s">
        <v>63</v>
      </c>
      <c r="F1254" s="295" t="s">
        <v>63</v>
      </c>
      <c r="G1254" s="315" t="s">
        <v>63</v>
      </c>
      <c r="H1254" s="316" t="s">
        <v>63</v>
      </c>
    </row>
    <row r="1255" spans="1:8">
      <c r="A1255" s="189"/>
      <c r="B1255" s="184" t="s">
        <v>302</v>
      </c>
      <c r="C1255" s="190"/>
      <c r="D1255" s="197" t="s">
        <v>63</v>
      </c>
      <c r="E1255" s="193" t="s">
        <v>63</v>
      </c>
      <c r="F1255" s="194" t="s">
        <v>63</v>
      </c>
      <c r="G1255" s="255" t="s">
        <v>63</v>
      </c>
      <c r="H1255" s="312" t="s">
        <v>63</v>
      </c>
    </row>
    <row r="1256" spans="1:8">
      <c r="A1256" s="189"/>
      <c r="B1256" s="212"/>
      <c r="C1256" s="190" t="s">
        <v>558</v>
      </c>
      <c r="D1256" s="313">
        <v>0.47799999999999998</v>
      </c>
      <c r="E1256" s="193" t="s">
        <v>172</v>
      </c>
      <c r="F1256" s="194">
        <v>787</v>
      </c>
      <c r="G1256" s="255">
        <f>D1256*F1256</f>
        <v>376.18599999999998</v>
      </c>
      <c r="H1256" s="312" t="s">
        <v>498</v>
      </c>
    </row>
    <row r="1257" spans="1:8">
      <c r="A1257" s="189"/>
      <c r="B1257" s="212"/>
      <c r="C1257" s="190" t="s">
        <v>546</v>
      </c>
      <c r="D1257" s="250">
        <v>0.25</v>
      </c>
      <c r="E1257" s="193" t="s">
        <v>172</v>
      </c>
      <c r="F1257" s="295">
        <v>830</v>
      </c>
      <c r="G1257" s="255">
        <f>D1257*F1257</f>
        <v>207.5</v>
      </c>
      <c r="H1257" s="188"/>
    </row>
    <row r="1258" spans="1:8">
      <c r="A1258" s="189"/>
      <c r="B1258" s="212"/>
      <c r="C1258" s="190" t="s">
        <v>290</v>
      </c>
      <c r="D1258" s="197">
        <v>0.15</v>
      </c>
      <c r="E1258" s="193" t="s">
        <v>41</v>
      </c>
      <c r="F1258" s="314">
        <v>12.92</v>
      </c>
      <c r="G1258" s="255">
        <f>D1258*F1258</f>
        <v>1.9379999999999999</v>
      </c>
      <c r="H1258" s="188"/>
    </row>
    <row r="1259" spans="1:8">
      <c r="A1259" s="199"/>
      <c r="B1259" s="200"/>
      <c r="C1259" s="201" t="s">
        <v>552</v>
      </c>
      <c r="D1259" s="202">
        <v>1</v>
      </c>
      <c r="E1259" s="203" t="s">
        <v>83</v>
      </c>
      <c r="F1259" s="204" t="s">
        <v>54</v>
      </c>
      <c r="G1259" s="252">
        <f>SUM(G1254:G1258)</f>
        <v>585.62399999999991</v>
      </c>
      <c r="H1259" s="206" t="s">
        <v>115</v>
      </c>
    </row>
    <row r="1260" spans="1:8">
      <c r="A1260" s="207">
        <v>12.7</v>
      </c>
      <c r="B1260" s="284" t="s">
        <v>559</v>
      </c>
      <c r="C1260" s="191"/>
      <c r="D1260" s="287" t="s">
        <v>63</v>
      </c>
      <c r="E1260" s="288" t="s">
        <v>63</v>
      </c>
      <c r="F1260" s="295" t="s">
        <v>63</v>
      </c>
      <c r="G1260" s="315" t="s">
        <v>63</v>
      </c>
      <c r="H1260" s="316" t="s">
        <v>63</v>
      </c>
    </row>
    <row r="1261" spans="1:8">
      <c r="A1261" s="189"/>
      <c r="B1261" s="184" t="s">
        <v>302</v>
      </c>
      <c r="C1261" s="190"/>
      <c r="D1261" s="197" t="s">
        <v>63</v>
      </c>
      <c r="E1261" s="193" t="s">
        <v>63</v>
      </c>
      <c r="F1261" s="194" t="s">
        <v>63</v>
      </c>
      <c r="G1261" s="255" t="s">
        <v>63</v>
      </c>
      <c r="H1261" s="312" t="s">
        <v>63</v>
      </c>
    </row>
    <row r="1262" spans="1:8">
      <c r="A1262" s="189"/>
      <c r="B1262" s="212"/>
      <c r="C1262" s="190" t="s">
        <v>560</v>
      </c>
      <c r="D1262" s="313">
        <v>0.47799999999999998</v>
      </c>
      <c r="E1262" s="193" t="s">
        <v>172</v>
      </c>
      <c r="F1262" s="194">
        <v>1482</v>
      </c>
      <c r="G1262" s="255">
        <f>D1262*F1262</f>
        <v>708.39599999999996</v>
      </c>
      <c r="H1262" s="312" t="s">
        <v>498</v>
      </c>
    </row>
    <row r="1263" spans="1:8">
      <c r="A1263" s="189"/>
      <c r="B1263" s="212"/>
      <c r="C1263" s="190" t="s">
        <v>546</v>
      </c>
      <c r="D1263" s="250">
        <v>0.25</v>
      </c>
      <c r="E1263" s="193" t="s">
        <v>172</v>
      </c>
      <c r="F1263" s="295">
        <v>830</v>
      </c>
      <c r="G1263" s="255">
        <f>D1263*F1263</f>
        <v>207.5</v>
      </c>
      <c r="H1263" s="188"/>
    </row>
    <row r="1264" spans="1:8">
      <c r="A1264" s="189"/>
      <c r="B1264" s="212"/>
      <c r="C1264" s="190" t="s">
        <v>290</v>
      </c>
      <c r="D1264" s="197">
        <v>0.15</v>
      </c>
      <c r="E1264" s="193" t="s">
        <v>41</v>
      </c>
      <c r="F1264" s="314">
        <v>12.92</v>
      </c>
      <c r="G1264" s="255">
        <f>D1264*F1264</f>
        <v>1.9379999999999999</v>
      </c>
      <c r="H1264" s="188"/>
    </row>
    <row r="1265" spans="1:8">
      <c r="A1265" s="199"/>
      <c r="B1265" s="200"/>
      <c r="C1265" s="201" t="s">
        <v>555</v>
      </c>
      <c r="D1265" s="202">
        <v>1</v>
      </c>
      <c r="E1265" s="203" t="s">
        <v>83</v>
      </c>
      <c r="F1265" s="204" t="s">
        <v>54</v>
      </c>
      <c r="G1265" s="252">
        <f>SUM(G1260:G1264)</f>
        <v>917.83399999999995</v>
      </c>
      <c r="H1265" s="206" t="s">
        <v>115</v>
      </c>
    </row>
    <row r="1266" spans="1:8">
      <c r="A1266" s="207">
        <v>12.8</v>
      </c>
      <c r="B1266" s="284" t="s">
        <v>561</v>
      </c>
      <c r="C1266" s="191"/>
      <c r="D1266" s="287" t="s">
        <v>63</v>
      </c>
      <c r="E1266" s="288" t="s">
        <v>63</v>
      </c>
      <c r="F1266" s="295" t="s">
        <v>63</v>
      </c>
      <c r="G1266" s="315" t="s">
        <v>63</v>
      </c>
      <c r="H1266" s="316" t="s">
        <v>63</v>
      </c>
    </row>
    <row r="1267" spans="1:8">
      <c r="A1267" s="189"/>
      <c r="B1267" s="184" t="s">
        <v>562</v>
      </c>
      <c r="C1267" s="190"/>
      <c r="D1267" s="197" t="s">
        <v>63</v>
      </c>
      <c r="E1267" s="193" t="s">
        <v>63</v>
      </c>
      <c r="F1267" s="194" t="s">
        <v>63</v>
      </c>
      <c r="G1267" s="255" t="s">
        <v>63</v>
      </c>
      <c r="H1267" s="312" t="s">
        <v>63</v>
      </c>
    </row>
    <row r="1268" spans="1:8">
      <c r="A1268" s="189"/>
      <c r="B1268" s="212"/>
      <c r="C1268" s="190" t="s">
        <v>563</v>
      </c>
      <c r="D1268" s="313">
        <v>0.54700000000000004</v>
      </c>
      <c r="E1268" s="193" t="s">
        <v>172</v>
      </c>
      <c r="F1268" s="194">
        <v>787</v>
      </c>
      <c r="G1268" s="255">
        <f>D1268*F1268</f>
        <v>430.48900000000003</v>
      </c>
      <c r="H1268" s="312" t="s">
        <v>498</v>
      </c>
    </row>
    <row r="1269" spans="1:8">
      <c r="A1269" s="189"/>
      <c r="B1269" s="212"/>
      <c r="C1269" s="190" t="s">
        <v>546</v>
      </c>
      <c r="D1269" s="250">
        <v>0.25</v>
      </c>
      <c r="E1269" s="193" t="s">
        <v>172</v>
      </c>
      <c r="F1269" s="295">
        <v>830</v>
      </c>
      <c r="G1269" s="255">
        <f>D1269*F1269</f>
        <v>207.5</v>
      </c>
      <c r="H1269" s="188"/>
    </row>
    <row r="1270" spans="1:8">
      <c r="A1270" s="189"/>
      <c r="B1270" s="212"/>
      <c r="C1270" s="190" t="s">
        <v>290</v>
      </c>
      <c r="D1270" s="197">
        <v>0.15</v>
      </c>
      <c r="E1270" s="193" t="s">
        <v>41</v>
      </c>
      <c r="F1270" s="314">
        <v>12.92</v>
      </c>
      <c r="G1270" s="255">
        <f>D1270*F1270</f>
        <v>1.9379999999999999</v>
      </c>
      <c r="H1270" s="188"/>
    </row>
    <row r="1271" spans="1:8">
      <c r="A1271" s="199"/>
      <c r="B1271" s="200"/>
      <c r="C1271" s="201" t="s">
        <v>564</v>
      </c>
      <c r="D1271" s="202">
        <v>1</v>
      </c>
      <c r="E1271" s="203" t="s">
        <v>83</v>
      </c>
      <c r="F1271" s="204" t="s">
        <v>54</v>
      </c>
      <c r="G1271" s="252">
        <f>SUM(G1266:G1270)</f>
        <v>639.92700000000002</v>
      </c>
      <c r="H1271" s="206" t="s">
        <v>115</v>
      </c>
    </row>
    <row r="1272" spans="1:8">
      <c r="A1272" s="207">
        <v>12.9</v>
      </c>
      <c r="B1272" s="184" t="s">
        <v>565</v>
      </c>
      <c r="C1272" s="190"/>
      <c r="D1272" s="197" t="s">
        <v>63</v>
      </c>
      <c r="E1272" s="288" t="s">
        <v>63</v>
      </c>
      <c r="F1272" s="295" t="s">
        <v>63</v>
      </c>
      <c r="G1272" s="315" t="s">
        <v>63</v>
      </c>
      <c r="H1272" s="316" t="s">
        <v>63</v>
      </c>
    </row>
    <row r="1273" spans="1:8">
      <c r="A1273" s="189"/>
      <c r="B1273" s="184" t="s">
        <v>562</v>
      </c>
      <c r="C1273" s="190"/>
      <c r="D1273" s="197" t="s">
        <v>63</v>
      </c>
      <c r="E1273" s="193" t="s">
        <v>63</v>
      </c>
      <c r="F1273" s="194" t="s">
        <v>63</v>
      </c>
      <c r="G1273" s="255" t="s">
        <v>63</v>
      </c>
      <c r="H1273" s="312" t="s">
        <v>63</v>
      </c>
    </row>
    <row r="1274" spans="1:8">
      <c r="A1274" s="189"/>
      <c r="B1274" s="212"/>
      <c r="C1274" s="190" t="s">
        <v>566</v>
      </c>
      <c r="D1274" s="313">
        <v>0.54700000000000004</v>
      </c>
      <c r="E1274" s="193" t="s">
        <v>172</v>
      </c>
      <c r="F1274" s="194">
        <v>1992</v>
      </c>
      <c r="G1274" s="255">
        <f>D1274*F1274</f>
        <v>1089.624</v>
      </c>
      <c r="H1274" s="312" t="s">
        <v>498</v>
      </c>
    </row>
    <row r="1275" spans="1:8">
      <c r="A1275" s="189"/>
      <c r="B1275" s="212"/>
      <c r="C1275" s="190" t="s">
        <v>546</v>
      </c>
      <c r="D1275" s="250">
        <v>0.25</v>
      </c>
      <c r="E1275" s="193" t="s">
        <v>172</v>
      </c>
      <c r="F1275" s="295">
        <v>830</v>
      </c>
      <c r="G1275" s="255">
        <f>D1275*F1275</f>
        <v>207.5</v>
      </c>
      <c r="H1275" s="188"/>
    </row>
    <row r="1276" spans="1:8">
      <c r="A1276" s="189"/>
      <c r="B1276" s="212"/>
      <c r="C1276" s="190" t="s">
        <v>290</v>
      </c>
      <c r="D1276" s="197">
        <v>0.15</v>
      </c>
      <c r="E1276" s="193" t="s">
        <v>41</v>
      </c>
      <c r="F1276" s="314">
        <v>12.92</v>
      </c>
      <c r="G1276" s="255">
        <f>D1276*F1276</f>
        <v>1.9379999999999999</v>
      </c>
      <c r="H1276" s="188"/>
    </row>
    <row r="1277" spans="1:8">
      <c r="A1277" s="199"/>
      <c r="B1277" s="200"/>
      <c r="C1277" s="201" t="s">
        <v>567</v>
      </c>
      <c r="D1277" s="202">
        <v>1</v>
      </c>
      <c r="E1277" s="203" t="s">
        <v>83</v>
      </c>
      <c r="F1277" s="204" t="s">
        <v>54</v>
      </c>
      <c r="G1277" s="252">
        <f>SUM(G1272:G1276)</f>
        <v>1299.0620000000001</v>
      </c>
      <c r="H1277" s="206" t="s">
        <v>115</v>
      </c>
    </row>
    <row r="1278" spans="1:8">
      <c r="A1278" s="305">
        <v>12.1</v>
      </c>
      <c r="B1278" s="184" t="s">
        <v>568</v>
      </c>
      <c r="C1278" s="190"/>
      <c r="D1278" s="197" t="s">
        <v>63</v>
      </c>
      <c r="E1278" s="193" t="s">
        <v>63</v>
      </c>
      <c r="F1278" s="194" t="s">
        <v>63</v>
      </c>
      <c r="G1278" s="255" t="s">
        <v>63</v>
      </c>
      <c r="H1278" s="312" t="s">
        <v>63</v>
      </c>
    </row>
    <row r="1279" spans="1:8">
      <c r="A1279" s="189"/>
      <c r="B1279" s="184" t="s">
        <v>562</v>
      </c>
      <c r="C1279" s="190"/>
      <c r="D1279" s="197" t="s">
        <v>63</v>
      </c>
      <c r="E1279" s="193" t="s">
        <v>63</v>
      </c>
      <c r="F1279" s="194" t="s">
        <v>63</v>
      </c>
      <c r="G1279" s="255" t="s">
        <v>63</v>
      </c>
      <c r="H1279" s="312" t="s">
        <v>63</v>
      </c>
    </row>
    <row r="1280" spans="1:8" ht="38.25" customHeight="1">
      <c r="A1280" s="189"/>
      <c r="B1280" s="212"/>
      <c r="C1280" s="190" t="s">
        <v>569</v>
      </c>
      <c r="D1280" s="313">
        <v>0.54700000000000004</v>
      </c>
      <c r="E1280" s="193" t="s">
        <v>172</v>
      </c>
      <c r="F1280" s="194">
        <v>1482</v>
      </c>
      <c r="G1280" s="255">
        <f>D1280*F1280</f>
        <v>810.65400000000011</v>
      </c>
      <c r="H1280" s="312" t="s">
        <v>498</v>
      </c>
    </row>
    <row r="1281" spans="1:8">
      <c r="A1281" s="189"/>
      <c r="B1281" s="212"/>
      <c r="C1281" s="190" t="s">
        <v>546</v>
      </c>
      <c r="D1281" s="250">
        <v>0.25</v>
      </c>
      <c r="E1281" s="193" t="s">
        <v>172</v>
      </c>
      <c r="F1281" s="295">
        <v>830</v>
      </c>
      <c r="G1281" s="255">
        <f>D1281*F1281</f>
        <v>207.5</v>
      </c>
      <c r="H1281" s="188"/>
    </row>
    <row r="1282" spans="1:8">
      <c r="A1282" s="189"/>
      <c r="B1282" s="212"/>
      <c r="C1282" s="190" t="s">
        <v>290</v>
      </c>
      <c r="D1282" s="197">
        <v>0.15</v>
      </c>
      <c r="E1282" s="193" t="s">
        <v>41</v>
      </c>
      <c r="F1282" s="314">
        <v>12.92</v>
      </c>
      <c r="G1282" s="255">
        <f>D1282*F1282</f>
        <v>1.9379999999999999</v>
      </c>
      <c r="H1282" s="188"/>
    </row>
    <row r="1283" spans="1:8">
      <c r="A1283" s="189"/>
      <c r="B1283" s="212"/>
      <c r="C1283" s="190" t="s">
        <v>570</v>
      </c>
      <c r="D1283" s="192">
        <v>1</v>
      </c>
      <c r="E1283" s="193" t="s">
        <v>83</v>
      </c>
      <c r="F1283" s="213" t="s">
        <v>54</v>
      </c>
      <c r="G1283" s="292">
        <f>SUM(G1278:G1282)</f>
        <v>1020.0920000000001</v>
      </c>
      <c r="H1283" s="215" t="s">
        <v>115</v>
      </c>
    </row>
    <row r="1284" spans="1:8">
      <c r="A1284" s="189"/>
      <c r="B1284" s="212"/>
      <c r="C1284" s="190"/>
      <c r="D1284" s="192"/>
      <c r="E1284" s="193"/>
      <c r="F1284" s="213"/>
      <c r="G1284" s="292"/>
      <c r="H1284" s="215"/>
    </row>
    <row r="1285" spans="1:8" ht="21.75" thickBot="1">
      <c r="A1285" s="216"/>
      <c r="B1285" s="217"/>
      <c r="C1285" s="218"/>
      <c r="D1285" s="228"/>
      <c r="E1285" s="228"/>
      <c r="F1285" s="229"/>
      <c r="G1285" s="228"/>
      <c r="H1285" s="308"/>
    </row>
    <row r="1286" spans="1:8">
      <c r="A1286" s="223"/>
      <c r="B1286" s="223"/>
      <c r="C1286" s="223"/>
      <c r="D1286" s="223"/>
      <c r="E1286" s="223"/>
      <c r="F1286" s="231"/>
      <c r="G1286" s="545" t="str">
        <f>$G$37</f>
        <v xml:space="preserve"> เมษายน 2549</v>
      </c>
      <c r="H1286" s="545"/>
    </row>
    <row r="1287" spans="1:8" ht="21.75">
      <c r="A1287" s="533" t="s">
        <v>571</v>
      </c>
      <c r="B1287" s="533"/>
      <c r="C1287" s="533"/>
      <c r="D1287" s="533"/>
      <c r="E1287" s="533"/>
      <c r="F1287" s="533"/>
      <c r="G1287" s="533"/>
      <c r="H1287" s="533"/>
    </row>
    <row r="1288" spans="1:8" ht="22.5" thickBot="1">
      <c r="A1288" s="547" t="s">
        <v>123</v>
      </c>
      <c r="B1288" s="547"/>
      <c r="C1288" s="547"/>
      <c r="D1288" s="547"/>
      <c r="E1288" s="547"/>
      <c r="F1288" s="547"/>
      <c r="G1288" s="547"/>
      <c r="H1288" s="547"/>
    </row>
    <row r="1289" spans="1:8">
      <c r="A1289" s="535" t="s">
        <v>91</v>
      </c>
      <c r="B1289" s="537" t="s">
        <v>0</v>
      </c>
      <c r="C1289" s="538"/>
      <c r="D1289" s="541" t="s">
        <v>1</v>
      </c>
      <c r="E1289" s="541" t="s">
        <v>2</v>
      </c>
      <c r="F1289" s="171" t="s">
        <v>104</v>
      </c>
      <c r="G1289" s="172" t="s">
        <v>105</v>
      </c>
      <c r="H1289" s="543" t="s">
        <v>12</v>
      </c>
    </row>
    <row r="1290" spans="1:8">
      <c r="A1290" s="536"/>
      <c r="B1290" s="539"/>
      <c r="C1290" s="540"/>
      <c r="D1290" s="542"/>
      <c r="E1290" s="542"/>
      <c r="F1290" s="173" t="s">
        <v>93</v>
      </c>
      <c r="G1290" s="174" t="s">
        <v>93</v>
      </c>
      <c r="H1290" s="544"/>
    </row>
    <row r="1291" spans="1:8">
      <c r="A1291" s="207">
        <v>12.11</v>
      </c>
      <c r="B1291" s="284" t="s">
        <v>572</v>
      </c>
      <c r="C1291" s="191"/>
      <c r="D1291" s="287" t="s">
        <v>63</v>
      </c>
      <c r="E1291" s="288" t="s">
        <v>63</v>
      </c>
      <c r="F1291" s="295" t="s">
        <v>63</v>
      </c>
      <c r="G1291" s="315" t="s">
        <v>63</v>
      </c>
      <c r="H1291" s="316" t="s">
        <v>63</v>
      </c>
    </row>
    <row r="1292" spans="1:8">
      <c r="A1292" s="189"/>
      <c r="B1292" s="184" t="s">
        <v>573</v>
      </c>
      <c r="C1292" s="190"/>
      <c r="D1292" s="197" t="s">
        <v>63</v>
      </c>
      <c r="E1292" s="193" t="s">
        <v>63</v>
      </c>
      <c r="F1292" s="194" t="s">
        <v>63</v>
      </c>
      <c r="G1292" s="255" t="s">
        <v>63</v>
      </c>
      <c r="H1292" s="312" t="s">
        <v>63</v>
      </c>
    </row>
    <row r="1293" spans="1:8">
      <c r="A1293" s="189"/>
      <c r="B1293" s="212"/>
      <c r="C1293" s="190" t="s">
        <v>315</v>
      </c>
      <c r="D1293" s="250">
        <v>1</v>
      </c>
      <c r="E1293" s="193" t="s">
        <v>83</v>
      </c>
      <c r="F1293" s="194">
        <v>69.58</v>
      </c>
      <c r="G1293" s="255">
        <f>D1293*F1293</f>
        <v>69.58</v>
      </c>
      <c r="H1293" s="317" t="s">
        <v>316</v>
      </c>
    </row>
    <row r="1294" spans="1:8">
      <c r="A1294" s="189"/>
      <c r="B1294" s="212"/>
      <c r="C1294" s="190" t="s">
        <v>574</v>
      </c>
      <c r="D1294" s="250">
        <v>0.48</v>
      </c>
      <c r="E1294" s="193" t="s">
        <v>172</v>
      </c>
      <c r="F1294" s="295">
        <v>388</v>
      </c>
      <c r="G1294" s="255">
        <f>D1294*F1294</f>
        <v>186.23999999999998</v>
      </c>
      <c r="H1294" s="188"/>
    </row>
    <row r="1295" spans="1:8">
      <c r="A1295" s="189"/>
      <c r="B1295" s="212"/>
      <c r="C1295" s="190" t="s">
        <v>290</v>
      </c>
      <c r="D1295" s="197">
        <v>0.2</v>
      </c>
      <c r="E1295" s="193" t="s">
        <v>41</v>
      </c>
      <c r="F1295" s="314">
        <v>12.92</v>
      </c>
      <c r="G1295" s="255">
        <f>D1295*F1295</f>
        <v>2.5840000000000001</v>
      </c>
      <c r="H1295" s="188"/>
    </row>
    <row r="1296" spans="1:8">
      <c r="A1296" s="199"/>
      <c r="B1296" s="200"/>
      <c r="C1296" s="201" t="s">
        <v>575</v>
      </c>
      <c r="D1296" s="202">
        <v>1</v>
      </c>
      <c r="E1296" s="203" t="s">
        <v>83</v>
      </c>
      <c r="F1296" s="204" t="s">
        <v>54</v>
      </c>
      <c r="G1296" s="252">
        <f>SUM(G1291:G1295)</f>
        <v>258.404</v>
      </c>
      <c r="H1296" s="206" t="s">
        <v>115</v>
      </c>
    </row>
    <row r="1297" spans="1:8">
      <c r="A1297" s="207">
        <v>12.12</v>
      </c>
      <c r="B1297" s="284" t="s">
        <v>576</v>
      </c>
      <c r="C1297" s="191"/>
      <c r="D1297" s="287" t="s">
        <v>63</v>
      </c>
      <c r="E1297" s="288" t="s">
        <v>63</v>
      </c>
      <c r="F1297" s="295" t="s">
        <v>63</v>
      </c>
      <c r="G1297" s="315" t="s">
        <v>63</v>
      </c>
      <c r="H1297" s="316" t="s">
        <v>63</v>
      </c>
    </row>
    <row r="1298" spans="1:8">
      <c r="A1298" s="189"/>
      <c r="B1298" s="184" t="s">
        <v>577</v>
      </c>
      <c r="C1298" s="190"/>
      <c r="D1298" s="197" t="s">
        <v>63</v>
      </c>
      <c r="E1298" s="193" t="s">
        <v>63</v>
      </c>
      <c r="F1298" s="194" t="s">
        <v>63</v>
      </c>
      <c r="G1298" s="255" t="s">
        <v>63</v>
      </c>
      <c r="H1298" s="312" t="s">
        <v>63</v>
      </c>
    </row>
    <row r="1299" spans="1:8">
      <c r="A1299" s="189"/>
      <c r="B1299" s="212"/>
      <c r="C1299" s="190" t="s">
        <v>315</v>
      </c>
      <c r="D1299" s="250">
        <v>1</v>
      </c>
      <c r="E1299" s="193" t="s">
        <v>83</v>
      </c>
      <c r="F1299" s="194">
        <v>69.58</v>
      </c>
      <c r="G1299" s="255">
        <f>D1299*F1299</f>
        <v>69.58</v>
      </c>
      <c r="H1299" s="317" t="s">
        <v>316</v>
      </c>
    </row>
    <row r="1300" spans="1:8">
      <c r="A1300" s="189"/>
      <c r="B1300" s="212"/>
      <c r="C1300" s="190" t="s">
        <v>578</v>
      </c>
      <c r="D1300" s="250">
        <v>0.48</v>
      </c>
      <c r="E1300" s="193" t="s">
        <v>172</v>
      </c>
      <c r="F1300" s="295">
        <v>830</v>
      </c>
      <c r="G1300" s="255">
        <f>D1300*F1300</f>
        <v>398.4</v>
      </c>
      <c r="H1300" s="188"/>
    </row>
    <row r="1301" spans="1:8">
      <c r="A1301" s="189"/>
      <c r="B1301" s="212"/>
      <c r="C1301" s="190" t="s">
        <v>290</v>
      </c>
      <c r="D1301" s="197">
        <v>0.2</v>
      </c>
      <c r="E1301" s="193" t="s">
        <v>41</v>
      </c>
      <c r="F1301" s="314">
        <v>12.92</v>
      </c>
      <c r="G1301" s="255">
        <f>D1301*F1301</f>
        <v>2.5840000000000001</v>
      </c>
      <c r="H1301" s="188"/>
    </row>
    <row r="1302" spans="1:8">
      <c r="A1302" s="199"/>
      <c r="B1302" s="200"/>
      <c r="C1302" s="201" t="s">
        <v>579</v>
      </c>
      <c r="D1302" s="202">
        <v>1</v>
      </c>
      <c r="E1302" s="203" t="s">
        <v>83</v>
      </c>
      <c r="F1302" s="204" t="s">
        <v>54</v>
      </c>
      <c r="G1302" s="252">
        <f>SUM(G1297:G1301)</f>
        <v>470.56399999999996</v>
      </c>
      <c r="H1302" s="206" t="s">
        <v>115</v>
      </c>
    </row>
    <row r="1303" spans="1:8">
      <c r="A1303" s="305">
        <v>12.13</v>
      </c>
      <c r="B1303" s="284" t="s">
        <v>580</v>
      </c>
      <c r="C1303" s="191"/>
      <c r="D1303" s="287" t="s">
        <v>63</v>
      </c>
      <c r="E1303" s="288" t="s">
        <v>63</v>
      </c>
      <c r="F1303" s="295" t="s">
        <v>63</v>
      </c>
      <c r="G1303" s="315" t="s">
        <v>63</v>
      </c>
      <c r="H1303" s="316" t="s">
        <v>63</v>
      </c>
    </row>
    <row r="1304" spans="1:8">
      <c r="A1304" s="189"/>
      <c r="B1304" s="184" t="s">
        <v>573</v>
      </c>
      <c r="C1304" s="190"/>
      <c r="D1304" s="197" t="s">
        <v>63</v>
      </c>
      <c r="E1304" s="193" t="s">
        <v>63</v>
      </c>
      <c r="F1304" s="194" t="s">
        <v>63</v>
      </c>
      <c r="G1304" s="255" t="s">
        <v>63</v>
      </c>
      <c r="H1304" s="312" t="s">
        <v>63</v>
      </c>
    </row>
    <row r="1305" spans="1:8">
      <c r="A1305" s="189"/>
      <c r="B1305" s="212"/>
      <c r="C1305" s="190" t="s">
        <v>323</v>
      </c>
      <c r="D1305" s="250">
        <v>1</v>
      </c>
      <c r="E1305" s="193" t="s">
        <v>83</v>
      </c>
      <c r="F1305" s="194">
        <v>106.5</v>
      </c>
      <c r="G1305" s="255">
        <f>D1305*F1305</f>
        <v>106.5</v>
      </c>
      <c r="H1305" s="317" t="s">
        <v>316</v>
      </c>
    </row>
    <row r="1306" spans="1:8">
      <c r="A1306" s="189"/>
      <c r="B1306" s="212"/>
      <c r="C1306" s="190" t="s">
        <v>574</v>
      </c>
      <c r="D1306" s="250">
        <v>0.48</v>
      </c>
      <c r="E1306" s="193" t="s">
        <v>172</v>
      </c>
      <c r="F1306" s="295">
        <v>388</v>
      </c>
      <c r="G1306" s="255">
        <f>D1306*F1306</f>
        <v>186.23999999999998</v>
      </c>
      <c r="H1306" s="188"/>
    </row>
    <row r="1307" spans="1:8">
      <c r="A1307" s="189"/>
      <c r="B1307" s="212"/>
      <c r="C1307" s="190" t="s">
        <v>290</v>
      </c>
      <c r="D1307" s="197">
        <v>0.2</v>
      </c>
      <c r="E1307" s="193" t="s">
        <v>41</v>
      </c>
      <c r="F1307" s="314">
        <v>12.92</v>
      </c>
      <c r="G1307" s="255">
        <f>D1307*F1307</f>
        <v>2.5840000000000001</v>
      </c>
      <c r="H1307" s="188"/>
    </row>
    <row r="1308" spans="1:8">
      <c r="A1308" s="199"/>
      <c r="B1308" s="200"/>
      <c r="C1308" s="201" t="s">
        <v>581</v>
      </c>
      <c r="D1308" s="202">
        <v>1</v>
      </c>
      <c r="E1308" s="203" t="s">
        <v>83</v>
      </c>
      <c r="F1308" s="204" t="s">
        <v>54</v>
      </c>
      <c r="G1308" s="252">
        <f>SUM(G1303:G1307)</f>
        <v>295.32400000000001</v>
      </c>
      <c r="H1308" s="206" t="s">
        <v>115</v>
      </c>
    </row>
    <row r="1309" spans="1:8">
      <c r="A1309" s="207">
        <v>12.14</v>
      </c>
      <c r="B1309" s="284" t="s">
        <v>582</v>
      </c>
      <c r="C1309" s="191"/>
      <c r="D1309" s="287" t="s">
        <v>63</v>
      </c>
      <c r="E1309" s="288" t="s">
        <v>63</v>
      </c>
      <c r="F1309" s="295" t="s">
        <v>63</v>
      </c>
      <c r="G1309" s="315" t="s">
        <v>63</v>
      </c>
      <c r="H1309" s="316" t="s">
        <v>63</v>
      </c>
    </row>
    <row r="1310" spans="1:8">
      <c r="A1310" s="189"/>
      <c r="B1310" s="184" t="s">
        <v>577</v>
      </c>
      <c r="C1310" s="190"/>
      <c r="D1310" s="197" t="s">
        <v>63</v>
      </c>
      <c r="E1310" s="193" t="s">
        <v>63</v>
      </c>
      <c r="F1310" s="194" t="s">
        <v>63</v>
      </c>
      <c r="G1310" s="255" t="s">
        <v>63</v>
      </c>
      <c r="H1310" s="312" t="s">
        <v>63</v>
      </c>
    </row>
    <row r="1311" spans="1:8">
      <c r="A1311" s="189"/>
      <c r="B1311" s="212"/>
      <c r="C1311" s="190" t="s">
        <v>323</v>
      </c>
      <c r="D1311" s="250">
        <v>1</v>
      </c>
      <c r="E1311" s="193" t="s">
        <v>83</v>
      </c>
      <c r="F1311" s="194">
        <v>106.25</v>
      </c>
      <c r="G1311" s="255">
        <f>D1311*F1311</f>
        <v>106.25</v>
      </c>
      <c r="H1311" s="317" t="s">
        <v>316</v>
      </c>
    </row>
    <row r="1312" spans="1:8">
      <c r="A1312" s="189"/>
      <c r="B1312" s="212"/>
      <c r="C1312" s="190" t="s">
        <v>578</v>
      </c>
      <c r="D1312" s="250">
        <v>0.48</v>
      </c>
      <c r="E1312" s="193" t="s">
        <v>172</v>
      </c>
      <c r="F1312" s="295">
        <v>830</v>
      </c>
      <c r="G1312" s="255">
        <f>D1312*F1312</f>
        <v>398.4</v>
      </c>
      <c r="H1312" s="188"/>
    </row>
    <row r="1313" spans="1:8">
      <c r="A1313" s="189"/>
      <c r="B1313" s="212"/>
      <c r="C1313" s="190" t="s">
        <v>290</v>
      </c>
      <c r="D1313" s="197">
        <v>0.2</v>
      </c>
      <c r="E1313" s="193" t="s">
        <v>41</v>
      </c>
      <c r="F1313" s="314">
        <v>12.92</v>
      </c>
      <c r="G1313" s="255">
        <f>D1313*F1313</f>
        <v>2.5840000000000001</v>
      </c>
      <c r="H1313" s="188"/>
    </row>
    <row r="1314" spans="1:8">
      <c r="A1314" s="199"/>
      <c r="B1314" s="200"/>
      <c r="C1314" s="201" t="s">
        <v>583</v>
      </c>
      <c r="D1314" s="202">
        <v>1</v>
      </c>
      <c r="E1314" s="203" t="s">
        <v>83</v>
      </c>
      <c r="F1314" s="204" t="s">
        <v>54</v>
      </c>
      <c r="G1314" s="252">
        <f>SUM(G1309:G1313)</f>
        <v>507.23399999999998</v>
      </c>
      <c r="H1314" s="206" t="s">
        <v>115</v>
      </c>
    </row>
    <row r="1315" spans="1:8">
      <c r="A1315" s="207">
        <v>12.15</v>
      </c>
      <c r="B1315" s="284" t="s">
        <v>584</v>
      </c>
      <c r="C1315" s="191"/>
      <c r="D1315" s="287" t="s">
        <v>63</v>
      </c>
      <c r="E1315" s="288" t="s">
        <v>63</v>
      </c>
      <c r="F1315" s="295" t="s">
        <v>63</v>
      </c>
      <c r="G1315" s="315" t="s">
        <v>63</v>
      </c>
      <c r="H1315" s="316" t="s">
        <v>63</v>
      </c>
    </row>
    <row r="1316" spans="1:8">
      <c r="A1316" s="189"/>
      <c r="B1316" s="184" t="s">
        <v>573</v>
      </c>
      <c r="C1316" s="190"/>
      <c r="D1316" s="197" t="s">
        <v>63</v>
      </c>
      <c r="E1316" s="193" t="s">
        <v>63</v>
      </c>
      <c r="F1316" s="194" t="s">
        <v>63</v>
      </c>
      <c r="G1316" s="255" t="s">
        <v>63</v>
      </c>
      <c r="H1316" s="312" t="s">
        <v>63</v>
      </c>
    </row>
    <row r="1317" spans="1:8" ht="38.25" customHeight="1">
      <c r="A1317" s="189"/>
      <c r="B1317" s="212"/>
      <c r="C1317" s="190" t="s">
        <v>340</v>
      </c>
      <c r="D1317" s="250">
        <v>1</v>
      </c>
      <c r="E1317" s="193" t="s">
        <v>83</v>
      </c>
      <c r="F1317" s="194">
        <v>116.67</v>
      </c>
      <c r="G1317" s="255">
        <f>D1317*F1317</f>
        <v>116.67</v>
      </c>
      <c r="H1317" s="317" t="s">
        <v>316</v>
      </c>
    </row>
    <row r="1318" spans="1:8">
      <c r="A1318" s="189"/>
      <c r="B1318" s="212"/>
      <c r="C1318" s="190" t="s">
        <v>574</v>
      </c>
      <c r="D1318" s="250">
        <v>0.48</v>
      </c>
      <c r="E1318" s="193" t="s">
        <v>172</v>
      </c>
      <c r="F1318" s="295">
        <v>388</v>
      </c>
      <c r="G1318" s="255">
        <f>D1318*F1318</f>
        <v>186.23999999999998</v>
      </c>
      <c r="H1318" s="188"/>
    </row>
    <row r="1319" spans="1:8">
      <c r="A1319" s="189"/>
      <c r="B1319" s="212"/>
      <c r="C1319" s="190" t="s">
        <v>290</v>
      </c>
      <c r="D1319" s="197">
        <v>0.2</v>
      </c>
      <c r="E1319" s="193" t="s">
        <v>41</v>
      </c>
      <c r="F1319" s="314">
        <v>12.92</v>
      </c>
      <c r="G1319" s="255">
        <f>D1319*F1319</f>
        <v>2.5840000000000001</v>
      </c>
      <c r="H1319" s="188"/>
    </row>
    <row r="1320" spans="1:8">
      <c r="A1320" s="189"/>
      <c r="B1320" s="212"/>
      <c r="C1320" s="190" t="s">
        <v>585</v>
      </c>
      <c r="D1320" s="192">
        <v>1</v>
      </c>
      <c r="E1320" s="193" t="s">
        <v>83</v>
      </c>
      <c r="F1320" s="213" t="s">
        <v>54</v>
      </c>
      <c r="G1320" s="292">
        <f>SUM(G1315:G1319)</f>
        <v>305.49399999999997</v>
      </c>
      <c r="H1320" s="215" t="s">
        <v>115</v>
      </c>
    </row>
    <row r="1321" spans="1:8">
      <c r="A1321" s="339"/>
      <c r="B1321" s="212"/>
      <c r="C1321" s="190"/>
      <c r="D1321" s="185"/>
      <c r="E1321" s="185"/>
      <c r="F1321" s="186"/>
      <c r="G1321" s="185"/>
      <c r="H1321" s="340"/>
    </row>
    <row r="1322" spans="1:8" ht="21.75" thickBot="1">
      <c r="A1322" s="341"/>
      <c r="B1322" s="217"/>
      <c r="C1322" s="218"/>
      <c r="D1322" s="228"/>
      <c r="E1322" s="228"/>
      <c r="F1322" s="229"/>
      <c r="G1322" s="228"/>
      <c r="H1322" s="308"/>
    </row>
    <row r="1323" spans="1:8">
      <c r="A1323" s="223"/>
      <c r="B1323" s="223"/>
      <c r="C1323" s="223"/>
      <c r="D1323" s="223"/>
      <c r="E1323" s="223"/>
      <c r="F1323" s="231"/>
      <c r="G1323" s="545" t="str">
        <f>$G$37</f>
        <v xml:space="preserve"> เมษายน 2549</v>
      </c>
      <c r="H1323" s="545"/>
    </row>
    <row r="1324" spans="1:8" ht="21.75">
      <c r="A1324" s="533" t="s">
        <v>586</v>
      </c>
      <c r="B1324" s="533"/>
      <c r="C1324" s="533"/>
      <c r="D1324" s="533"/>
      <c r="E1324" s="533"/>
      <c r="F1324" s="533"/>
      <c r="G1324" s="533"/>
      <c r="H1324" s="533"/>
    </row>
    <row r="1325" spans="1:8" ht="22.5" thickBot="1">
      <c r="A1325" s="547" t="s">
        <v>123</v>
      </c>
      <c r="B1325" s="547"/>
      <c r="C1325" s="547"/>
      <c r="D1325" s="547"/>
      <c r="E1325" s="547"/>
      <c r="F1325" s="547"/>
      <c r="G1325" s="547"/>
      <c r="H1325" s="547"/>
    </row>
    <row r="1326" spans="1:8">
      <c r="A1326" s="535" t="s">
        <v>91</v>
      </c>
      <c r="B1326" s="537" t="s">
        <v>0</v>
      </c>
      <c r="C1326" s="538"/>
      <c r="D1326" s="541" t="s">
        <v>1</v>
      </c>
      <c r="E1326" s="541" t="s">
        <v>2</v>
      </c>
      <c r="F1326" s="171" t="s">
        <v>104</v>
      </c>
      <c r="G1326" s="172" t="s">
        <v>105</v>
      </c>
      <c r="H1326" s="543" t="s">
        <v>12</v>
      </c>
    </row>
    <row r="1327" spans="1:8">
      <c r="A1327" s="536"/>
      <c r="B1327" s="539"/>
      <c r="C1327" s="540"/>
      <c r="D1327" s="542"/>
      <c r="E1327" s="542"/>
      <c r="F1327" s="173" t="s">
        <v>93</v>
      </c>
      <c r="G1327" s="174" t="s">
        <v>93</v>
      </c>
      <c r="H1327" s="544"/>
    </row>
    <row r="1328" spans="1:8">
      <c r="A1328" s="207">
        <v>12.16</v>
      </c>
      <c r="B1328" s="284" t="s">
        <v>587</v>
      </c>
      <c r="C1328" s="191"/>
      <c r="D1328" s="287" t="s">
        <v>63</v>
      </c>
      <c r="E1328" s="288" t="s">
        <v>63</v>
      </c>
      <c r="F1328" s="295" t="s">
        <v>63</v>
      </c>
      <c r="G1328" s="315" t="s">
        <v>63</v>
      </c>
      <c r="H1328" s="316" t="s">
        <v>63</v>
      </c>
    </row>
    <row r="1329" spans="1:8">
      <c r="A1329" s="189"/>
      <c r="B1329" s="184" t="s">
        <v>577</v>
      </c>
      <c r="C1329" s="190"/>
      <c r="D1329" s="197" t="s">
        <v>63</v>
      </c>
      <c r="E1329" s="193" t="s">
        <v>63</v>
      </c>
      <c r="F1329" s="194" t="s">
        <v>63</v>
      </c>
      <c r="G1329" s="255" t="s">
        <v>63</v>
      </c>
      <c r="H1329" s="312" t="s">
        <v>63</v>
      </c>
    </row>
    <row r="1330" spans="1:8">
      <c r="A1330" s="189"/>
      <c r="B1330" s="212"/>
      <c r="C1330" s="190" t="s">
        <v>340</v>
      </c>
      <c r="D1330" s="250">
        <v>1</v>
      </c>
      <c r="E1330" s="193" t="s">
        <v>83</v>
      </c>
      <c r="F1330" s="194">
        <v>116.67</v>
      </c>
      <c r="G1330" s="255">
        <f>D1330*F1330</f>
        <v>116.67</v>
      </c>
      <c r="H1330" s="317" t="s">
        <v>316</v>
      </c>
    </row>
    <row r="1331" spans="1:8">
      <c r="A1331" s="189"/>
      <c r="B1331" s="212"/>
      <c r="C1331" s="190" t="s">
        <v>578</v>
      </c>
      <c r="D1331" s="250">
        <v>0.48</v>
      </c>
      <c r="E1331" s="193" t="s">
        <v>172</v>
      </c>
      <c r="F1331" s="295">
        <v>830</v>
      </c>
      <c r="G1331" s="255">
        <f>D1331*F1331</f>
        <v>398.4</v>
      </c>
      <c r="H1331" s="188"/>
    </row>
    <row r="1332" spans="1:8">
      <c r="A1332" s="189"/>
      <c r="B1332" s="212"/>
      <c r="C1332" s="190" t="s">
        <v>290</v>
      </c>
      <c r="D1332" s="197">
        <v>0.2</v>
      </c>
      <c r="E1332" s="193" t="s">
        <v>41</v>
      </c>
      <c r="F1332" s="314">
        <v>12.92</v>
      </c>
      <c r="G1332" s="255">
        <f>D1332*F1332</f>
        <v>2.5840000000000001</v>
      </c>
      <c r="H1332" s="188"/>
    </row>
    <row r="1333" spans="1:8">
      <c r="A1333" s="199"/>
      <c r="B1333" s="200"/>
      <c r="C1333" s="201" t="s">
        <v>588</v>
      </c>
      <c r="D1333" s="202">
        <v>1</v>
      </c>
      <c r="E1333" s="203" t="s">
        <v>83</v>
      </c>
      <c r="F1333" s="204" t="s">
        <v>54</v>
      </c>
      <c r="G1333" s="252">
        <f>SUM(G1328:G1332)</f>
        <v>517.65399999999988</v>
      </c>
      <c r="H1333" s="206" t="s">
        <v>115</v>
      </c>
    </row>
    <row r="1334" spans="1:8">
      <c r="A1334" s="207">
        <v>12.17</v>
      </c>
      <c r="B1334" s="284" t="s">
        <v>589</v>
      </c>
      <c r="C1334" s="191"/>
      <c r="D1334" s="287" t="s">
        <v>63</v>
      </c>
      <c r="E1334" s="288" t="s">
        <v>63</v>
      </c>
      <c r="F1334" s="295" t="s">
        <v>63</v>
      </c>
      <c r="G1334" s="315" t="s">
        <v>63</v>
      </c>
      <c r="H1334" s="316" t="s">
        <v>63</v>
      </c>
    </row>
    <row r="1335" spans="1:8">
      <c r="A1335" s="189"/>
      <c r="B1335" s="184" t="s">
        <v>573</v>
      </c>
      <c r="C1335" s="190"/>
      <c r="D1335" s="197" t="s">
        <v>63</v>
      </c>
      <c r="E1335" s="193" t="s">
        <v>63</v>
      </c>
      <c r="F1335" s="194" t="s">
        <v>63</v>
      </c>
      <c r="G1335" s="255" t="s">
        <v>63</v>
      </c>
      <c r="H1335" s="312" t="s">
        <v>63</v>
      </c>
    </row>
    <row r="1336" spans="1:8">
      <c r="A1336" s="189"/>
      <c r="B1336" s="212"/>
      <c r="C1336" s="190" t="s">
        <v>345</v>
      </c>
      <c r="D1336" s="250">
        <v>1</v>
      </c>
      <c r="E1336" s="193" t="s">
        <v>83</v>
      </c>
      <c r="F1336" s="194">
        <v>183.75</v>
      </c>
      <c r="G1336" s="255">
        <f>D1336*F1336</f>
        <v>183.75</v>
      </c>
      <c r="H1336" s="317" t="s">
        <v>316</v>
      </c>
    </row>
    <row r="1337" spans="1:8">
      <c r="A1337" s="189"/>
      <c r="B1337" s="212"/>
      <c r="C1337" s="190" t="s">
        <v>574</v>
      </c>
      <c r="D1337" s="250">
        <v>0.48</v>
      </c>
      <c r="E1337" s="193" t="s">
        <v>172</v>
      </c>
      <c r="F1337" s="295">
        <v>388</v>
      </c>
      <c r="G1337" s="255">
        <f>D1337*F1337</f>
        <v>186.23999999999998</v>
      </c>
      <c r="H1337" s="188"/>
    </row>
    <row r="1338" spans="1:8">
      <c r="A1338" s="189"/>
      <c r="B1338" s="212"/>
      <c r="C1338" s="190" t="s">
        <v>290</v>
      </c>
      <c r="D1338" s="197">
        <v>0.2</v>
      </c>
      <c r="E1338" s="193" t="s">
        <v>41</v>
      </c>
      <c r="F1338" s="314">
        <v>12.92</v>
      </c>
      <c r="G1338" s="255">
        <f>D1338*F1338</f>
        <v>2.5840000000000001</v>
      </c>
      <c r="H1338" s="188"/>
    </row>
    <row r="1339" spans="1:8">
      <c r="A1339" s="199"/>
      <c r="B1339" s="200"/>
      <c r="C1339" s="201" t="s">
        <v>590</v>
      </c>
      <c r="D1339" s="202">
        <v>1</v>
      </c>
      <c r="E1339" s="203" t="s">
        <v>83</v>
      </c>
      <c r="F1339" s="204" t="s">
        <v>54</v>
      </c>
      <c r="G1339" s="252">
        <f>SUM(G1334:G1338)</f>
        <v>372.57400000000001</v>
      </c>
      <c r="H1339" s="206" t="s">
        <v>115</v>
      </c>
    </row>
    <row r="1340" spans="1:8">
      <c r="A1340" s="305">
        <v>12.18</v>
      </c>
      <c r="B1340" s="284" t="s">
        <v>591</v>
      </c>
      <c r="C1340" s="191"/>
      <c r="D1340" s="287" t="s">
        <v>63</v>
      </c>
      <c r="E1340" s="288" t="s">
        <v>63</v>
      </c>
      <c r="F1340" s="295" t="s">
        <v>63</v>
      </c>
      <c r="G1340" s="315" t="s">
        <v>63</v>
      </c>
      <c r="H1340" s="316" t="s">
        <v>63</v>
      </c>
    </row>
    <row r="1341" spans="1:8">
      <c r="A1341" s="189"/>
      <c r="B1341" s="184" t="s">
        <v>577</v>
      </c>
      <c r="C1341" s="190"/>
      <c r="D1341" s="197" t="s">
        <v>63</v>
      </c>
      <c r="E1341" s="193" t="s">
        <v>63</v>
      </c>
      <c r="F1341" s="194" t="s">
        <v>63</v>
      </c>
      <c r="G1341" s="255" t="s">
        <v>63</v>
      </c>
      <c r="H1341" s="312" t="s">
        <v>63</v>
      </c>
    </row>
    <row r="1342" spans="1:8">
      <c r="A1342" s="189"/>
      <c r="B1342" s="212"/>
      <c r="C1342" s="190" t="s">
        <v>345</v>
      </c>
      <c r="D1342" s="250">
        <v>1</v>
      </c>
      <c r="E1342" s="193" t="s">
        <v>83</v>
      </c>
      <c r="F1342" s="194">
        <v>183.75</v>
      </c>
      <c r="G1342" s="255">
        <f>D1342*F1342</f>
        <v>183.75</v>
      </c>
      <c r="H1342" s="317" t="s">
        <v>316</v>
      </c>
    </row>
    <row r="1343" spans="1:8">
      <c r="A1343" s="189"/>
      <c r="B1343" s="212"/>
      <c r="C1343" s="190" t="s">
        <v>578</v>
      </c>
      <c r="D1343" s="250">
        <v>0.48</v>
      </c>
      <c r="E1343" s="193" t="s">
        <v>172</v>
      </c>
      <c r="F1343" s="295">
        <v>830</v>
      </c>
      <c r="G1343" s="255">
        <f>D1343*F1343</f>
        <v>398.4</v>
      </c>
      <c r="H1343" s="188"/>
    </row>
    <row r="1344" spans="1:8">
      <c r="A1344" s="189"/>
      <c r="B1344" s="212"/>
      <c r="C1344" s="190" t="s">
        <v>290</v>
      </c>
      <c r="D1344" s="197">
        <v>0.2</v>
      </c>
      <c r="E1344" s="193" t="s">
        <v>41</v>
      </c>
      <c r="F1344" s="314">
        <v>12.92</v>
      </c>
      <c r="G1344" s="255">
        <f>D1344*F1344</f>
        <v>2.5840000000000001</v>
      </c>
      <c r="H1344" s="188"/>
    </row>
    <row r="1345" spans="1:8">
      <c r="A1345" s="199"/>
      <c r="B1345" s="200"/>
      <c r="C1345" s="201" t="s">
        <v>592</v>
      </c>
      <c r="D1345" s="202">
        <v>1</v>
      </c>
      <c r="E1345" s="203" t="s">
        <v>83</v>
      </c>
      <c r="F1345" s="204" t="s">
        <v>54</v>
      </c>
      <c r="G1345" s="252">
        <f>SUM(G1340:G1344)</f>
        <v>584.73399999999992</v>
      </c>
      <c r="H1345" s="206" t="s">
        <v>115</v>
      </c>
    </row>
    <row r="1346" spans="1:8">
      <c r="A1346" s="207">
        <v>12.19</v>
      </c>
      <c r="B1346" s="284" t="s">
        <v>593</v>
      </c>
      <c r="C1346" s="191"/>
      <c r="D1346" s="287" t="s">
        <v>63</v>
      </c>
      <c r="E1346" s="288" t="s">
        <v>63</v>
      </c>
      <c r="F1346" s="295" t="s">
        <v>63</v>
      </c>
      <c r="G1346" s="315" t="s">
        <v>63</v>
      </c>
      <c r="H1346" s="316" t="s">
        <v>63</v>
      </c>
    </row>
    <row r="1347" spans="1:8">
      <c r="A1347" s="189"/>
      <c r="B1347" s="184" t="s">
        <v>594</v>
      </c>
      <c r="C1347" s="190"/>
      <c r="D1347" s="197" t="s">
        <v>63</v>
      </c>
      <c r="E1347" s="193" t="s">
        <v>63</v>
      </c>
      <c r="F1347" s="194" t="s">
        <v>63</v>
      </c>
      <c r="G1347" s="255" t="s">
        <v>63</v>
      </c>
      <c r="H1347" s="312" t="s">
        <v>63</v>
      </c>
    </row>
    <row r="1348" spans="1:8">
      <c r="A1348" s="189"/>
      <c r="B1348" s="212"/>
      <c r="C1348" s="190" t="s">
        <v>595</v>
      </c>
      <c r="D1348" s="250">
        <v>1</v>
      </c>
      <c r="E1348" s="193" t="s">
        <v>83</v>
      </c>
      <c r="F1348" s="194">
        <v>65</v>
      </c>
      <c r="G1348" s="255">
        <f>D1348*F1348</f>
        <v>65</v>
      </c>
      <c r="H1348" s="317" t="s">
        <v>316</v>
      </c>
    </row>
    <row r="1349" spans="1:8">
      <c r="A1349" s="189"/>
      <c r="B1349" s="212"/>
      <c r="C1349" s="190" t="s">
        <v>574</v>
      </c>
      <c r="D1349" s="250">
        <v>0.48</v>
      </c>
      <c r="E1349" s="193" t="s">
        <v>172</v>
      </c>
      <c r="F1349" s="295">
        <v>388</v>
      </c>
      <c r="G1349" s="255">
        <f>D1349*F1349</f>
        <v>186.23999999999998</v>
      </c>
      <c r="H1349" s="188"/>
    </row>
    <row r="1350" spans="1:8">
      <c r="A1350" s="189"/>
      <c r="B1350" s="212"/>
      <c r="C1350" s="190" t="s">
        <v>290</v>
      </c>
      <c r="D1350" s="197">
        <v>0.2</v>
      </c>
      <c r="E1350" s="193" t="s">
        <v>41</v>
      </c>
      <c r="F1350" s="314">
        <v>12.92</v>
      </c>
      <c r="G1350" s="255">
        <f>D1350*F1350</f>
        <v>2.5840000000000001</v>
      </c>
      <c r="H1350" s="188"/>
    </row>
    <row r="1351" spans="1:8">
      <c r="A1351" s="199"/>
      <c r="B1351" s="200"/>
      <c r="C1351" s="201" t="s">
        <v>596</v>
      </c>
      <c r="D1351" s="202">
        <v>1</v>
      </c>
      <c r="E1351" s="203" t="s">
        <v>83</v>
      </c>
      <c r="F1351" s="204" t="s">
        <v>54</v>
      </c>
      <c r="G1351" s="252">
        <f>SUM(G1346:G1350)</f>
        <v>253.82399999999998</v>
      </c>
      <c r="H1351" s="253" t="s">
        <v>597</v>
      </c>
    </row>
    <row r="1352" spans="1:8">
      <c r="A1352" s="305">
        <v>12.2</v>
      </c>
      <c r="B1352" s="284" t="s">
        <v>593</v>
      </c>
      <c r="C1352" s="191"/>
      <c r="D1352" s="287" t="s">
        <v>63</v>
      </c>
      <c r="E1352" s="288" t="s">
        <v>63</v>
      </c>
      <c r="F1352" s="295" t="s">
        <v>63</v>
      </c>
      <c r="G1352" s="315" t="s">
        <v>63</v>
      </c>
      <c r="H1352" s="316" t="s">
        <v>63</v>
      </c>
    </row>
    <row r="1353" spans="1:8">
      <c r="A1353" s="189"/>
      <c r="B1353" s="184" t="s">
        <v>598</v>
      </c>
      <c r="C1353" s="190"/>
      <c r="D1353" s="197" t="s">
        <v>63</v>
      </c>
      <c r="E1353" s="193" t="s">
        <v>63</v>
      </c>
      <c r="F1353" s="194" t="s">
        <v>63</v>
      </c>
      <c r="G1353" s="255" t="s">
        <v>63</v>
      </c>
      <c r="H1353" s="312" t="s">
        <v>63</v>
      </c>
    </row>
    <row r="1354" spans="1:8" ht="33" customHeight="1">
      <c r="A1354" s="189"/>
      <c r="B1354" s="212"/>
      <c r="C1354" s="190" t="s">
        <v>595</v>
      </c>
      <c r="D1354" s="250">
        <v>1</v>
      </c>
      <c r="E1354" s="193" t="s">
        <v>83</v>
      </c>
      <c r="F1354" s="194">
        <v>65</v>
      </c>
      <c r="G1354" s="255">
        <f>D1354*F1354</f>
        <v>65</v>
      </c>
      <c r="H1354" s="317" t="s">
        <v>316</v>
      </c>
    </row>
    <row r="1355" spans="1:8">
      <c r="A1355" s="189"/>
      <c r="B1355" s="212"/>
      <c r="C1355" s="190" t="s">
        <v>578</v>
      </c>
      <c r="D1355" s="250">
        <v>0.48</v>
      </c>
      <c r="E1355" s="193" t="s">
        <v>172</v>
      </c>
      <c r="F1355" s="295">
        <v>830</v>
      </c>
      <c r="G1355" s="255">
        <f>D1355*F1355</f>
        <v>398.4</v>
      </c>
      <c r="H1355" s="188"/>
    </row>
    <row r="1356" spans="1:8">
      <c r="A1356" s="189"/>
      <c r="B1356" s="212"/>
      <c r="C1356" s="190" t="s">
        <v>290</v>
      </c>
      <c r="D1356" s="197">
        <v>0.2</v>
      </c>
      <c r="E1356" s="193" t="s">
        <v>41</v>
      </c>
      <c r="F1356" s="314">
        <v>12.92</v>
      </c>
      <c r="G1356" s="255">
        <f>D1356*F1356</f>
        <v>2.5840000000000001</v>
      </c>
      <c r="H1356" s="188"/>
    </row>
    <row r="1357" spans="1:8" ht="20.45" customHeight="1">
      <c r="A1357" s="189"/>
      <c r="B1357" s="212"/>
      <c r="C1357" s="190" t="s">
        <v>596</v>
      </c>
      <c r="D1357" s="192">
        <v>1</v>
      </c>
      <c r="E1357" s="193" t="s">
        <v>83</v>
      </c>
      <c r="F1357" s="213" t="s">
        <v>54</v>
      </c>
      <c r="G1357" s="292">
        <f>SUM(G1352:G1356)</f>
        <v>465.98399999999998</v>
      </c>
      <c r="H1357" s="188" t="s">
        <v>599</v>
      </c>
    </row>
    <row r="1358" spans="1:8" ht="20.45" customHeight="1">
      <c r="A1358" s="342"/>
      <c r="B1358" s="286"/>
      <c r="C1358" s="191"/>
      <c r="D1358" s="208"/>
      <c r="E1358" s="208"/>
      <c r="F1358" s="209"/>
      <c r="G1358" s="208"/>
      <c r="H1358" s="343"/>
    </row>
    <row r="1359" spans="1:8" ht="20.45" customHeight="1" thickBot="1">
      <c r="A1359" s="341"/>
      <c r="B1359" s="217"/>
      <c r="C1359" s="218"/>
      <c r="D1359" s="228"/>
      <c r="E1359" s="228"/>
      <c r="F1359" s="229"/>
      <c r="G1359" s="228"/>
      <c r="H1359" s="308"/>
    </row>
    <row r="1360" spans="1:8" ht="20.45" customHeight="1">
      <c r="A1360" s="223"/>
      <c r="B1360" s="223"/>
      <c r="C1360" s="223"/>
      <c r="D1360" s="223"/>
      <c r="E1360" s="223"/>
      <c r="F1360" s="231"/>
      <c r="G1360" s="545" t="str">
        <f>$G$37</f>
        <v xml:space="preserve"> เมษายน 2549</v>
      </c>
      <c r="H1360" s="545"/>
    </row>
    <row r="1361" spans="1:8" ht="20.45" customHeight="1">
      <c r="A1361" s="533" t="s">
        <v>600</v>
      </c>
      <c r="B1361" s="533"/>
      <c r="C1361" s="533"/>
      <c r="D1361" s="533"/>
      <c r="E1361" s="533"/>
      <c r="F1361" s="533"/>
      <c r="G1361" s="533"/>
      <c r="H1361" s="533"/>
    </row>
    <row r="1362" spans="1:8" ht="20.45" customHeight="1" thickBot="1">
      <c r="A1362" s="547" t="s">
        <v>123</v>
      </c>
      <c r="B1362" s="547"/>
      <c r="C1362" s="547"/>
      <c r="D1362" s="547"/>
      <c r="E1362" s="547"/>
      <c r="F1362" s="547"/>
      <c r="G1362" s="547"/>
      <c r="H1362" s="547"/>
    </row>
    <row r="1363" spans="1:8" ht="20.45" customHeight="1">
      <c r="A1363" s="535" t="s">
        <v>91</v>
      </c>
      <c r="B1363" s="537" t="s">
        <v>0</v>
      </c>
      <c r="C1363" s="538"/>
      <c r="D1363" s="541" t="s">
        <v>1</v>
      </c>
      <c r="E1363" s="541" t="s">
        <v>2</v>
      </c>
      <c r="F1363" s="171" t="s">
        <v>104</v>
      </c>
      <c r="G1363" s="172" t="s">
        <v>105</v>
      </c>
      <c r="H1363" s="543" t="s">
        <v>12</v>
      </c>
    </row>
    <row r="1364" spans="1:8" ht="20.45" customHeight="1">
      <c r="A1364" s="536"/>
      <c r="B1364" s="539"/>
      <c r="C1364" s="540"/>
      <c r="D1364" s="542"/>
      <c r="E1364" s="542"/>
      <c r="F1364" s="173" t="s">
        <v>93</v>
      </c>
      <c r="G1364" s="174" t="s">
        <v>93</v>
      </c>
      <c r="H1364" s="544"/>
    </row>
    <row r="1365" spans="1:8" ht="20.45" customHeight="1">
      <c r="A1365" s="207">
        <v>12.21</v>
      </c>
      <c r="B1365" s="284" t="s">
        <v>601</v>
      </c>
      <c r="C1365" s="191"/>
      <c r="D1365" s="287" t="s">
        <v>63</v>
      </c>
      <c r="E1365" s="288" t="s">
        <v>63</v>
      </c>
      <c r="F1365" s="295" t="s">
        <v>63</v>
      </c>
      <c r="G1365" s="315" t="s">
        <v>63</v>
      </c>
      <c r="H1365" s="316" t="s">
        <v>63</v>
      </c>
    </row>
    <row r="1366" spans="1:8" ht="20.45" customHeight="1">
      <c r="A1366" s="189"/>
      <c r="B1366" s="184" t="s">
        <v>594</v>
      </c>
      <c r="C1366" s="190"/>
      <c r="D1366" s="197" t="s">
        <v>63</v>
      </c>
      <c r="E1366" s="193" t="s">
        <v>63</v>
      </c>
      <c r="F1366" s="194" t="s">
        <v>63</v>
      </c>
      <c r="G1366" s="255" t="s">
        <v>63</v>
      </c>
      <c r="H1366" s="312" t="s">
        <v>63</v>
      </c>
    </row>
    <row r="1367" spans="1:8" ht="20.45" customHeight="1">
      <c r="A1367" s="189"/>
      <c r="B1367" s="212"/>
      <c r="C1367" s="190" t="s">
        <v>362</v>
      </c>
      <c r="D1367" s="250">
        <v>1</v>
      </c>
      <c r="E1367" s="193" t="s">
        <v>83</v>
      </c>
      <c r="F1367" s="194">
        <v>94.17</v>
      </c>
      <c r="G1367" s="255">
        <f>D1367*F1367</f>
        <v>94.17</v>
      </c>
      <c r="H1367" s="317" t="s">
        <v>316</v>
      </c>
    </row>
    <row r="1368" spans="1:8" ht="20.45" customHeight="1">
      <c r="A1368" s="189"/>
      <c r="B1368" s="212"/>
      <c r="C1368" s="190" t="s">
        <v>574</v>
      </c>
      <c r="D1368" s="250">
        <v>0.48</v>
      </c>
      <c r="E1368" s="193" t="s">
        <v>172</v>
      </c>
      <c r="F1368" s="295">
        <v>388</v>
      </c>
      <c r="G1368" s="255">
        <f>D1368*F1368</f>
        <v>186.23999999999998</v>
      </c>
      <c r="H1368" s="188"/>
    </row>
    <row r="1369" spans="1:8" ht="20.45" customHeight="1">
      <c r="A1369" s="189"/>
      <c r="B1369" s="212"/>
      <c r="C1369" s="190" t="s">
        <v>290</v>
      </c>
      <c r="D1369" s="197">
        <v>0.2</v>
      </c>
      <c r="E1369" s="193" t="s">
        <v>41</v>
      </c>
      <c r="F1369" s="314">
        <v>12.92</v>
      </c>
      <c r="G1369" s="255">
        <f>D1369*F1369</f>
        <v>2.5840000000000001</v>
      </c>
      <c r="H1369" s="188"/>
    </row>
    <row r="1370" spans="1:8" ht="20.45" customHeight="1">
      <c r="A1370" s="199"/>
      <c r="B1370" s="200"/>
      <c r="C1370" s="201" t="s">
        <v>602</v>
      </c>
      <c r="D1370" s="202">
        <v>1</v>
      </c>
      <c r="E1370" s="203" t="s">
        <v>83</v>
      </c>
      <c r="F1370" s="204" t="s">
        <v>54</v>
      </c>
      <c r="G1370" s="252">
        <f>SUM(G1365:G1369)</f>
        <v>282.99399999999997</v>
      </c>
      <c r="H1370" s="253" t="s">
        <v>597</v>
      </c>
    </row>
    <row r="1371" spans="1:8" ht="20.45" customHeight="1">
      <c r="A1371" s="305">
        <v>12.22</v>
      </c>
      <c r="B1371" s="284" t="s">
        <v>601</v>
      </c>
      <c r="C1371" s="191"/>
      <c r="D1371" s="287" t="s">
        <v>63</v>
      </c>
      <c r="E1371" s="288" t="s">
        <v>63</v>
      </c>
      <c r="F1371" s="295" t="s">
        <v>63</v>
      </c>
      <c r="G1371" s="315" t="s">
        <v>63</v>
      </c>
      <c r="H1371" s="316" t="s">
        <v>63</v>
      </c>
    </row>
    <row r="1372" spans="1:8" ht="20.45" customHeight="1">
      <c r="A1372" s="189"/>
      <c r="B1372" s="184" t="s">
        <v>598</v>
      </c>
      <c r="C1372" s="190"/>
      <c r="D1372" s="197" t="s">
        <v>63</v>
      </c>
      <c r="E1372" s="193" t="s">
        <v>63</v>
      </c>
      <c r="F1372" s="194" t="s">
        <v>63</v>
      </c>
      <c r="G1372" s="255" t="s">
        <v>63</v>
      </c>
      <c r="H1372" s="312" t="s">
        <v>63</v>
      </c>
    </row>
    <row r="1373" spans="1:8" ht="20.45" customHeight="1">
      <c r="A1373" s="189"/>
      <c r="B1373" s="212"/>
      <c r="C1373" s="190" t="s">
        <v>362</v>
      </c>
      <c r="D1373" s="250">
        <v>1</v>
      </c>
      <c r="E1373" s="193" t="s">
        <v>83</v>
      </c>
      <c r="F1373" s="194">
        <v>94.17</v>
      </c>
      <c r="G1373" s="255">
        <f>D1373*F1373</f>
        <v>94.17</v>
      </c>
      <c r="H1373" s="317" t="s">
        <v>316</v>
      </c>
    </row>
    <row r="1374" spans="1:8" ht="20.45" customHeight="1">
      <c r="A1374" s="189"/>
      <c r="B1374" s="212"/>
      <c r="C1374" s="190" t="s">
        <v>578</v>
      </c>
      <c r="D1374" s="250">
        <v>0.48</v>
      </c>
      <c r="E1374" s="193" t="s">
        <v>172</v>
      </c>
      <c r="F1374" s="295">
        <v>830</v>
      </c>
      <c r="G1374" s="255">
        <f>D1374*F1374</f>
        <v>398.4</v>
      </c>
      <c r="H1374" s="188"/>
    </row>
    <row r="1375" spans="1:8" ht="20.45" customHeight="1">
      <c r="A1375" s="189"/>
      <c r="B1375" s="212"/>
      <c r="C1375" s="190" t="s">
        <v>290</v>
      </c>
      <c r="D1375" s="197">
        <v>0.2</v>
      </c>
      <c r="E1375" s="193" t="s">
        <v>41</v>
      </c>
      <c r="F1375" s="314">
        <v>12.92</v>
      </c>
      <c r="G1375" s="255">
        <f>D1375*F1375</f>
        <v>2.5840000000000001</v>
      </c>
      <c r="H1375" s="188"/>
    </row>
    <row r="1376" spans="1:8" ht="20.45" customHeight="1">
      <c r="A1376" s="199"/>
      <c r="B1376" s="200"/>
      <c r="C1376" s="201" t="s">
        <v>602</v>
      </c>
      <c r="D1376" s="202">
        <v>1</v>
      </c>
      <c r="E1376" s="203" t="s">
        <v>83</v>
      </c>
      <c r="F1376" s="204" t="s">
        <v>54</v>
      </c>
      <c r="G1376" s="252">
        <f>SUM(G1371:G1375)</f>
        <v>495.154</v>
      </c>
      <c r="H1376" s="253" t="s">
        <v>599</v>
      </c>
    </row>
    <row r="1377" spans="1:8" ht="20.45" customHeight="1">
      <c r="A1377" s="305">
        <v>12.23</v>
      </c>
      <c r="B1377" s="284" t="s">
        <v>603</v>
      </c>
      <c r="C1377" s="191"/>
      <c r="D1377" s="287" t="s">
        <v>63</v>
      </c>
      <c r="E1377" s="288" t="s">
        <v>63</v>
      </c>
      <c r="F1377" s="295" t="s">
        <v>63</v>
      </c>
      <c r="G1377" s="315" t="s">
        <v>63</v>
      </c>
      <c r="H1377" s="316" t="s">
        <v>63</v>
      </c>
    </row>
    <row r="1378" spans="1:8" ht="20.45" customHeight="1">
      <c r="A1378" s="189"/>
      <c r="B1378" s="184" t="s">
        <v>604</v>
      </c>
      <c r="C1378" s="190"/>
      <c r="D1378" s="197" t="s">
        <v>63</v>
      </c>
      <c r="E1378" s="193" t="s">
        <v>63</v>
      </c>
      <c r="F1378" s="194" t="s">
        <v>63</v>
      </c>
      <c r="G1378" s="255" t="s">
        <v>63</v>
      </c>
      <c r="H1378" s="312" t="s">
        <v>63</v>
      </c>
    </row>
    <row r="1379" spans="1:8" ht="20.45" customHeight="1">
      <c r="A1379" s="189"/>
      <c r="B1379" s="212"/>
      <c r="C1379" s="190" t="s">
        <v>374</v>
      </c>
      <c r="D1379" s="250">
        <v>1</v>
      </c>
      <c r="E1379" s="193" t="s">
        <v>83</v>
      </c>
      <c r="F1379" s="194">
        <v>79.33</v>
      </c>
      <c r="G1379" s="255">
        <f>D1379*F1379</f>
        <v>79.33</v>
      </c>
      <c r="H1379" s="317" t="s">
        <v>316</v>
      </c>
    </row>
    <row r="1380" spans="1:8" ht="20.45" customHeight="1">
      <c r="A1380" s="189"/>
      <c r="B1380" s="212"/>
      <c r="C1380" s="190" t="s">
        <v>574</v>
      </c>
      <c r="D1380" s="250">
        <v>0.48</v>
      </c>
      <c r="E1380" s="193" t="s">
        <v>172</v>
      </c>
      <c r="F1380" s="295">
        <v>388</v>
      </c>
      <c r="G1380" s="255">
        <f>D1380*F1380</f>
        <v>186.23999999999998</v>
      </c>
      <c r="H1380" s="188"/>
    </row>
    <row r="1381" spans="1:8" ht="20.45" customHeight="1">
      <c r="A1381" s="189"/>
      <c r="B1381" s="212"/>
      <c r="C1381" s="190" t="s">
        <v>290</v>
      </c>
      <c r="D1381" s="197">
        <v>0.2</v>
      </c>
      <c r="E1381" s="193" t="s">
        <v>41</v>
      </c>
      <c r="F1381" s="314">
        <v>12.92</v>
      </c>
      <c r="G1381" s="255">
        <f>D1381*F1381</f>
        <v>2.5840000000000001</v>
      </c>
      <c r="H1381" s="188"/>
    </row>
    <row r="1382" spans="1:8" ht="20.45" customHeight="1">
      <c r="A1382" s="320"/>
      <c r="B1382" s="321"/>
      <c r="C1382" s="190" t="s">
        <v>375</v>
      </c>
      <c r="D1382" s="197">
        <v>1</v>
      </c>
      <c r="E1382" s="193" t="s">
        <v>83</v>
      </c>
      <c r="F1382" s="314">
        <v>5</v>
      </c>
      <c r="G1382" s="255">
        <f>D1382*F1382</f>
        <v>5</v>
      </c>
      <c r="H1382" s="327"/>
    </row>
    <row r="1383" spans="1:8" ht="20.45" customHeight="1">
      <c r="A1383" s="199"/>
      <c r="B1383" s="200"/>
      <c r="C1383" s="201" t="s">
        <v>605</v>
      </c>
      <c r="D1383" s="202">
        <v>1</v>
      </c>
      <c r="E1383" s="203" t="s">
        <v>83</v>
      </c>
      <c r="F1383" s="204" t="s">
        <v>54</v>
      </c>
      <c r="G1383" s="252">
        <f>SUM(G1377:G1382)</f>
        <v>273.154</v>
      </c>
      <c r="H1383" s="253" t="s">
        <v>597</v>
      </c>
    </row>
    <row r="1384" spans="1:8" ht="20.45" customHeight="1">
      <c r="A1384" s="305">
        <v>12.24</v>
      </c>
      <c r="B1384" s="284" t="s">
        <v>603</v>
      </c>
      <c r="C1384" s="191"/>
      <c r="D1384" s="287" t="s">
        <v>63</v>
      </c>
      <c r="E1384" s="288" t="s">
        <v>63</v>
      </c>
      <c r="F1384" s="295" t="s">
        <v>63</v>
      </c>
      <c r="G1384" s="315" t="s">
        <v>63</v>
      </c>
      <c r="H1384" s="316" t="s">
        <v>63</v>
      </c>
    </row>
    <row r="1385" spans="1:8" ht="20.45" customHeight="1">
      <c r="A1385" s="189"/>
      <c r="B1385" s="184" t="s">
        <v>606</v>
      </c>
      <c r="C1385" s="190"/>
      <c r="D1385" s="197" t="s">
        <v>63</v>
      </c>
      <c r="E1385" s="193" t="s">
        <v>63</v>
      </c>
      <c r="F1385" s="194" t="s">
        <v>63</v>
      </c>
      <c r="G1385" s="255" t="s">
        <v>63</v>
      </c>
      <c r="H1385" s="312" t="s">
        <v>63</v>
      </c>
    </row>
    <row r="1386" spans="1:8" ht="20.45" customHeight="1">
      <c r="A1386" s="189"/>
      <c r="B1386" s="212"/>
      <c r="C1386" s="190" t="s">
        <v>374</v>
      </c>
      <c r="D1386" s="250">
        <v>1</v>
      </c>
      <c r="E1386" s="193" t="s">
        <v>83</v>
      </c>
      <c r="F1386" s="194">
        <v>79.33</v>
      </c>
      <c r="G1386" s="255">
        <f>D1386*F1386</f>
        <v>79.33</v>
      </c>
      <c r="H1386" s="317" t="s">
        <v>316</v>
      </c>
    </row>
    <row r="1387" spans="1:8" ht="20.45" customHeight="1">
      <c r="A1387" s="189"/>
      <c r="B1387" s="212"/>
      <c r="C1387" s="190" t="s">
        <v>578</v>
      </c>
      <c r="D1387" s="250">
        <v>0.48</v>
      </c>
      <c r="E1387" s="193" t="s">
        <v>172</v>
      </c>
      <c r="F1387" s="295">
        <v>830</v>
      </c>
      <c r="G1387" s="255">
        <f>D1387*F1387</f>
        <v>398.4</v>
      </c>
      <c r="H1387" s="188"/>
    </row>
    <row r="1388" spans="1:8" ht="20.45" customHeight="1">
      <c r="A1388" s="189"/>
      <c r="B1388" s="212"/>
      <c r="C1388" s="190" t="s">
        <v>290</v>
      </c>
      <c r="D1388" s="197">
        <v>0.2</v>
      </c>
      <c r="E1388" s="193" t="s">
        <v>41</v>
      </c>
      <c r="F1388" s="314">
        <v>12.92</v>
      </c>
      <c r="G1388" s="255">
        <f>D1388*F1388</f>
        <v>2.5840000000000001</v>
      </c>
      <c r="H1388" s="188"/>
    </row>
    <row r="1389" spans="1:8" ht="20.45" customHeight="1">
      <c r="A1389" s="320"/>
      <c r="B1389" s="321"/>
      <c r="C1389" s="190" t="s">
        <v>375</v>
      </c>
      <c r="D1389" s="197">
        <v>1</v>
      </c>
      <c r="E1389" s="193" t="s">
        <v>83</v>
      </c>
      <c r="F1389" s="314">
        <v>5</v>
      </c>
      <c r="G1389" s="255">
        <f>D1389*F1389</f>
        <v>5</v>
      </c>
      <c r="H1389" s="327"/>
    </row>
    <row r="1390" spans="1:8" ht="21" customHeight="1">
      <c r="A1390" s="199"/>
      <c r="B1390" s="200"/>
      <c r="C1390" s="201" t="s">
        <v>605</v>
      </c>
      <c r="D1390" s="202">
        <v>1</v>
      </c>
      <c r="E1390" s="203" t="s">
        <v>83</v>
      </c>
      <c r="F1390" s="204" t="s">
        <v>54</v>
      </c>
      <c r="G1390" s="252">
        <f>SUM(G1384:G1389)</f>
        <v>485.31399999999996</v>
      </c>
      <c r="H1390" s="253" t="s">
        <v>599</v>
      </c>
    </row>
    <row r="1391" spans="1:8">
      <c r="A1391" s="305">
        <v>12.25</v>
      </c>
      <c r="B1391" s="284" t="s">
        <v>607</v>
      </c>
      <c r="C1391" s="191"/>
      <c r="D1391" s="287" t="s">
        <v>63</v>
      </c>
      <c r="E1391" s="288" t="s">
        <v>63</v>
      </c>
      <c r="F1391" s="295" t="s">
        <v>63</v>
      </c>
      <c r="G1391" s="315" t="s">
        <v>63</v>
      </c>
      <c r="H1391" s="316" t="s">
        <v>63</v>
      </c>
    </row>
    <row r="1392" spans="1:8" ht="26.25" customHeight="1">
      <c r="A1392" s="189"/>
      <c r="B1392" s="184" t="s">
        <v>604</v>
      </c>
      <c r="C1392" s="190"/>
      <c r="D1392" s="197" t="s">
        <v>63</v>
      </c>
      <c r="E1392" s="193" t="s">
        <v>63</v>
      </c>
      <c r="F1392" s="194" t="s">
        <v>63</v>
      </c>
      <c r="G1392" s="255" t="s">
        <v>63</v>
      </c>
      <c r="H1392" s="312" t="s">
        <v>63</v>
      </c>
    </row>
    <row r="1393" spans="1:8">
      <c r="A1393" s="189"/>
      <c r="B1393" s="212"/>
      <c r="C1393" s="190" t="s">
        <v>379</v>
      </c>
      <c r="D1393" s="250">
        <v>1</v>
      </c>
      <c r="E1393" s="193" t="s">
        <v>83</v>
      </c>
      <c r="F1393" s="194">
        <v>83.33</v>
      </c>
      <c r="G1393" s="255">
        <f>D1393*F1393</f>
        <v>83.33</v>
      </c>
      <c r="H1393" s="317" t="s">
        <v>316</v>
      </c>
    </row>
    <row r="1394" spans="1:8">
      <c r="A1394" s="189"/>
      <c r="B1394" s="212"/>
      <c r="C1394" s="190" t="s">
        <v>574</v>
      </c>
      <c r="D1394" s="250">
        <v>0.48</v>
      </c>
      <c r="E1394" s="193" t="s">
        <v>172</v>
      </c>
      <c r="F1394" s="295">
        <v>388</v>
      </c>
      <c r="G1394" s="255">
        <f>D1394*F1394</f>
        <v>186.23999999999998</v>
      </c>
      <c r="H1394" s="188"/>
    </row>
    <row r="1395" spans="1:8" ht="19.5" customHeight="1">
      <c r="A1395" s="189"/>
      <c r="B1395" s="212"/>
      <c r="C1395" s="190" t="s">
        <v>290</v>
      </c>
      <c r="D1395" s="197">
        <v>0.2</v>
      </c>
      <c r="E1395" s="193" t="s">
        <v>41</v>
      </c>
      <c r="F1395" s="314">
        <v>12.92</v>
      </c>
      <c r="G1395" s="255">
        <f>D1395*F1395</f>
        <v>2.5840000000000001</v>
      </c>
      <c r="H1395" s="188"/>
    </row>
    <row r="1396" spans="1:8" ht="19.5" customHeight="1">
      <c r="A1396" s="320"/>
      <c r="B1396" s="321"/>
      <c r="C1396" s="190" t="s">
        <v>375</v>
      </c>
      <c r="D1396" s="197">
        <v>1</v>
      </c>
      <c r="E1396" s="193" t="s">
        <v>83</v>
      </c>
      <c r="F1396" s="314">
        <v>5</v>
      </c>
      <c r="G1396" s="255">
        <f>D1396*F1396</f>
        <v>5</v>
      </c>
      <c r="H1396" s="327"/>
    </row>
    <row r="1397" spans="1:8" ht="19.5" customHeight="1" thickBot="1">
      <c r="A1397" s="216"/>
      <c r="B1397" s="217"/>
      <c r="C1397" s="218" t="s">
        <v>608</v>
      </c>
      <c r="D1397" s="219">
        <v>1</v>
      </c>
      <c r="E1397" s="258" t="s">
        <v>83</v>
      </c>
      <c r="F1397" s="259" t="s">
        <v>54</v>
      </c>
      <c r="G1397" s="260">
        <f>SUM(G1391:G1396)</f>
        <v>277.154</v>
      </c>
      <c r="H1397" s="222" t="s">
        <v>597</v>
      </c>
    </row>
    <row r="1398" spans="1:8" ht="19.5" customHeight="1">
      <c r="A1398" s="223"/>
      <c r="B1398" s="223"/>
      <c r="C1398" s="223"/>
      <c r="D1398" s="224"/>
      <c r="E1398" s="261"/>
      <c r="F1398" s="262"/>
      <c r="G1398" s="545" t="str">
        <f>$G$37</f>
        <v xml:space="preserve"> เมษายน 2549</v>
      </c>
      <c r="H1398" s="545"/>
    </row>
    <row r="1399" spans="1:8" ht="19.5" customHeight="1">
      <c r="A1399" s="533" t="s">
        <v>609</v>
      </c>
      <c r="B1399" s="533"/>
      <c r="C1399" s="533"/>
      <c r="D1399" s="533"/>
      <c r="E1399" s="533"/>
      <c r="F1399" s="533"/>
      <c r="G1399" s="533"/>
      <c r="H1399" s="533"/>
    </row>
    <row r="1400" spans="1:8" ht="19.5" customHeight="1" thickBot="1">
      <c r="A1400" s="547" t="s">
        <v>123</v>
      </c>
      <c r="B1400" s="547"/>
      <c r="C1400" s="547"/>
      <c r="D1400" s="547"/>
      <c r="E1400" s="547"/>
      <c r="F1400" s="547"/>
      <c r="G1400" s="547"/>
      <c r="H1400" s="547"/>
    </row>
    <row r="1401" spans="1:8" ht="19.5" customHeight="1">
      <c r="A1401" s="535" t="s">
        <v>91</v>
      </c>
      <c r="B1401" s="537" t="s">
        <v>0</v>
      </c>
      <c r="C1401" s="538"/>
      <c r="D1401" s="541" t="s">
        <v>1</v>
      </c>
      <c r="E1401" s="541" t="s">
        <v>2</v>
      </c>
      <c r="F1401" s="171" t="s">
        <v>104</v>
      </c>
      <c r="G1401" s="172" t="s">
        <v>105</v>
      </c>
      <c r="H1401" s="543" t="s">
        <v>12</v>
      </c>
    </row>
    <row r="1402" spans="1:8" ht="19.5" customHeight="1">
      <c r="A1402" s="536"/>
      <c r="B1402" s="539"/>
      <c r="C1402" s="540"/>
      <c r="D1402" s="542"/>
      <c r="E1402" s="542"/>
      <c r="F1402" s="173" t="s">
        <v>93</v>
      </c>
      <c r="G1402" s="174" t="s">
        <v>93</v>
      </c>
      <c r="H1402" s="544"/>
    </row>
    <row r="1403" spans="1:8" ht="19.5" customHeight="1">
      <c r="A1403" s="305">
        <v>12.26</v>
      </c>
      <c r="B1403" s="284" t="s">
        <v>607</v>
      </c>
      <c r="C1403" s="191"/>
      <c r="D1403" s="287" t="s">
        <v>63</v>
      </c>
      <c r="E1403" s="288" t="s">
        <v>63</v>
      </c>
      <c r="F1403" s="295" t="s">
        <v>63</v>
      </c>
      <c r="G1403" s="315" t="s">
        <v>63</v>
      </c>
      <c r="H1403" s="316" t="s">
        <v>63</v>
      </c>
    </row>
    <row r="1404" spans="1:8" ht="19.5" customHeight="1">
      <c r="A1404" s="189"/>
      <c r="B1404" s="184" t="s">
        <v>606</v>
      </c>
      <c r="C1404" s="190"/>
      <c r="D1404" s="197" t="s">
        <v>63</v>
      </c>
      <c r="E1404" s="193" t="s">
        <v>63</v>
      </c>
      <c r="F1404" s="194" t="s">
        <v>63</v>
      </c>
      <c r="G1404" s="255" t="s">
        <v>63</v>
      </c>
      <c r="H1404" s="312" t="s">
        <v>63</v>
      </c>
    </row>
    <row r="1405" spans="1:8" ht="19.5" customHeight="1">
      <c r="A1405" s="189"/>
      <c r="B1405" s="212"/>
      <c r="C1405" s="190" t="s">
        <v>610</v>
      </c>
      <c r="D1405" s="250">
        <v>1</v>
      </c>
      <c r="E1405" s="193" t="s">
        <v>83</v>
      </c>
      <c r="F1405" s="194">
        <v>83.33</v>
      </c>
      <c r="G1405" s="255">
        <f>D1405*F1405</f>
        <v>83.33</v>
      </c>
      <c r="H1405" s="317" t="s">
        <v>316</v>
      </c>
    </row>
    <row r="1406" spans="1:8" ht="19.5" customHeight="1">
      <c r="A1406" s="189"/>
      <c r="B1406" s="212"/>
      <c r="C1406" s="190" t="s">
        <v>578</v>
      </c>
      <c r="D1406" s="250">
        <v>0.48</v>
      </c>
      <c r="E1406" s="193" t="s">
        <v>172</v>
      </c>
      <c r="F1406" s="295">
        <v>830</v>
      </c>
      <c r="G1406" s="255">
        <f>D1406*F1406</f>
        <v>398.4</v>
      </c>
      <c r="H1406" s="188"/>
    </row>
    <row r="1407" spans="1:8" ht="19.5" customHeight="1">
      <c r="A1407" s="189"/>
      <c r="B1407" s="212"/>
      <c r="C1407" s="190" t="s">
        <v>290</v>
      </c>
      <c r="D1407" s="197">
        <v>0.2</v>
      </c>
      <c r="E1407" s="193" t="s">
        <v>41</v>
      </c>
      <c r="F1407" s="314">
        <v>12.92</v>
      </c>
      <c r="G1407" s="255">
        <f>D1407*F1407</f>
        <v>2.5840000000000001</v>
      </c>
      <c r="H1407" s="188"/>
    </row>
    <row r="1408" spans="1:8" ht="19.5" customHeight="1">
      <c r="A1408" s="320"/>
      <c r="B1408" s="321"/>
      <c r="C1408" s="190" t="s">
        <v>375</v>
      </c>
      <c r="D1408" s="197">
        <v>1</v>
      </c>
      <c r="E1408" s="193" t="s">
        <v>83</v>
      </c>
      <c r="F1408" s="314">
        <v>5</v>
      </c>
      <c r="G1408" s="255">
        <f>D1408*F1408</f>
        <v>5</v>
      </c>
      <c r="H1408" s="327"/>
    </row>
    <row r="1409" spans="1:8" ht="19.5" customHeight="1">
      <c r="A1409" s="199"/>
      <c r="B1409" s="200"/>
      <c r="C1409" s="201" t="s">
        <v>608</v>
      </c>
      <c r="D1409" s="202">
        <v>1</v>
      </c>
      <c r="E1409" s="203" t="s">
        <v>83</v>
      </c>
      <c r="F1409" s="204" t="s">
        <v>54</v>
      </c>
      <c r="G1409" s="252">
        <f>SUM(G1403:G1408)</f>
        <v>489.31399999999996</v>
      </c>
      <c r="H1409" s="253" t="s">
        <v>599</v>
      </c>
    </row>
    <row r="1410" spans="1:8" ht="19.5" customHeight="1">
      <c r="A1410" s="305">
        <v>12.27</v>
      </c>
      <c r="B1410" s="284" t="s">
        <v>603</v>
      </c>
      <c r="C1410" s="191"/>
      <c r="D1410" s="287" t="s">
        <v>63</v>
      </c>
      <c r="E1410" s="288" t="s">
        <v>63</v>
      </c>
      <c r="F1410" s="295" t="s">
        <v>63</v>
      </c>
      <c r="G1410" s="315" t="s">
        <v>63</v>
      </c>
      <c r="H1410" s="316" t="s">
        <v>63</v>
      </c>
    </row>
    <row r="1411" spans="1:8" ht="19.5" customHeight="1">
      <c r="A1411" s="189"/>
      <c r="B1411" s="184" t="s">
        <v>611</v>
      </c>
      <c r="C1411" s="190"/>
      <c r="D1411" s="197" t="s">
        <v>63</v>
      </c>
      <c r="E1411" s="193" t="s">
        <v>63</v>
      </c>
      <c r="F1411" s="194" t="s">
        <v>63</v>
      </c>
      <c r="G1411" s="255" t="s">
        <v>63</v>
      </c>
      <c r="H1411" s="312" t="s">
        <v>63</v>
      </c>
    </row>
    <row r="1412" spans="1:8" ht="19.5" customHeight="1">
      <c r="A1412" s="189"/>
      <c r="B1412" s="212"/>
      <c r="C1412" s="190" t="s">
        <v>612</v>
      </c>
      <c r="D1412" s="250">
        <v>1</v>
      </c>
      <c r="E1412" s="193" t="s">
        <v>83</v>
      </c>
      <c r="F1412" s="194">
        <v>102.33</v>
      </c>
      <c r="G1412" s="255">
        <f>D1412*F1412</f>
        <v>102.33</v>
      </c>
      <c r="H1412" s="317" t="s">
        <v>316</v>
      </c>
    </row>
    <row r="1413" spans="1:8" ht="19.5" customHeight="1">
      <c r="A1413" s="189"/>
      <c r="B1413" s="212"/>
      <c r="C1413" s="190" t="s">
        <v>574</v>
      </c>
      <c r="D1413" s="250">
        <v>0.48</v>
      </c>
      <c r="E1413" s="193" t="s">
        <v>172</v>
      </c>
      <c r="F1413" s="295">
        <v>388</v>
      </c>
      <c r="G1413" s="255">
        <f>D1413*F1413</f>
        <v>186.23999999999998</v>
      </c>
      <c r="H1413" s="188"/>
    </row>
    <row r="1414" spans="1:8" ht="19.5" customHeight="1">
      <c r="A1414" s="189"/>
      <c r="B1414" s="212"/>
      <c r="C1414" s="190" t="s">
        <v>290</v>
      </c>
      <c r="D1414" s="197">
        <v>0.2</v>
      </c>
      <c r="E1414" s="193" t="s">
        <v>41</v>
      </c>
      <c r="F1414" s="314">
        <v>12.92</v>
      </c>
      <c r="G1414" s="255">
        <f>D1414*F1414</f>
        <v>2.5840000000000001</v>
      </c>
      <c r="H1414" s="188"/>
    </row>
    <row r="1415" spans="1:8" ht="19.5" customHeight="1">
      <c r="A1415" s="320"/>
      <c r="B1415" s="321"/>
      <c r="C1415" s="190" t="s">
        <v>375</v>
      </c>
      <c r="D1415" s="197">
        <v>1</v>
      </c>
      <c r="E1415" s="193" t="s">
        <v>83</v>
      </c>
      <c r="F1415" s="314">
        <v>5</v>
      </c>
      <c r="G1415" s="255">
        <f>D1415*F1415</f>
        <v>5</v>
      </c>
      <c r="H1415" s="327"/>
    </row>
    <row r="1416" spans="1:8" ht="19.5" customHeight="1">
      <c r="A1416" s="199"/>
      <c r="B1416" s="200"/>
      <c r="C1416" s="201" t="s">
        <v>613</v>
      </c>
      <c r="D1416" s="202">
        <v>1</v>
      </c>
      <c r="E1416" s="203" t="s">
        <v>83</v>
      </c>
      <c r="F1416" s="204" t="s">
        <v>54</v>
      </c>
      <c r="G1416" s="252">
        <f>SUM(G1410:G1415)</f>
        <v>296.154</v>
      </c>
      <c r="H1416" s="253" t="s">
        <v>597</v>
      </c>
    </row>
    <row r="1417" spans="1:8" ht="19.5" customHeight="1">
      <c r="A1417" s="305">
        <v>12.28</v>
      </c>
      <c r="B1417" s="284" t="s">
        <v>603</v>
      </c>
      <c r="C1417" s="191"/>
      <c r="D1417" s="287" t="s">
        <v>63</v>
      </c>
      <c r="E1417" s="288" t="s">
        <v>63</v>
      </c>
      <c r="F1417" s="295" t="s">
        <v>63</v>
      </c>
      <c r="G1417" s="315" t="s">
        <v>63</v>
      </c>
      <c r="H1417" s="316" t="s">
        <v>63</v>
      </c>
    </row>
    <row r="1418" spans="1:8" ht="19.5" customHeight="1">
      <c r="A1418" s="189"/>
      <c r="B1418" s="184" t="s">
        <v>614</v>
      </c>
      <c r="C1418" s="190"/>
      <c r="D1418" s="197" t="s">
        <v>63</v>
      </c>
      <c r="E1418" s="193" t="s">
        <v>63</v>
      </c>
      <c r="F1418" s="194" t="s">
        <v>63</v>
      </c>
      <c r="G1418" s="255" t="s">
        <v>63</v>
      </c>
      <c r="H1418" s="312" t="s">
        <v>63</v>
      </c>
    </row>
    <row r="1419" spans="1:8" ht="19.5" customHeight="1">
      <c r="A1419" s="189"/>
      <c r="B1419" s="212"/>
      <c r="C1419" s="190" t="s">
        <v>612</v>
      </c>
      <c r="D1419" s="250">
        <v>1</v>
      </c>
      <c r="E1419" s="193" t="s">
        <v>83</v>
      </c>
      <c r="F1419" s="194">
        <v>102.33</v>
      </c>
      <c r="G1419" s="255">
        <f>D1419*F1419</f>
        <v>102.33</v>
      </c>
      <c r="H1419" s="317" t="s">
        <v>316</v>
      </c>
    </row>
    <row r="1420" spans="1:8" ht="19.5" customHeight="1">
      <c r="A1420" s="189"/>
      <c r="B1420" s="212"/>
      <c r="C1420" s="190" t="s">
        <v>578</v>
      </c>
      <c r="D1420" s="250">
        <v>0.48</v>
      </c>
      <c r="E1420" s="193" t="s">
        <v>172</v>
      </c>
      <c r="F1420" s="295">
        <v>830</v>
      </c>
      <c r="G1420" s="255">
        <f>D1420*F1420</f>
        <v>398.4</v>
      </c>
      <c r="H1420" s="188"/>
    </row>
    <row r="1421" spans="1:8" ht="19.5" customHeight="1">
      <c r="A1421" s="189"/>
      <c r="B1421" s="212"/>
      <c r="C1421" s="190" t="s">
        <v>290</v>
      </c>
      <c r="D1421" s="197">
        <v>0.2</v>
      </c>
      <c r="E1421" s="193" t="s">
        <v>41</v>
      </c>
      <c r="F1421" s="314">
        <v>12.92</v>
      </c>
      <c r="G1421" s="255">
        <f>D1421*F1421</f>
        <v>2.5840000000000001</v>
      </c>
      <c r="H1421" s="188"/>
    </row>
    <row r="1422" spans="1:8" ht="19.5" customHeight="1">
      <c r="A1422" s="320"/>
      <c r="B1422" s="321"/>
      <c r="C1422" s="190" t="s">
        <v>375</v>
      </c>
      <c r="D1422" s="197">
        <v>1</v>
      </c>
      <c r="E1422" s="193" t="s">
        <v>83</v>
      </c>
      <c r="F1422" s="314">
        <v>5</v>
      </c>
      <c r="G1422" s="255">
        <f>D1422*F1422</f>
        <v>5</v>
      </c>
      <c r="H1422" s="327"/>
    </row>
    <row r="1423" spans="1:8" ht="19.5" customHeight="1">
      <c r="A1423" s="199"/>
      <c r="B1423" s="200"/>
      <c r="C1423" s="201" t="s">
        <v>613</v>
      </c>
      <c r="D1423" s="202">
        <v>1</v>
      </c>
      <c r="E1423" s="203" t="s">
        <v>83</v>
      </c>
      <c r="F1423" s="204" t="s">
        <v>54</v>
      </c>
      <c r="G1423" s="252">
        <f>SUM(G1417:G1422)</f>
        <v>508.31399999999996</v>
      </c>
      <c r="H1423" s="253" t="s">
        <v>599</v>
      </c>
    </row>
    <row r="1424" spans="1:8" ht="19.5" customHeight="1">
      <c r="A1424" s="305">
        <v>12.29</v>
      </c>
      <c r="B1424" s="284" t="s">
        <v>607</v>
      </c>
      <c r="C1424" s="191"/>
      <c r="D1424" s="287" t="s">
        <v>63</v>
      </c>
      <c r="E1424" s="288" t="s">
        <v>63</v>
      </c>
      <c r="F1424" s="295" t="s">
        <v>63</v>
      </c>
      <c r="G1424" s="315" t="s">
        <v>63</v>
      </c>
      <c r="H1424" s="316" t="s">
        <v>63</v>
      </c>
    </row>
    <row r="1425" spans="1:8" ht="19.5" customHeight="1">
      <c r="A1425" s="189"/>
      <c r="B1425" s="184" t="s">
        <v>611</v>
      </c>
      <c r="C1425" s="190"/>
      <c r="D1425" s="197" t="s">
        <v>63</v>
      </c>
      <c r="E1425" s="193" t="s">
        <v>63</v>
      </c>
      <c r="F1425" s="194" t="s">
        <v>63</v>
      </c>
      <c r="G1425" s="255" t="s">
        <v>63</v>
      </c>
      <c r="H1425" s="312" t="s">
        <v>63</v>
      </c>
    </row>
    <row r="1426" spans="1:8" ht="19.5" customHeight="1">
      <c r="A1426" s="189"/>
      <c r="B1426" s="212"/>
      <c r="C1426" s="190" t="s">
        <v>615</v>
      </c>
      <c r="D1426" s="250">
        <v>1</v>
      </c>
      <c r="E1426" s="193" t="s">
        <v>83</v>
      </c>
      <c r="F1426" s="194">
        <v>114.67</v>
      </c>
      <c r="G1426" s="255">
        <f>D1426*F1426</f>
        <v>114.67</v>
      </c>
      <c r="H1426" s="317" t="s">
        <v>316</v>
      </c>
    </row>
    <row r="1427" spans="1:8" ht="19.5" customHeight="1">
      <c r="A1427" s="189"/>
      <c r="B1427" s="212"/>
      <c r="C1427" s="190" t="s">
        <v>574</v>
      </c>
      <c r="D1427" s="250">
        <v>0.48</v>
      </c>
      <c r="E1427" s="193" t="s">
        <v>172</v>
      </c>
      <c r="F1427" s="295">
        <v>388</v>
      </c>
      <c r="G1427" s="255">
        <f>D1427*F1427</f>
        <v>186.23999999999998</v>
      </c>
      <c r="H1427" s="188"/>
    </row>
    <row r="1428" spans="1:8" ht="19.5" customHeight="1">
      <c r="A1428" s="189"/>
      <c r="B1428" s="212"/>
      <c r="C1428" s="190" t="s">
        <v>290</v>
      </c>
      <c r="D1428" s="197">
        <v>0.2</v>
      </c>
      <c r="E1428" s="193" t="s">
        <v>41</v>
      </c>
      <c r="F1428" s="314">
        <v>12.92</v>
      </c>
      <c r="G1428" s="255">
        <f>D1428*F1428</f>
        <v>2.5840000000000001</v>
      </c>
      <c r="H1428" s="188"/>
    </row>
    <row r="1429" spans="1:8" ht="19.5" customHeight="1">
      <c r="A1429" s="320"/>
      <c r="B1429" s="321"/>
      <c r="C1429" s="190" t="s">
        <v>375</v>
      </c>
      <c r="D1429" s="197">
        <v>1</v>
      </c>
      <c r="E1429" s="193" t="s">
        <v>83</v>
      </c>
      <c r="F1429" s="314">
        <v>5</v>
      </c>
      <c r="G1429" s="255">
        <f>D1429*F1429</f>
        <v>5</v>
      </c>
      <c r="H1429" s="327"/>
    </row>
    <row r="1430" spans="1:8" ht="20.25" customHeight="1">
      <c r="A1430" s="199"/>
      <c r="B1430" s="200"/>
      <c r="C1430" s="201" t="s">
        <v>616</v>
      </c>
      <c r="D1430" s="202">
        <v>1</v>
      </c>
      <c r="E1430" s="203" t="s">
        <v>83</v>
      </c>
      <c r="F1430" s="204" t="s">
        <v>54</v>
      </c>
      <c r="G1430" s="252">
        <f>SUM(G1424:G1429)</f>
        <v>308.49399999999997</v>
      </c>
      <c r="H1430" s="253" t="s">
        <v>597</v>
      </c>
    </row>
    <row r="1431" spans="1:8" ht="21.75" customHeight="1">
      <c r="A1431" s="305">
        <v>12.3</v>
      </c>
      <c r="B1431" s="284" t="s">
        <v>607</v>
      </c>
      <c r="C1431" s="191"/>
      <c r="D1431" s="287" t="s">
        <v>63</v>
      </c>
      <c r="E1431" s="288" t="s">
        <v>63</v>
      </c>
      <c r="F1431" s="295" t="s">
        <v>63</v>
      </c>
      <c r="G1431" s="315" t="s">
        <v>63</v>
      </c>
      <c r="H1431" s="316" t="s">
        <v>63</v>
      </c>
    </row>
    <row r="1432" spans="1:8" ht="38.25" customHeight="1">
      <c r="A1432" s="189"/>
      <c r="B1432" s="184" t="s">
        <v>614</v>
      </c>
      <c r="C1432" s="190"/>
      <c r="D1432" s="197" t="s">
        <v>63</v>
      </c>
      <c r="E1432" s="193" t="s">
        <v>63</v>
      </c>
      <c r="F1432" s="194" t="s">
        <v>63</v>
      </c>
      <c r="G1432" s="255" t="s">
        <v>63</v>
      </c>
      <c r="H1432" s="312" t="s">
        <v>63</v>
      </c>
    </row>
    <row r="1433" spans="1:8" ht="21" customHeight="1">
      <c r="A1433" s="189"/>
      <c r="B1433" s="212"/>
      <c r="C1433" s="190" t="s">
        <v>615</v>
      </c>
      <c r="D1433" s="250">
        <v>1</v>
      </c>
      <c r="E1433" s="193" t="s">
        <v>83</v>
      </c>
      <c r="F1433" s="194">
        <v>114.67</v>
      </c>
      <c r="G1433" s="255">
        <f>D1433*F1433</f>
        <v>114.67</v>
      </c>
      <c r="H1433" s="317" t="s">
        <v>316</v>
      </c>
    </row>
    <row r="1434" spans="1:8" ht="21" customHeight="1">
      <c r="A1434" s="189"/>
      <c r="B1434" s="212"/>
      <c r="C1434" s="190" t="s">
        <v>578</v>
      </c>
      <c r="D1434" s="250">
        <v>0.48</v>
      </c>
      <c r="E1434" s="193" t="s">
        <v>172</v>
      </c>
      <c r="F1434" s="295">
        <v>830</v>
      </c>
      <c r="G1434" s="255">
        <f>D1434*F1434</f>
        <v>398.4</v>
      </c>
      <c r="H1434" s="188"/>
    </row>
    <row r="1435" spans="1:8" ht="21" customHeight="1">
      <c r="A1435" s="189"/>
      <c r="B1435" s="212"/>
      <c r="C1435" s="190" t="s">
        <v>290</v>
      </c>
      <c r="D1435" s="197">
        <v>0.2</v>
      </c>
      <c r="E1435" s="193" t="s">
        <v>41</v>
      </c>
      <c r="F1435" s="314">
        <v>12.92</v>
      </c>
      <c r="G1435" s="255">
        <f>D1435*F1435</f>
        <v>2.5840000000000001</v>
      </c>
      <c r="H1435" s="188"/>
    </row>
    <row r="1436" spans="1:8" ht="21" customHeight="1">
      <c r="A1436" s="320"/>
      <c r="B1436" s="321"/>
      <c r="C1436" s="190" t="s">
        <v>375</v>
      </c>
      <c r="D1436" s="197">
        <v>1</v>
      </c>
      <c r="E1436" s="193" t="s">
        <v>83</v>
      </c>
      <c r="F1436" s="314">
        <v>5</v>
      </c>
      <c r="G1436" s="255">
        <f>D1436*F1436</f>
        <v>5</v>
      </c>
      <c r="H1436" s="327"/>
    </row>
    <row r="1437" spans="1:8" ht="21" customHeight="1" thickBot="1">
      <c r="A1437" s="216"/>
      <c r="B1437" s="217"/>
      <c r="C1437" s="344" t="s">
        <v>617</v>
      </c>
      <c r="D1437" s="219">
        <v>1</v>
      </c>
      <c r="E1437" s="258" t="s">
        <v>83</v>
      </c>
      <c r="F1437" s="259" t="s">
        <v>54</v>
      </c>
      <c r="G1437" s="260">
        <f>SUM(G1431:G1436)</f>
        <v>520.65399999999988</v>
      </c>
      <c r="H1437" s="222" t="s">
        <v>599</v>
      </c>
    </row>
    <row r="1438" spans="1:8" ht="21" customHeight="1">
      <c r="A1438" s="223"/>
      <c r="B1438" s="223"/>
      <c r="C1438" s="345"/>
      <c r="D1438" s="224"/>
      <c r="E1438" s="261"/>
      <c r="F1438" s="262"/>
      <c r="G1438" s="545" t="str">
        <f>$G$37</f>
        <v xml:space="preserve"> เมษายน 2549</v>
      </c>
      <c r="H1438" s="545"/>
    </row>
    <row r="1439" spans="1:8" ht="21" customHeight="1">
      <c r="A1439" s="533" t="s">
        <v>618</v>
      </c>
      <c r="B1439" s="533"/>
      <c r="C1439" s="533"/>
      <c r="D1439" s="533"/>
      <c r="E1439" s="533"/>
      <c r="F1439" s="533"/>
      <c r="G1439" s="533"/>
      <c r="H1439" s="533"/>
    </row>
    <row r="1440" spans="1:8" ht="21" customHeight="1" thickBot="1">
      <c r="A1440" s="547" t="s">
        <v>123</v>
      </c>
      <c r="B1440" s="547"/>
      <c r="C1440" s="547"/>
      <c r="D1440" s="547"/>
      <c r="E1440" s="547"/>
      <c r="F1440" s="547"/>
      <c r="G1440" s="547"/>
      <c r="H1440" s="547"/>
    </row>
    <row r="1441" spans="1:8" ht="21" customHeight="1">
      <c r="A1441" s="535" t="s">
        <v>91</v>
      </c>
      <c r="B1441" s="537" t="s">
        <v>0</v>
      </c>
      <c r="C1441" s="538"/>
      <c r="D1441" s="541" t="s">
        <v>1</v>
      </c>
      <c r="E1441" s="541" t="s">
        <v>2</v>
      </c>
      <c r="F1441" s="171" t="s">
        <v>104</v>
      </c>
      <c r="G1441" s="172" t="s">
        <v>105</v>
      </c>
      <c r="H1441" s="543" t="s">
        <v>12</v>
      </c>
    </row>
    <row r="1442" spans="1:8" ht="21" customHeight="1">
      <c r="A1442" s="536"/>
      <c r="B1442" s="539"/>
      <c r="C1442" s="540"/>
      <c r="D1442" s="542"/>
      <c r="E1442" s="542"/>
      <c r="F1442" s="173" t="s">
        <v>93</v>
      </c>
      <c r="G1442" s="174" t="s">
        <v>93</v>
      </c>
      <c r="H1442" s="544"/>
    </row>
    <row r="1443" spans="1:8" ht="21" customHeight="1">
      <c r="A1443" s="305">
        <v>12.31</v>
      </c>
      <c r="B1443" s="284" t="s">
        <v>603</v>
      </c>
      <c r="C1443" s="191"/>
      <c r="D1443" s="287" t="s">
        <v>63</v>
      </c>
      <c r="E1443" s="288" t="s">
        <v>63</v>
      </c>
      <c r="F1443" s="295" t="s">
        <v>63</v>
      </c>
      <c r="G1443" s="315" t="s">
        <v>63</v>
      </c>
      <c r="H1443" s="316" t="s">
        <v>63</v>
      </c>
    </row>
    <row r="1444" spans="1:8" ht="21" customHeight="1">
      <c r="A1444" s="189"/>
      <c r="B1444" s="184" t="s">
        <v>619</v>
      </c>
      <c r="C1444" s="190"/>
      <c r="D1444" s="197" t="s">
        <v>63</v>
      </c>
      <c r="E1444" s="193" t="s">
        <v>63</v>
      </c>
      <c r="F1444" s="194" t="s">
        <v>63</v>
      </c>
      <c r="G1444" s="255" t="s">
        <v>63</v>
      </c>
      <c r="H1444" s="312" t="s">
        <v>63</v>
      </c>
    </row>
    <row r="1445" spans="1:8" ht="21" customHeight="1">
      <c r="A1445" s="189"/>
      <c r="B1445" s="212"/>
      <c r="C1445" s="190" t="s">
        <v>620</v>
      </c>
      <c r="D1445" s="250">
        <v>1</v>
      </c>
      <c r="E1445" s="193" t="s">
        <v>83</v>
      </c>
      <c r="F1445" s="194">
        <v>103.42</v>
      </c>
      <c r="G1445" s="255">
        <f>D1445*F1445</f>
        <v>103.42</v>
      </c>
      <c r="H1445" s="317" t="s">
        <v>316</v>
      </c>
    </row>
    <row r="1446" spans="1:8" ht="21" customHeight="1">
      <c r="A1446" s="189"/>
      <c r="B1446" s="212"/>
      <c r="C1446" s="190" t="s">
        <v>574</v>
      </c>
      <c r="D1446" s="250">
        <v>0.48</v>
      </c>
      <c r="E1446" s="193" t="s">
        <v>172</v>
      </c>
      <c r="F1446" s="295">
        <v>388</v>
      </c>
      <c r="G1446" s="255">
        <f>D1446*F1446</f>
        <v>186.23999999999998</v>
      </c>
      <c r="H1446" s="188"/>
    </row>
    <row r="1447" spans="1:8" ht="21" customHeight="1">
      <c r="A1447" s="189"/>
      <c r="B1447" s="212"/>
      <c r="C1447" s="190" t="s">
        <v>290</v>
      </c>
      <c r="D1447" s="197">
        <v>0.2</v>
      </c>
      <c r="E1447" s="193" t="s">
        <v>41</v>
      </c>
      <c r="F1447" s="314">
        <v>12.92</v>
      </c>
      <c r="G1447" s="255">
        <f>D1447*F1447</f>
        <v>2.5840000000000001</v>
      </c>
      <c r="H1447" s="188"/>
    </row>
    <row r="1448" spans="1:8" ht="21" customHeight="1">
      <c r="A1448" s="320"/>
      <c r="B1448" s="321"/>
      <c r="C1448" s="190" t="s">
        <v>375</v>
      </c>
      <c r="D1448" s="197">
        <v>1</v>
      </c>
      <c r="E1448" s="193" t="s">
        <v>83</v>
      </c>
      <c r="F1448" s="314">
        <v>5</v>
      </c>
      <c r="G1448" s="255">
        <f>D1448*F1448</f>
        <v>5</v>
      </c>
      <c r="H1448" s="327"/>
    </row>
    <row r="1449" spans="1:8" ht="21" customHeight="1">
      <c r="A1449" s="199"/>
      <c r="B1449" s="200"/>
      <c r="C1449" s="201" t="s">
        <v>621</v>
      </c>
      <c r="D1449" s="202">
        <v>1</v>
      </c>
      <c r="E1449" s="203" t="s">
        <v>83</v>
      </c>
      <c r="F1449" s="204" t="s">
        <v>54</v>
      </c>
      <c r="G1449" s="252">
        <f>SUM(G1443:G1448)</f>
        <v>297.24399999999997</v>
      </c>
      <c r="H1449" s="253" t="s">
        <v>597</v>
      </c>
    </row>
    <row r="1450" spans="1:8" ht="21" customHeight="1">
      <c r="A1450" s="305">
        <v>12.32</v>
      </c>
      <c r="B1450" s="284" t="s">
        <v>622</v>
      </c>
      <c r="C1450" s="191"/>
      <c r="D1450" s="287" t="s">
        <v>63</v>
      </c>
      <c r="E1450" s="288" t="s">
        <v>63</v>
      </c>
      <c r="F1450" s="295" t="s">
        <v>63</v>
      </c>
      <c r="G1450" s="315" t="s">
        <v>63</v>
      </c>
      <c r="H1450" s="316" t="s">
        <v>63</v>
      </c>
    </row>
    <row r="1451" spans="1:8" ht="21" customHeight="1">
      <c r="A1451" s="189"/>
      <c r="B1451" s="184" t="s">
        <v>623</v>
      </c>
      <c r="C1451" s="190"/>
      <c r="D1451" s="197" t="s">
        <v>63</v>
      </c>
      <c r="E1451" s="193" t="s">
        <v>63</v>
      </c>
      <c r="F1451" s="194" t="s">
        <v>63</v>
      </c>
      <c r="G1451" s="255" t="s">
        <v>63</v>
      </c>
      <c r="H1451" s="312" t="s">
        <v>63</v>
      </c>
    </row>
    <row r="1452" spans="1:8" ht="21" customHeight="1">
      <c r="A1452" s="189"/>
      <c r="B1452" s="212"/>
      <c r="C1452" s="190" t="s">
        <v>620</v>
      </c>
      <c r="D1452" s="250">
        <v>1</v>
      </c>
      <c r="E1452" s="193" t="s">
        <v>83</v>
      </c>
      <c r="F1452" s="194">
        <v>103.42</v>
      </c>
      <c r="G1452" s="255">
        <f>D1452*F1452</f>
        <v>103.42</v>
      </c>
      <c r="H1452" s="317" t="s">
        <v>316</v>
      </c>
    </row>
    <row r="1453" spans="1:8" ht="21" customHeight="1">
      <c r="A1453" s="189"/>
      <c r="B1453" s="212"/>
      <c r="C1453" s="190" t="s">
        <v>578</v>
      </c>
      <c r="D1453" s="250">
        <v>0.48</v>
      </c>
      <c r="E1453" s="193" t="s">
        <v>172</v>
      </c>
      <c r="F1453" s="295">
        <v>830</v>
      </c>
      <c r="G1453" s="255">
        <f>D1453*F1453</f>
        <v>398.4</v>
      </c>
      <c r="H1453" s="188"/>
    </row>
    <row r="1454" spans="1:8" ht="21" customHeight="1">
      <c r="A1454" s="189"/>
      <c r="B1454" s="212"/>
      <c r="C1454" s="190" t="s">
        <v>290</v>
      </c>
      <c r="D1454" s="197">
        <v>0.2</v>
      </c>
      <c r="E1454" s="193" t="s">
        <v>41</v>
      </c>
      <c r="F1454" s="314">
        <v>12.92</v>
      </c>
      <c r="G1454" s="255">
        <f>D1454*F1454</f>
        <v>2.5840000000000001</v>
      </c>
      <c r="H1454" s="188"/>
    </row>
    <row r="1455" spans="1:8" ht="21" customHeight="1">
      <c r="A1455" s="320"/>
      <c r="B1455" s="321"/>
      <c r="C1455" s="190" t="s">
        <v>375</v>
      </c>
      <c r="D1455" s="197">
        <v>1</v>
      </c>
      <c r="E1455" s="193" t="s">
        <v>83</v>
      </c>
      <c r="F1455" s="314">
        <v>5</v>
      </c>
      <c r="G1455" s="255">
        <f>D1455*F1455</f>
        <v>5</v>
      </c>
      <c r="H1455" s="327"/>
    </row>
    <row r="1456" spans="1:8" ht="21" customHeight="1">
      <c r="A1456" s="199"/>
      <c r="B1456" s="200"/>
      <c r="C1456" s="201" t="s">
        <v>621</v>
      </c>
      <c r="D1456" s="202">
        <v>1</v>
      </c>
      <c r="E1456" s="203" t="s">
        <v>83</v>
      </c>
      <c r="F1456" s="204" t="s">
        <v>54</v>
      </c>
      <c r="G1456" s="252">
        <f>SUM(G1450:G1455)</f>
        <v>509.404</v>
      </c>
      <c r="H1456" s="253" t="s">
        <v>599</v>
      </c>
    </row>
    <row r="1457" spans="1:8" ht="21" customHeight="1">
      <c r="A1457" s="305">
        <v>12.33</v>
      </c>
      <c r="B1457" s="284" t="s">
        <v>607</v>
      </c>
      <c r="C1457" s="191"/>
      <c r="D1457" s="287" t="s">
        <v>63</v>
      </c>
      <c r="E1457" s="288" t="s">
        <v>63</v>
      </c>
      <c r="F1457" s="295" t="s">
        <v>63</v>
      </c>
      <c r="G1457" s="315" t="s">
        <v>63</v>
      </c>
      <c r="H1457" s="316" t="s">
        <v>63</v>
      </c>
    </row>
    <row r="1458" spans="1:8" ht="21" customHeight="1">
      <c r="A1458" s="189"/>
      <c r="B1458" s="184" t="s">
        <v>619</v>
      </c>
      <c r="C1458" s="190"/>
      <c r="D1458" s="197" t="s">
        <v>63</v>
      </c>
      <c r="E1458" s="193" t="s">
        <v>63</v>
      </c>
      <c r="F1458" s="194" t="s">
        <v>63</v>
      </c>
      <c r="G1458" s="255" t="s">
        <v>63</v>
      </c>
      <c r="H1458" s="312" t="s">
        <v>63</v>
      </c>
    </row>
    <row r="1459" spans="1:8" ht="21" customHeight="1">
      <c r="A1459" s="189"/>
      <c r="B1459" s="212"/>
      <c r="C1459" s="190" t="s">
        <v>624</v>
      </c>
      <c r="D1459" s="250">
        <v>1</v>
      </c>
      <c r="E1459" s="193" t="s">
        <v>83</v>
      </c>
      <c r="F1459" s="194">
        <v>116.17</v>
      </c>
      <c r="G1459" s="255">
        <f>D1459*F1459</f>
        <v>116.17</v>
      </c>
      <c r="H1459" s="317" t="s">
        <v>316</v>
      </c>
    </row>
    <row r="1460" spans="1:8" ht="21" customHeight="1">
      <c r="A1460" s="189"/>
      <c r="B1460" s="212"/>
      <c r="C1460" s="190" t="s">
        <v>574</v>
      </c>
      <c r="D1460" s="250">
        <v>0.48</v>
      </c>
      <c r="E1460" s="193" t="s">
        <v>172</v>
      </c>
      <c r="F1460" s="295">
        <v>388</v>
      </c>
      <c r="G1460" s="255">
        <f>D1460*F1460</f>
        <v>186.23999999999998</v>
      </c>
      <c r="H1460" s="188"/>
    </row>
    <row r="1461" spans="1:8" ht="21" customHeight="1">
      <c r="A1461" s="189"/>
      <c r="B1461" s="212"/>
      <c r="C1461" s="190" t="s">
        <v>290</v>
      </c>
      <c r="D1461" s="197">
        <v>0.2</v>
      </c>
      <c r="E1461" s="193" t="s">
        <v>41</v>
      </c>
      <c r="F1461" s="314">
        <v>12.92</v>
      </c>
      <c r="G1461" s="255">
        <f>D1461*F1461</f>
        <v>2.5840000000000001</v>
      </c>
      <c r="H1461" s="188"/>
    </row>
    <row r="1462" spans="1:8" ht="21" customHeight="1">
      <c r="A1462" s="320"/>
      <c r="B1462" s="321"/>
      <c r="C1462" s="190" t="s">
        <v>375</v>
      </c>
      <c r="D1462" s="197">
        <v>1</v>
      </c>
      <c r="E1462" s="193" t="s">
        <v>83</v>
      </c>
      <c r="F1462" s="314">
        <v>5</v>
      </c>
      <c r="G1462" s="255">
        <f>D1462*F1462</f>
        <v>5</v>
      </c>
      <c r="H1462" s="327"/>
    </row>
    <row r="1463" spans="1:8" ht="21" customHeight="1">
      <c r="A1463" s="199"/>
      <c r="B1463" s="200"/>
      <c r="C1463" s="201" t="s">
        <v>625</v>
      </c>
      <c r="D1463" s="202">
        <v>1</v>
      </c>
      <c r="E1463" s="203" t="s">
        <v>83</v>
      </c>
      <c r="F1463" s="204" t="s">
        <v>54</v>
      </c>
      <c r="G1463" s="252">
        <f>SUM(G1457:G1462)</f>
        <v>309.99399999999997</v>
      </c>
      <c r="H1463" s="253" t="s">
        <v>597</v>
      </c>
    </row>
    <row r="1464" spans="1:8" ht="21" customHeight="1">
      <c r="A1464" s="305">
        <v>12.34</v>
      </c>
      <c r="B1464" s="284" t="s">
        <v>607</v>
      </c>
      <c r="C1464" s="191"/>
      <c r="D1464" s="287" t="s">
        <v>63</v>
      </c>
      <c r="E1464" s="288" t="s">
        <v>63</v>
      </c>
      <c r="F1464" s="295" t="s">
        <v>63</v>
      </c>
      <c r="G1464" s="315" t="s">
        <v>63</v>
      </c>
      <c r="H1464" s="316" t="s">
        <v>63</v>
      </c>
    </row>
    <row r="1465" spans="1:8" ht="21" customHeight="1">
      <c r="A1465" s="189"/>
      <c r="B1465" s="184" t="s">
        <v>623</v>
      </c>
      <c r="C1465" s="190"/>
      <c r="D1465" s="197" t="s">
        <v>63</v>
      </c>
      <c r="E1465" s="193" t="s">
        <v>63</v>
      </c>
      <c r="F1465" s="194" t="s">
        <v>63</v>
      </c>
      <c r="G1465" s="255" t="s">
        <v>63</v>
      </c>
      <c r="H1465" s="312" t="s">
        <v>63</v>
      </c>
    </row>
    <row r="1466" spans="1:8" ht="21" customHeight="1">
      <c r="A1466" s="189"/>
      <c r="B1466" s="212"/>
      <c r="C1466" s="190" t="s">
        <v>624</v>
      </c>
      <c r="D1466" s="250">
        <v>1</v>
      </c>
      <c r="E1466" s="193" t="s">
        <v>83</v>
      </c>
      <c r="F1466" s="194">
        <v>116.17</v>
      </c>
      <c r="G1466" s="255">
        <f>D1466*F1466</f>
        <v>116.17</v>
      </c>
      <c r="H1466" s="317" t="s">
        <v>316</v>
      </c>
    </row>
    <row r="1467" spans="1:8" ht="21" customHeight="1">
      <c r="A1467" s="189"/>
      <c r="B1467" s="212"/>
      <c r="C1467" s="190" t="s">
        <v>578</v>
      </c>
      <c r="D1467" s="250">
        <v>0.48</v>
      </c>
      <c r="E1467" s="193" t="s">
        <v>172</v>
      </c>
      <c r="F1467" s="295">
        <v>830</v>
      </c>
      <c r="G1467" s="255">
        <f>D1467*F1467</f>
        <v>398.4</v>
      </c>
      <c r="H1467" s="188"/>
    </row>
    <row r="1468" spans="1:8" ht="21.75" customHeight="1">
      <c r="A1468" s="189"/>
      <c r="B1468" s="212"/>
      <c r="C1468" s="190" t="s">
        <v>290</v>
      </c>
      <c r="D1468" s="197">
        <v>0.2</v>
      </c>
      <c r="E1468" s="193" t="s">
        <v>41</v>
      </c>
      <c r="F1468" s="314">
        <v>12.92</v>
      </c>
      <c r="G1468" s="255">
        <f>D1468*F1468</f>
        <v>2.5840000000000001</v>
      </c>
      <c r="H1468" s="188"/>
    </row>
    <row r="1469" spans="1:8" ht="35.25" customHeight="1">
      <c r="A1469" s="320"/>
      <c r="B1469" s="321"/>
      <c r="C1469" s="190" t="s">
        <v>375</v>
      </c>
      <c r="D1469" s="197">
        <v>1</v>
      </c>
      <c r="E1469" s="193" t="s">
        <v>83</v>
      </c>
      <c r="F1469" s="314">
        <v>5</v>
      </c>
      <c r="G1469" s="255">
        <f>D1469*F1469</f>
        <v>5</v>
      </c>
      <c r="H1469" s="327"/>
    </row>
    <row r="1470" spans="1:8" ht="21" customHeight="1">
      <c r="A1470" s="189"/>
      <c r="B1470" s="212"/>
      <c r="C1470" s="190" t="s">
        <v>625</v>
      </c>
      <c r="D1470" s="192">
        <v>1</v>
      </c>
      <c r="E1470" s="193" t="s">
        <v>83</v>
      </c>
      <c r="F1470" s="213" t="s">
        <v>54</v>
      </c>
      <c r="G1470" s="292">
        <f>SUM(G1464:G1469)</f>
        <v>522.15399999999988</v>
      </c>
      <c r="H1470" s="188" t="s">
        <v>599</v>
      </c>
    </row>
    <row r="1471" spans="1:8" ht="21" customHeight="1">
      <c r="A1471" s="189"/>
      <c r="B1471" s="319"/>
      <c r="C1471" s="190"/>
      <c r="D1471" s="192"/>
      <c r="E1471" s="193"/>
      <c r="F1471" s="213"/>
      <c r="G1471" s="292"/>
      <c r="H1471" s="188"/>
    </row>
    <row r="1472" spans="1:8">
      <c r="A1472" s="189"/>
      <c r="B1472" s="319"/>
      <c r="C1472" s="190"/>
      <c r="D1472" s="192"/>
      <c r="E1472" s="193"/>
      <c r="F1472" s="213"/>
      <c r="G1472" s="292"/>
      <c r="H1472" s="188"/>
    </row>
    <row r="1473" spans="1:11">
      <c r="A1473" s="189"/>
      <c r="B1473" s="319"/>
      <c r="C1473" s="190"/>
      <c r="D1473" s="192"/>
      <c r="E1473" s="193"/>
      <c r="F1473" s="213"/>
      <c r="G1473" s="292"/>
      <c r="H1473" s="188"/>
    </row>
    <row r="1474" spans="1:11" ht="21.75" thickBot="1">
      <c r="A1474" s="216"/>
      <c r="B1474" s="293"/>
      <c r="C1474" s="218"/>
      <c r="D1474" s="219"/>
      <c r="E1474" s="258"/>
      <c r="F1474" s="259"/>
      <c r="G1474" s="260"/>
      <c r="H1474" s="222"/>
      <c r="J1474" s="170">
        <v>142.06</v>
      </c>
      <c r="K1474" s="170">
        <f>J1474/2.4</f>
        <v>59.19166666666667</v>
      </c>
    </row>
    <row r="1475" spans="1:11">
      <c r="A1475" s="223"/>
      <c r="B1475" s="223"/>
      <c r="C1475" s="223"/>
      <c r="D1475" s="224"/>
      <c r="E1475" s="261"/>
      <c r="F1475" s="262"/>
      <c r="G1475" s="545" t="str">
        <f>$G$37</f>
        <v xml:space="preserve"> เมษายน 2549</v>
      </c>
      <c r="H1475" s="545"/>
    </row>
    <row r="1476" spans="1:11" ht="21.75">
      <c r="A1476" s="533" t="s">
        <v>626</v>
      </c>
      <c r="B1476" s="533"/>
      <c r="C1476" s="533"/>
      <c r="D1476" s="533"/>
      <c r="E1476" s="533"/>
      <c r="F1476" s="533"/>
      <c r="G1476" s="533"/>
      <c r="H1476" s="533"/>
    </row>
    <row r="1477" spans="1:11" ht="22.5" thickBot="1">
      <c r="A1477" s="547" t="s">
        <v>123</v>
      </c>
      <c r="B1477" s="547"/>
      <c r="C1477" s="547"/>
      <c r="D1477" s="547"/>
      <c r="E1477" s="547"/>
      <c r="F1477" s="547"/>
      <c r="G1477" s="547"/>
      <c r="H1477" s="547"/>
    </row>
    <row r="1478" spans="1:11">
      <c r="A1478" s="535" t="s">
        <v>91</v>
      </c>
      <c r="B1478" s="537" t="s">
        <v>0</v>
      </c>
      <c r="C1478" s="538"/>
      <c r="D1478" s="541" t="s">
        <v>1</v>
      </c>
      <c r="E1478" s="541" t="s">
        <v>2</v>
      </c>
      <c r="F1478" s="171" t="s">
        <v>104</v>
      </c>
      <c r="G1478" s="172" t="s">
        <v>105</v>
      </c>
      <c r="H1478" s="543" t="s">
        <v>12</v>
      </c>
    </row>
    <row r="1479" spans="1:11">
      <c r="A1479" s="536"/>
      <c r="B1479" s="539"/>
      <c r="C1479" s="540"/>
      <c r="D1479" s="542"/>
      <c r="E1479" s="542"/>
      <c r="F1479" s="173" t="s">
        <v>93</v>
      </c>
      <c r="G1479" s="174" t="s">
        <v>93</v>
      </c>
      <c r="H1479" s="544"/>
    </row>
    <row r="1480" spans="1:11">
      <c r="A1480" s="328">
        <v>12.35</v>
      </c>
      <c r="B1480" s="284" t="s">
        <v>627</v>
      </c>
      <c r="C1480" s="191"/>
      <c r="D1480" s="287" t="s">
        <v>63</v>
      </c>
      <c r="E1480" s="288" t="s">
        <v>63</v>
      </c>
      <c r="F1480" s="295" t="s">
        <v>63</v>
      </c>
      <c r="G1480" s="315" t="s">
        <v>63</v>
      </c>
      <c r="H1480" s="316" t="s">
        <v>63</v>
      </c>
    </row>
    <row r="1481" spans="1:11">
      <c r="A1481" s="189"/>
      <c r="B1481" s="184" t="s">
        <v>628</v>
      </c>
      <c r="C1481" s="190"/>
      <c r="D1481" s="197" t="s">
        <v>63</v>
      </c>
      <c r="E1481" s="193" t="s">
        <v>63</v>
      </c>
      <c r="F1481" s="194" t="s">
        <v>63</v>
      </c>
      <c r="G1481" s="255" t="s">
        <v>63</v>
      </c>
      <c r="H1481" s="312" t="s">
        <v>63</v>
      </c>
    </row>
    <row r="1482" spans="1:11">
      <c r="A1482" s="189"/>
      <c r="B1482" s="212"/>
      <c r="C1482" s="190" t="s">
        <v>374</v>
      </c>
      <c r="D1482" s="250">
        <v>1</v>
      </c>
      <c r="E1482" s="193" t="s">
        <v>83</v>
      </c>
      <c r="F1482" s="283">
        <v>60</v>
      </c>
      <c r="G1482" s="255">
        <f>D1482*F1482</f>
        <v>60</v>
      </c>
      <c r="H1482" s="317" t="s">
        <v>316</v>
      </c>
    </row>
    <row r="1483" spans="1:11">
      <c r="A1483" s="189"/>
      <c r="B1483" s="212"/>
      <c r="C1483" s="190" t="s">
        <v>385</v>
      </c>
      <c r="D1483" s="250">
        <v>1</v>
      </c>
      <c r="E1483" s="193" t="s">
        <v>83</v>
      </c>
      <c r="F1483" s="295">
        <v>170</v>
      </c>
      <c r="G1483" s="255">
        <f>D1483*F1483</f>
        <v>170</v>
      </c>
      <c r="H1483" s="188"/>
    </row>
    <row r="1484" spans="1:11">
      <c r="A1484" s="189"/>
      <c r="B1484" s="212"/>
      <c r="C1484" s="190" t="s">
        <v>386</v>
      </c>
      <c r="D1484" s="197">
        <v>0.11</v>
      </c>
      <c r="E1484" s="193" t="s">
        <v>41</v>
      </c>
      <c r="F1484" s="314">
        <v>25</v>
      </c>
      <c r="G1484" s="255">
        <f>D1484*F1484</f>
        <v>2.75</v>
      </c>
      <c r="H1484" s="188"/>
    </row>
    <row r="1485" spans="1:11">
      <c r="A1485" s="320"/>
      <c r="B1485" s="321"/>
      <c r="C1485" s="190" t="s">
        <v>375</v>
      </c>
      <c r="D1485" s="197">
        <v>1</v>
      </c>
      <c r="E1485" s="193" t="s">
        <v>83</v>
      </c>
      <c r="F1485" s="314">
        <v>5</v>
      </c>
      <c r="G1485" s="255">
        <f>D1485*F1485</f>
        <v>5</v>
      </c>
      <c r="H1485" s="327"/>
    </row>
    <row r="1486" spans="1:11">
      <c r="A1486" s="320"/>
      <c r="B1486" s="321"/>
      <c r="C1486" s="190" t="s">
        <v>629</v>
      </c>
      <c r="D1486" s="197">
        <v>1</v>
      </c>
      <c r="E1486" s="193" t="s">
        <v>83</v>
      </c>
      <c r="F1486" s="314">
        <v>0</v>
      </c>
      <c r="G1486" s="255">
        <f>D1486*F1486</f>
        <v>0</v>
      </c>
      <c r="H1486" s="327"/>
    </row>
    <row r="1487" spans="1:11">
      <c r="A1487" s="199"/>
      <c r="B1487" s="200"/>
      <c r="C1487" s="201" t="s">
        <v>630</v>
      </c>
      <c r="D1487" s="202">
        <v>1</v>
      </c>
      <c r="E1487" s="203" t="s">
        <v>83</v>
      </c>
      <c r="F1487" s="204" t="s">
        <v>54</v>
      </c>
      <c r="G1487" s="346">
        <f>SUM(G1480:G1486)</f>
        <v>237.75</v>
      </c>
      <c r="H1487" s="253" t="s">
        <v>389</v>
      </c>
    </row>
    <row r="1488" spans="1:11">
      <c r="A1488" s="305">
        <v>12.36</v>
      </c>
      <c r="B1488" s="284" t="s">
        <v>607</v>
      </c>
      <c r="C1488" s="191"/>
      <c r="D1488" s="287" t="s">
        <v>63</v>
      </c>
      <c r="E1488" s="288" t="s">
        <v>63</v>
      </c>
      <c r="F1488" s="295" t="s">
        <v>63</v>
      </c>
      <c r="G1488" s="315" t="s">
        <v>63</v>
      </c>
      <c r="H1488" s="316" t="s">
        <v>63</v>
      </c>
    </row>
    <row r="1489" spans="1:8">
      <c r="A1489" s="189"/>
      <c r="B1489" s="184" t="s">
        <v>628</v>
      </c>
      <c r="C1489" s="190"/>
      <c r="D1489" s="197" t="s">
        <v>63</v>
      </c>
      <c r="E1489" s="193" t="s">
        <v>63</v>
      </c>
      <c r="F1489" s="194" t="s">
        <v>63</v>
      </c>
      <c r="G1489" s="255" t="s">
        <v>63</v>
      </c>
      <c r="H1489" s="312" t="s">
        <v>63</v>
      </c>
    </row>
    <row r="1490" spans="1:8">
      <c r="A1490" s="189"/>
      <c r="B1490" s="212"/>
      <c r="C1490" s="190" t="s">
        <v>379</v>
      </c>
      <c r="D1490" s="250">
        <v>1</v>
      </c>
      <c r="E1490" s="193" t="s">
        <v>83</v>
      </c>
      <c r="F1490" s="194">
        <v>83.33</v>
      </c>
      <c r="G1490" s="255">
        <f>D1490*F1490</f>
        <v>83.33</v>
      </c>
      <c r="H1490" s="317" t="s">
        <v>316</v>
      </c>
    </row>
    <row r="1491" spans="1:8">
      <c r="A1491" s="189"/>
      <c r="B1491" s="212"/>
      <c r="C1491" s="190" t="s">
        <v>385</v>
      </c>
      <c r="D1491" s="250">
        <v>1</v>
      </c>
      <c r="E1491" s="193" t="s">
        <v>83</v>
      </c>
      <c r="F1491" s="295">
        <v>170</v>
      </c>
      <c r="G1491" s="255">
        <f>D1491*F1491</f>
        <v>170</v>
      </c>
      <c r="H1491" s="188"/>
    </row>
    <row r="1492" spans="1:8">
      <c r="A1492" s="189"/>
      <c r="B1492" s="212"/>
      <c r="C1492" s="190" t="s">
        <v>386</v>
      </c>
      <c r="D1492" s="197">
        <v>0.11</v>
      </c>
      <c r="E1492" s="193" t="s">
        <v>41</v>
      </c>
      <c r="F1492" s="314">
        <v>25</v>
      </c>
      <c r="G1492" s="255">
        <f>D1492*F1492</f>
        <v>2.75</v>
      </c>
      <c r="H1492" s="188"/>
    </row>
    <row r="1493" spans="1:8">
      <c r="A1493" s="320"/>
      <c r="B1493" s="321"/>
      <c r="C1493" s="190" t="s">
        <v>375</v>
      </c>
      <c r="D1493" s="197">
        <v>2</v>
      </c>
      <c r="E1493" s="193" t="s">
        <v>83</v>
      </c>
      <c r="F1493" s="314">
        <v>5</v>
      </c>
      <c r="G1493" s="255">
        <f>D1493*F1493</f>
        <v>10</v>
      </c>
      <c r="H1493" s="327"/>
    </row>
    <row r="1494" spans="1:8">
      <c r="A1494" s="320"/>
      <c r="B1494" s="321"/>
      <c r="C1494" s="190" t="s">
        <v>629</v>
      </c>
      <c r="D1494" s="197">
        <v>1</v>
      </c>
      <c r="E1494" s="193" t="s">
        <v>83</v>
      </c>
      <c r="F1494" s="314">
        <v>100</v>
      </c>
      <c r="G1494" s="255">
        <f>D1494*F1494</f>
        <v>100</v>
      </c>
      <c r="H1494" s="327"/>
    </row>
    <row r="1495" spans="1:8">
      <c r="A1495" s="199"/>
      <c r="B1495" s="200"/>
      <c r="C1495" s="201" t="s">
        <v>631</v>
      </c>
      <c r="D1495" s="202">
        <v>1</v>
      </c>
      <c r="E1495" s="203" t="s">
        <v>83</v>
      </c>
      <c r="F1495" s="204" t="s">
        <v>54</v>
      </c>
      <c r="G1495" s="252">
        <f>SUM(G1488:G1494)</f>
        <v>366.08</v>
      </c>
      <c r="H1495" s="253" t="s">
        <v>389</v>
      </c>
    </row>
    <row r="1496" spans="1:8">
      <c r="A1496" s="305">
        <v>12.37</v>
      </c>
      <c r="B1496" s="284" t="s">
        <v>627</v>
      </c>
      <c r="C1496" s="191"/>
      <c r="D1496" s="287" t="s">
        <v>63</v>
      </c>
      <c r="E1496" s="288" t="s">
        <v>63</v>
      </c>
      <c r="F1496" s="295" t="s">
        <v>63</v>
      </c>
      <c r="G1496" s="315" t="s">
        <v>63</v>
      </c>
      <c r="H1496" s="316" t="s">
        <v>63</v>
      </c>
    </row>
    <row r="1497" spans="1:8">
      <c r="A1497" s="189"/>
      <c r="B1497" s="184" t="s">
        <v>632</v>
      </c>
      <c r="C1497" s="190"/>
      <c r="D1497" s="197" t="s">
        <v>63</v>
      </c>
      <c r="E1497" s="193" t="s">
        <v>63</v>
      </c>
      <c r="F1497" s="194" t="s">
        <v>63</v>
      </c>
      <c r="G1497" s="255" t="s">
        <v>63</v>
      </c>
      <c r="H1497" s="312" t="s">
        <v>63</v>
      </c>
    </row>
    <row r="1498" spans="1:8">
      <c r="A1498" s="189"/>
      <c r="B1498" s="212"/>
      <c r="C1498" s="190" t="s">
        <v>374</v>
      </c>
      <c r="D1498" s="250">
        <v>1</v>
      </c>
      <c r="E1498" s="193" t="s">
        <v>83</v>
      </c>
      <c r="F1498" s="194">
        <v>102.33</v>
      </c>
      <c r="G1498" s="255">
        <f>D1498*F1498</f>
        <v>102.33</v>
      </c>
      <c r="H1498" s="317" t="s">
        <v>316</v>
      </c>
    </row>
    <row r="1499" spans="1:8">
      <c r="A1499" s="189"/>
      <c r="B1499" s="212"/>
      <c r="C1499" s="190" t="s">
        <v>385</v>
      </c>
      <c r="D1499" s="250">
        <v>1</v>
      </c>
      <c r="E1499" s="193" t="s">
        <v>83</v>
      </c>
      <c r="F1499" s="295">
        <v>170</v>
      </c>
      <c r="G1499" s="255">
        <f>D1499*F1499</f>
        <v>170</v>
      </c>
      <c r="H1499" s="188"/>
    </row>
    <row r="1500" spans="1:8">
      <c r="A1500" s="189"/>
      <c r="B1500" s="212"/>
      <c r="C1500" s="190" t="s">
        <v>386</v>
      </c>
      <c r="D1500" s="197">
        <v>0.11</v>
      </c>
      <c r="E1500" s="193" t="s">
        <v>41</v>
      </c>
      <c r="F1500" s="314">
        <v>25</v>
      </c>
      <c r="G1500" s="255">
        <f>D1500*F1500</f>
        <v>2.75</v>
      </c>
      <c r="H1500" s="188"/>
    </row>
    <row r="1501" spans="1:8">
      <c r="A1501" s="320"/>
      <c r="B1501" s="321"/>
      <c r="C1501" s="190" t="s">
        <v>375</v>
      </c>
      <c r="D1501" s="197">
        <v>2</v>
      </c>
      <c r="E1501" s="193" t="s">
        <v>83</v>
      </c>
      <c r="F1501" s="314">
        <v>5</v>
      </c>
      <c r="G1501" s="255">
        <f>D1501*F1501</f>
        <v>10</v>
      </c>
      <c r="H1501" s="327"/>
    </row>
    <row r="1502" spans="1:8">
      <c r="A1502" s="320"/>
      <c r="B1502" s="321"/>
      <c r="C1502" s="190" t="s">
        <v>629</v>
      </c>
      <c r="D1502" s="197">
        <v>1</v>
      </c>
      <c r="E1502" s="193" t="s">
        <v>83</v>
      </c>
      <c r="F1502" s="314">
        <v>0</v>
      </c>
      <c r="G1502" s="255">
        <f>D1502*F1502</f>
        <v>0</v>
      </c>
      <c r="H1502" s="327"/>
    </row>
    <row r="1503" spans="1:8">
      <c r="A1503" s="199"/>
      <c r="B1503" s="200"/>
      <c r="C1503" s="201" t="s">
        <v>630</v>
      </c>
      <c r="D1503" s="202">
        <v>1</v>
      </c>
      <c r="E1503" s="203" t="s">
        <v>83</v>
      </c>
      <c r="F1503" s="204" t="s">
        <v>54</v>
      </c>
      <c r="G1503" s="252">
        <f>SUM(G1496:G1502)</f>
        <v>285.08</v>
      </c>
      <c r="H1503" s="253" t="s">
        <v>389</v>
      </c>
    </row>
    <row r="1504" spans="1:8">
      <c r="A1504" s="305">
        <v>12.38</v>
      </c>
      <c r="B1504" s="284" t="s">
        <v>607</v>
      </c>
      <c r="C1504" s="191"/>
      <c r="D1504" s="287" t="s">
        <v>63</v>
      </c>
      <c r="E1504" s="288" t="s">
        <v>63</v>
      </c>
      <c r="F1504" s="295" t="s">
        <v>63</v>
      </c>
      <c r="G1504" s="315" t="s">
        <v>63</v>
      </c>
      <c r="H1504" s="316" t="s">
        <v>63</v>
      </c>
    </row>
    <row r="1505" spans="1:8">
      <c r="A1505" s="189"/>
      <c r="B1505" s="184" t="s">
        <v>632</v>
      </c>
      <c r="C1505" s="190"/>
      <c r="D1505" s="197" t="s">
        <v>63</v>
      </c>
      <c r="E1505" s="193" t="s">
        <v>63</v>
      </c>
      <c r="F1505" s="194" t="s">
        <v>63</v>
      </c>
      <c r="G1505" s="255" t="s">
        <v>63</v>
      </c>
      <c r="H1505" s="312" t="s">
        <v>63</v>
      </c>
    </row>
    <row r="1506" spans="1:8" ht="35.25" customHeight="1">
      <c r="A1506" s="189"/>
      <c r="B1506" s="212"/>
      <c r="C1506" s="190" t="s">
        <v>379</v>
      </c>
      <c r="D1506" s="250">
        <v>1</v>
      </c>
      <c r="E1506" s="193" t="s">
        <v>83</v>
      </c>
      <c r="F1506" s="194">
        <v>114.67</v>
      </c>
      <c r="G1506" s="255">
        <f>D1506*F1506</f>
        <v>114.67</v>
      </c>
      <c r="H1506" s="317" t="s">
        <v>316</v>
      </c>
    </row>
    <row r="1507" spans="1:8">
      <c r="A1507" s="189"/>
      <c r="B1507" s="212"/>
      <c r="C1507" s="190" t="s">
        <v>385</v>
      </c>
      <c r="D1507" s="250">
        <v>1</v>
      </c>
      <c r="E1507" s="193" t="s">
        <v>83</v>
      </c>
      <c r="F1507" s="295">
        <v>170</v>
      </c>
      <c r="G1507" s="255">
        <f>D1507*F1507</f>
        <v>170</v>
      </c>
      <c r="H1507" s="188"/>
    </row>
    <row r="1508" spans="1:8">
      <c r="A1508" s="189"/>
      <c r="B1508" s="212"/>
      <c r="C1508" s="190" t="s">
        <v>386</v>
      </c>
      <c r="D1508" s="197">
        <v>0.11</v>
      </c>
      <c r="E1508" s="193" t="s">
        <v>41</v>
      </c>
      <c r="F1508" s="314">
        <v>25</v>
      </c>
      <c r="G1508" s="255">
        <f>D1508*F1508</f>
        <v>2.75</v>
      </c>
      <c r="H1508" s="188"/>
    </row>
    <row r="1509" spans="1:8" ht="21" customHeight="1">
      <c r="A1509" s="320"/>
      <c r="B1509" s="321"/>
      <c r="C1509" s="190" t="s">
        <v>375</v>
      </c>
      <c r="D1509" s="197">
        <v>2</v>
      </c>
      <c r="E1509" s="193" t="s">
        <v>83</v>
      </c>
      <c r="F1509" s="314">
        <v>5</v>
      </c>
      <c r="G1509" s="255">
        <f>D1509*F1509</f>
        <v>10</v>
      </c>
      <c r="H1509" s="327"/>
    </row>
    <row r="1510" spans="1:8">
      <c r="A1510" s="320"/>
      <c r="B1510" s="321"/>
      <c r="C1510" s="190" t="s">
        <v>629</v>
      </c>
      <c r="D1510" s="197">
        <v>1</v>
      </c>
      <c r="E1510" s="193" t="s">
        <v>83</v>
      </c>
      <c r="F1510" s="314">
        <v>100</v>
      </c>
      <c r="G1510" s="255">
        <f>D1510*F1510</f>
        <v>100</v>
      </c>
      <c r="H1510" s="327"/>
    </row>
    <row r="1511" spans="1:8" ht="21.75" thickBot="1">
      <c r="A1511" s="216"/>
      <c r="B1511" s="217"/>
      <c r="C1511" s="218" t="s">
        <v>631</v>
      </c>
      <c r="D1511" s="219">
        <v>1</v>
      </c>
      <c r="E1511" s="258" t="s">
        <v>83</v>
      </c>
      <c r="F1511" s="259" t="s">
        <v>54</v>
      </c>
      <c r="G1511" s="260">
        <f>SUM(G1504:G1510)</f>
        <v>397.42</v>
      </c>
      <c r="H1511" s="222" t="s">
        <v>389</v>
      </c>
    </row>
    <row r="1512" spans="1:8">
      <c r="A1512" s="347"/>
      <c r="B1512" s="347"/>
      <c r="C1512" s="347" t="s">
        <v>63</v>
      </c>
      <c r="D1512" s="348" t="s">
        <v>63</v>
      </c>
      <c r="E1512" s="349" t="s">
        <v>63</v>
      </c>
      <c r="F1512" s="350" t="s">
        <v>63</v>
      </c>
      <c r="G1512" s="545" t="str">
        <f>$G$37</f>
        <v xml:space="preserve"> เมษายน 2549</v>
      </c>
      <c r="H1512" s="545"/>
    </row>
    <row r="1513" spans="1:8" ht="21.75">
      <c r="A1513" s="533" t="s">
        <v>633</v>
      </c>
      <c r="B1513" s="533"/>
      <c r="C1513" s="533"/>
      <c r="D1513" s="533"/>
      <c r="E1513" s="533"/>
      <c r="F1513" s="533"/>
      <c r="G1513" s="533"/>
      <c r="H1513" s="533"/>
    </row>
    <row r="1514" spans="1:8" ht="22.5" thickBot="1">
      <c r="A1514" s="547" t="s">
        <v>123</v>
      </c>
      <c r="B1514" s="547"/>
      <c r="C1514" s="547"/>
      <c r="D1514" s="547"/>
      <c r="E1514" s="547"/>
      <c r="F1514" s="547"/>
      <c r="G1514" s="547"/>
      <c r="H1514" s="547"/>
    </row>
    <row r="1515" spans="1:8">
      <c r="A1515" s="535" t="s">
        <v>91</v>
      </c>
      <c r="B1515" s="537" t="s">
        <v>0</v>
      </c>
      <c r="C1515" s="538"/>
      <c r="D1515" s="541" t="s">
        <v>1</v>
      </c>
      <c r="E1515" s="541" t="s">
        <v>2</v>
      </c>
      <c r="F1515" s="171" t="s">
        <v>104</v>
      </c>
      <c r="G1515" s="172" t="s">
        <v>105</v>
      </c>
      <c r="H1515" s="543" t="s">
        <v>12</v>
      </c>
    </row>
    <row r="1516" spans="1:8">
      <c r="A1516" s="536"/>
      <c r="B1516" s="539"/>
      <c r="C1516" s="540"/>
      <c r="D1516" s="542"/>
      <c r="E1516" s="542"/>
      <c r="F1516" s="173" t="s">
        <v>93</v>
      </c>
      <c r="G1516" s="174" t="s">
        <v>93</v>
      </c>
      <c r="H1516" s="544"/>
    </row>
    <row r="1517" spans="1:8">
      <c r="A1517" s="305">
        <v>12.39</v>
      </c>
      <c r="B1517" s="284" t="s">
        <v>634</v>
      </c>
      <c r="C1517" s="191"/>
      <c r="D1517" s="287" t="s">
        <v>63</v>
      </c>
      <c r="E1517" s="288" t="s">
        <v>63</v>
      </c>
      <c r="F1517" s="295" t="s">
        <v>63</v>
      </c>
      <c r="G1517" s="315" t="s">
        <v>63</v>
      </c>
      <c r="H1517" s="316" t="s">
        <v>63</v>
      </c>
    </row>
    <row r="1518" spans="1:8">
      <c r="A1518" s="189"/>
      <c r="B1518" s="184" t="s">
        <v>635</v>
      </c>
      <c r="C1518" s="190"/>
      <c r="D1518" s="197" t="s">
        <v>63</v>
      </c>
      <c r="E1518" s="193" t="s">
        <v>63</v>
      </c>
      <c r="F1518" s="194" t="s">
        <v>63</v>
      </c>
      <c r="G1518" s="255" t="s">
        <v>63</v>
      </c>
      <c r="H1518" s="312" t="s">
        <v>63</v>
      </c>
    </row>
    <row r="1519" spans="1:8">
      <c r="A1519" s="189"/>
      <c r="B1519" s="212"/>
      <c r="C1519" s="190" t="s">
        <v>636</v>
      </c>
      <c r="D1519" s="250">
        <v>1</v>
      </c>
      <c r="E1519" s="193" t="s">
        <v>83</v>
      </c>
      <c r="F1519" s="194">
        <v>144</v>
      </c>
      <c r="G1519" s="255">
        <f>D1519*F1519</f>
        <v>144</v>
      </c>
      <c r="H1519" s="317" t="s">
        <v>316</v>
      </c>
    </row>
    <row r="1520" spans="1:8">
      <c r="A1520" s="189"/>
      <c r="B1520" s="212"/>
      <c r="C1520" s="190" t="s">
        <v>385</v>
      </c>
      <c r="D1520" s="250">
        <v>1</v>
      </c>
      <c r="E1520" s="193" t="s">
        <v>83</v>
      </c>
      <c r="F1520" s="295">
        <v>170</v>
      </c>
      <c r="G1520" s="255">
        <f>D1520*F1520</f>
        <v>170</v>
      </c>
      <c r="H1520" s="188"/>
    </row>
    <row r="1521" spans="1:8">
      <c r="A1521" s="189"/>
      <c r="B1521" s="212"/>
      <c r="C1521" s="190" t="s">
        <v>386</v>
      </c>
      <c r="D1521" s="197">
        <v>0.11</v>
      </c>
      <c r="E1521" s="193" t="s">
        <v>41</v>
      </c>
      <c r="F1521" s="314">
        <v>25</v>
      </c>
      <c r="G1521" s="255">
        <f>D1521*F1521</f>
        <v>2.75</v>
      </c>
      <c r="H1521" s="188"/>
    </row>
    <row r="1522" spans="1:8">
      <c r="A1522" s="320"/>
      <c r="B1522" s="321"/>
      <c r="C1522" s="190" t="s">
        <v>375</v>
      </c>
      <c r="D1522" s="197">
        <v>2</v>
      </c>
      <c r="E1522" s="193" t="s">
        <v>83</v>
      </c>
      <c r="F1522" s="314">
        <v>5</v>
      </c>
      <c r="G1522" s="255">
        <f>D1522*F1522</f>
        <v>10</v>
      </c>
      <c r="H1522" s="327"/>
    </row>
    <row r="1523" spans="1:8">
      <c r="A1523" s="320"/>
      <c r="B1523" s="321"/>
      <c r="C1523" s="190" t="s">
        <v>629</v>
      </c>
      <c r="D1523" s="197">
        <v>1</v>
      </c>
      <c r="E1523" s="193" t="s">
        <v>83</v>
      </c>
      <c r="F1523" s="314">
        <v>100</v>
      </c>
      <c r="G1523" s="255">
        <f>D1523*F1523</f>
        <v>100</v>
      </c>
      <c r="H1523" s="327"/>
    </row>
    <row r="1524" spans="1:8">
      <c r="A1524" s="199"/>
      <c r="B1524" s="200"/>
      <c r="C1524" s="201" t="s">
        <v>630</v>
      </c>
      <c r="D1524" s="202">
        <v>1</v>
      </c>
      <c r="E1524" s="203" t="s">
        <v>83</v>
      </c>
      <c r="F1524" s="204" t="s">
        <v>54</v>
      </c>
      <c r="G1524" s="252">
        <f>SUM(G1517:G1523)</f>
        <v>426.75</v>
      </c>
      <c r="H1524" s="253" t="s">
        <v>389</v>
      </c>
    </row>
    <row r="1525" spans="1:8">
      <c r="A1525" s="305">
        <v>12.4</v>
      </c>
      <c r="B1525" s="284" t="s">
        <v>637</v>
      </c>
      <c r="C1525" s="191"/>
      <c r="D1525" s="287" t="s">
        <v>63</v>
      </c>
      <c r="E1525" s="288" t="s">
        <v>63</v>
      </c>
      <c r="F1525" s="295" t="s">
        <v>63</v>
      </c>
      <c r="G1525" s="315" t="s">
        <v>63</v>
      </c>
      <c r="H1525" s="316" t="s">
        <v>63</v>
      </c>
    </row>
    <row r="1526" spans="1:8">
      <c r="A1526" s="189"/>
      <c r="B1526" s="184" t="s">
        <v>638</v>
      </c>
      <c r="C1526" s="190"/>
      <c r="D1526" s="197" t="s">
        <v>63</v>
      </c>
      <c r="E1526" s="193" t="s">
        <v>63</v>
      </c>
      <c r="F1526" s="194" t="s">
        <v>63</v>
      </c>
      <c r="G1526" s="255" t="s">
        <v>63</v>
      </c>
      <c r="H1526" s="312" t="s">
        <v>63</v>
      </c>
    </row>
    <row r="1527" spans="1:8">
      <c r="A1527" s="189"/>
      <c r="B1527" s="212"/>
      <c r="C1527" s="190" t="s">
        <v>639</v>
      </c>
      <c r="D1527" s="250">
        <v>1</v>
      </c>
      <c r="E1527" s="193" t="s">
        <v>83</v>
      </c>
      <c r="F1527" s="194">
        <v>144</v>
      </c>
      <c r="G1527" s="255">
        <f>D1527*F1527</f>
        <v>144</v>
      </c>
      <c r="H1527" s="317" t="s">
        <v>316</v>
      </c>
    </row>
    <row r="1528" spans="1:8">
      <c r="A1528" s="189"/>
      <c r="B1528" s="212"/>
      <c r="C1528" s="190" t="s">
        <v>385</v>
      </c>
      <c r="D1528" s="250">
        <v>1</v>
      </c>
      <c r="E1528" s="193" t="s">
        <v>83</v>
      </c>
      <c r="F1528" s="295">
        <v>170</v>
      </c>
      <c r="G1528" s="255">
        <f>D1528*F1528</f>
        <v>170</v>
      </c>
      <c r="H1528" s="188"/>
    </row>
    <row r="1529" spans="1:8">
      <c r="A1529" s="189"/>
      <c r="B1529" s="212"/>
      <c r="C1529" s="190" t="s">
        <v>386</v>
      </c>
      <c r="D1529" s="197">
        <v>0.11</v>
      </c>
      <c r="E1529" s="193" t="s">
        <v>41</v>
      </c>
      <c r="F1529" s="314">
        <v>25</v>
      </c>
      <c r="G1529" s="255">
        <f>D1529*F1529</f>
        <v>2.75</v>
      </c>
      <c r="H1529" s="188"/>
    </row>
    <row r="1530" spans="1:8">
      <c r="A1530" s="320"/>
      <c r="B1530" s="321"/>
      <c r="C1530" s="190" t="s">
        <v>375</v>
      </c>
      <c r="D1530" s="197">
        <v>2</v>
      </c>
      <c r="E1530" s="193" t="s">
        <v>83</v>
      </c>
      <c r="F1530" s="314">
        <v>5</v>
      </c>
      <c r="G1530" s="255">
        <f>D1530*F1530</f>
        <v>10</v>
      </c>
      <c r="H1530" s="327"/>
    </row>
    <row r="1531" spans="1:8">
      <c r="A1531" s="320"/>
      <c r="B1531" s="321"/>
      <c r="C1531" s="190" t="s">
        <v>629</v>
      </c>
      <c r="D1531" s="197">
        <v>1</v>
      </c>
      <c r="E1531" s="193" t="s">
        <v>83</v>
      </c>
      <c r="F1531" s="314">
        <v>100</v>
      </c>
      <c r="G1531" s="255">
        <f>D1531*F1531</f>
        <v>100</v>
      </c>
      <c r="H1531" s="327"/>
    </row>
    <row r="1532" spans="1:8">
      <c r="A1532" s="199"/>
      <c r="B1532" s="200"/>
      <c r="C1532" s="201" t="s">
        <v>630</v>
      </c>
      <c r="D1532" s="202">
        <v>1</v>
      </c>
      <c r="E1532" s="203" t="s">
        <v>83</v>
      </c>
      <c r="F1532" s="204" t="s">
        <v>54</v>
      </c>
      <c r="G1532" s="252">
        <f>SUM(G1525:G1531)</f>
        <v>426.75</v>
      </c>
      <c r="H1532" s="253" t="s">
        <v>389</v>
      </c>
    </row>
    <row r="1533" spans="1:8">
      <c r="A1533" s="305">
        <v>12.41</v>
      </c>
      <c r="B1533" s="284" t="s">
        <v>640</v>
      </c>
      <c r="C1533" s="191"/>
      <c r="D1533" s="287" t="s">
        <v>63</v>
      </c>
      <c r="E1533" s="288" t="s">
        <v>63</v>
      </c>
      <c r="F1533" s="295" t="s">
        <v>63</v>
      </c>
      <c r="G1533" s="315" t="s">
        <v>63</v>
      </c>
      <c r="H1533" s="316" t="s">
        <v>63</v>
      </c>
    </row>
    <row r="1534" spans="1:8">
      <c r="A1534" s="189"/>
      <c r="B1534" s="184" t="s">
        <v>641</v>
      </c>
      <c r="C1534" s="190"/>
      <c r="D1534" s="197" t="s">
        <v>63</v>
      </c>
      <c r="E1534" s="193" t="s">
        <v>63</v>
      </c>
      <c r="F1534" s="194" t="s">
        <v>63</v>
      </c>
      <c r="G1534" s="255" t="s">
        <v>63</v>
      </c>
      <c r="H1534" s="312" t="s">
        <v>63</v>
      </c>
    </row>
    <row r="1535" spans="1:8">
      <c r="A1535" s="189"/>
      <c r="B1535" s="212"/>
      <c r="C1535" s="190" t="s">
        <v>636</v>
      </c>
      <c r="D1535" s="250">
        <v>1</v>
      </c>
      <c r="E1535" s="193" t="s">
        <v>83</v>
      </c>
      <c r="F1535" s="194">
        <v>72.92</v>
      </c>
      <c r="G1535" s="255">
        <f>D1535*F1535</f>
        <v>72.92</v>
      </c>
      <c r="H1535" s="317" t="s">
        <v>316</v>
      </c>
    </row>
    <row r="1536" spans="1:8">
      <c r="A1536" s="189"/>
      <c r="B1536" s="212"/>
      <c r="C1536" s="190" t="s">
        <v>385</v>
      </c>
      <c r="D1536" s="250">
        <v>1</v>
      </c>
      <c r="E1536" s="193" t="s">
        <v>83</v>
      </c>
      <c r="F1536" s="295">
        <v>170</v>
      </c>
      <c r="G1536" s="255">
        <f>D1536*F1536</f>
        <v>170</v>
      </c>
      <c r="H1536" s="188"/>
    </row>
    <row r="1537" spans="1:8">
      <c r="A1537" s="189"/>
      <c r="B1537" s="212"/>
      <c r="C1537" s="190" t="s">
        <v>386</v>
      </c>
      <c r="D1537" s="197">
        <v>0.11</v>
      </c>
      <c r="E1537" s="193" t="s">
        <v>41</v>
      </c>
      <c r="F1537" s="314">
        <v>25</v>
      </c>
      <c r="G1537" s="255">
        <f>D1537*F1537</f>
        <v>2.75</v>
      </c>
      <c r="H1537" s="188"/>
    </row>
    <row r="1538" spans="1:8">
      <c r="A1538" s="320"/>
      <c r="B1538" s="321"/>
      <c r="C1538" s="190" t="s">
        <v>375</v>
      </c>
      <c r="D1538" s="197">
        <v>2</v>
      </c>
      <c r="E1538" s="193" t="s">
        <v>83</v>
      </c>
      <c r="F1538" s="314">
        <v>5</v>
      </c>
      <c r="G1538" s="255">
        <f>D1538*F1538</f>
        <v>10</v>
      </c>
      <c r="H1538" s="327"/>
    </row>
    <row r="1539" spans="1:8">
      <c r="A1539" s="320"/>
      <c r="B1539" s="321"/>
      <c r="C1539" s="190" t="s">
        <v>629</v>
      </c>
      <c r="D1539" s="197">
        <v>1</v>
      </c>
      <c r="E1539" s="193" t="s">
        <v>83</v>
      </c>
      <c r="F1539" s="314">
        <v>100</v>
      </c>
      <c r="G1539" s="255">
        <f>D1539*F1539</f>
        <v>100</v>
      </c>
      <c r="H1539" s="327"/>
    </row>
    <row r="1540" spans="1:8">
      <c r="A1540" s="199"/>
      <c r="B1540" s="200"/>
      <c r="C1540" s="201" t="s">
        <v>630</v>
      </c>
      <c r="D1540" s="202">
        <v>1</v>
      </c>
      <c r="E1540" s="203" t="s">
        <v>83</v>
      </c>
      <c r="F1540" s="204" t="s">
        <v>54</v>
      </c>
      <c r="G1540" s="252">
        <f>SUM(G1533:G1539)</f>
        <v>355.67</v>
      </c>
      <c r="H1540" s="253" t="s">
        <v>389</v>
      </c>
    </row>
    <row r="1541" spans="1:8">
      <c r="A1541" s="305">
        <v>12.42</v>
      </c>
      <c r="B1541" s="284" t="s">
        <v>642</v>
      </c>
      <c r="C1541" s="191"/>
      <c r="D1541" s="287" t="s">
        <v>63</v>
      </c>
      <c r="E1541" s="288" t="s">
        <v>63</v>
      </c>
      <c r="F1541" s="295" t="s">
        <v>63</v>
      </c>
      <c r="G1541" s="315" t="s">
        <v>63</v>
      </c>
      <c r="H1541" s="316" t="s">
        <v>63</v>
      </c>
    </row>
    <row r="1542" spans="1:8">
      <c r="A1542" s="189"/>
      <c r="B1542" s="184" t="s">
        <v>641</v>
      </c>
      <c r="C1542" s="190"/>
      <c r="D1542" s="197" t="s">
        <v>63</v>
      </c>
      <c r="E1542" s="193" t="s">
        <v>63</v>
      </c>
      <c r="F1542" s="194" t="s">
        <v>63</v>
      </c>
      <c r="G1542" s="255" t="s">
        <v>63</v>
      </c>
      <c r="H1542" s="312" t="s">
        <v>63</v>
      </c>
    </row>
    <row r="1543" spans="1:8">
      <c r="A1543" s="189"/>
      <c r="B1543" s="212"/>
      <c r="C1543" s="190" t="s">
        <v>636</v>
      </c>
      <c r="D1543" s="250">
        <v>1</v>
      </c>
      <c r="E1543" s="193" t="s">
        <v>83</v>
      </c>
      <c r="F1543" s="194">
        <v>78.33</v>
      </c>
      <c r="G1543" s="255">
        <f>D1543*F1543</f>
        <v>78.33</v>
      </c>
      <c r="H1543" s="317" t="s">
        <v>316</v>
      </c>
    </row>
    <row r="1544" spans="1:8">
      <c r="A1544" s="189"/>
      <c r="B1544" s="212"/>
      <c r="C1544" s="190" t="s">
        <v>385</v>
      </c>
      <c r="D1544" s="250">
        <v>1</v>
      </c>
      <c r="E1544" s="193" t="s">
        <v>83</v>
      </c>
      <c r="F1544" s="295">
        <v>170</v>
      </c>
      <c r="G1544" s="255">
        <f>D1544*F1544</f>
        <v>170</v>
      </c>
      <c r="H1544" s="188"/>
    </row>
    <row r="1545" spans="1:8">
      <c r="A1545" s="189"/>
      <c r="B1545" s="212"/>
      <c r="C1545" s="190" t="s">
        <v>386</v>
      </c>
      <c r="D1545" s="197">
        <v>0.11</v>
      </c>
      <c r="E1545" s="193" t="s">
        <v>41</v>
      </c>
      <c r="F1545" s="314">
        <v>25</v>
      </c>
      <c r="G1545" s="255">
        <f>D1545*F1545</f>
        <v>2.75</v>
      </c>
      <c r="H1545" s="188"/>
    </row>
    <row r="1546" spans="1:8">
      <c r="A1546" s="320"/>
      <c r="B1546" s="321"/>
      <c r="C1546" s="190" t="s">
        <v>375</v>
      </c>
      <c r="D1546" s="197">
        <v>2</v>
      </c>
      <c r="E1546" s="193" t="s">
        <v>83</v>
      </c>
      <c r="F1546" s="314">
        <v>5</v>
      </c>
      <c r="G1546" s="255">
        <f>D1546*F1546</f>
        <v>10</v>
      </c>
      <c r="H1546" s="327"/>
    </row>
    <row r="1547" spans="1:8">
      <c r="A1547" s="320"/>
      <c r="B1547" s="321"/>
      <c r="C1547" s="190" t="s">
        <v>629</v>
      </c>
      <c r="D1547" s="197">
        <v>1</v>
      </c>
      <c r="E1547" s="193" t="s">
        <v>83</v>
      </c>
      <c r="F1547" s="314">
        <v>100</v>
      </c>
      <c r="G1547" s="255">
        <f>D1547*F1547</f>
        <v>100</v>
      </c>
      <c r="H1547" s="327"/>
    </row>
    <row r="1548" spans="1:8" ht="21.75" thickBot="1">
      <c r="A1548" s="216"/>
      <c r="B1548" s="217"/>
      <c r="C1548" s="218" t="s">
        <v>630</v>
      </c>
      <c r="D1548" s="219">
        <v>1</v>
      </c>
      <c r="E1548" s="258" t="s">
        <v>83</v>
      </c>
      <c r="F1548" s="259" t="s">
        <v>54</v>
      </c>
      <c r="G1548" s="260">
        <f>SUM(G1541:G1547)</f>
        <v>361.08</v>
      </c>
      <c r="H1548" s="188" t="s">
        <v>389</v>
      </c>
    </row>
    <row r="1549" spans="1:8">
      <c r="A1549" s="223"/>
      <c r="B1549" s="223"/>
      <c r="C1549" s="223"/>
      <c r="D1549" s="224"/>
      <c r="E1549" s="261"/>
      <c r="F1549" s="262"/>
      <c r="G1549" s="548" t="str">
        <f>$G$37</f>
        <v xml:space="preserve"> เมษายน 2549</v>
      </c>
      <c r="H1549" s="545"/>
    </row>
    <row r="1550" spans="1:8" ht="21.75">
      <c r="A1550" s="533" t="s">
        <v>643</v>
      </c>
      <c r="B1550" s="533"/>
      <c r="C1550" s="533"/>
      <c r="D1550" s="533"/>
      <c r="E1550" s="533"/>
      <c r="F1550" s="533"/>
      <c r="G1550" s="533"/>
      <c r="H1550" s="533"/>
    </row>
    <row r="1551" spans="1:8" ht="22.5" thickBot="1">
      <c r="A1551" s="547" t="s">
        <v>123</v>
      </c>
      <c r="B1551" s="547"/>
      <c r="C1551" s="547"/>
      <c r="D1551" s="547"/>
      <c r="E1551" s="547"/>
      <c r="F1551" s="547"/>
      <c r="G1551" s="547"/>
      <c r="H1551" s="547"/>
    </row>
    <row r="1552" spans="1:8">
      <c r="A1552" s="535" t="s">
        <v>91</v>
      </c>
      <c r="B1552" s="537" t="s">
        <v>0</v>
      </c>
      <c r="C1552" s="538"/>
      <c r="D1552" s="541" t="s">
        <v>1</v>
      </c>
      <c r="E1552" s="541" t="s">
        <v>2</v>
      </c>
      <c r="F1552" s="171" t="s">
        <v>104</v>
      </c>
      <c r="G1552" s="172" t="s">
        <v>105</v>
      </c>
      <c r="H1552" s="543" t="s">
        <v>12</v>
      </c>
    </row>
    <row r="1553" spans="1:8">
      <c r="A1553" s="536"/>
      <c r="B1553" s="539"/>
      <c r="C1553" s="540"/>
      <c r="D1553" s="542"/>
      <c r="E1553" s="542"/>
      <c r="F1553" s="173" t="s">
        <v>93</v>
      </c>
      <c r="G1553" s="174" t="s">
        <v>93</v>
      </c>
      <c r="H1553" s="544"/>
    </row>
    <row r="1554" spans="1:8" ht="21.75">
      <c r="A1554" s="337">
        <v>13</v>
      </c>
      <c r="B1554" s="176" t="s">
        <v>644</v>
      </c>
      <c r="C1554" s="338"/>
      <c r="D1554" s="185"/>
      <c r="E1554" s="185"/>
      <c r="F1554" s="186"/>
      <c r="G1554" s="187" t="s">
        <v>63</v>
      </c>
      <c r="H1554" s="188"/>
    </row>
    <row r="1555" spans="1:8">
      <c r="A1555" s="207">
        <v>13.1</v>
      </c>
      <c r="B1555" s="184" t="s">
        <v>645</v>
      </c>
      <c r="C1555" s="190"/>
      <c r="D1555" s="197" t="s">
        <v>63</v>
      </c>
      <c r="E1555" s="193" t="s">
        <v>63</v>
      </c>
      <c r="F1555" s="194" t="s">
        <v>63</v>
      </c>
      <c r="G1555" s="255" t="s">
        <v>63</v>
      </c>
      <c r="H1555" s="312" t="s">
        <v>63</v>
      </c>
    </row>
    <row r="1556" spans="1:8">
      <c r="A1556" s="189"/>
      <c r="B1556" s="212"/>
      <c r="C1556" s="190" t="s">
        <v>646</v>
      </c>
      <c r="D1556" s="197">
        <v>0.2</v>
      </c>
      <c r="E1556" s="193" t="s">
        <v>41</v>
      </c>
      <c r="F1556" s="194">
        <v>10</v>
      </c>
      <c r="G1556" s="255">
        <f>D1556*F1556</f>
        <v>2</v>
      </c>
      <c r="H1556" s="312" t="s">
        <v>63</v>
      </c>
    </row>
    <row r="1557" spans="1:8">
      <c r="A1557" s="189"/>
      <c r="B1557" s="212"/>
      <c r="C1557" s="190" t="s">
        <v>647</v>
      </c>
      <c r="D1557" s="197">
        <f>1/28</f>
        <v>3.5714285714285712E-2</v>
      </c>
      <c r="E1557" s="193" t="s">
        <v>648</v>
      </c>
      <c r="F1557" s="295">
        <v>383.18</v>
      </c>
      <c r="G1557" s="255">
        <f>D1557*F1557</f>
        <v>13.684999999999999</v>
      </c>
      <c r="H1557" s="188"/>
    </row>
    <row r="1558" spans="1:8">
      <c r="A1558" s="189"/>
      <c r="B1558" s="212"/>
      <c r="C1558" s="190" t="s">
        <v>649</v>
      </c>
      <c r="D1558" s="197">
        <f>1/20</f>
        <v>0.05</v>
      </c>
      <c r="E1558" s="193" t="s">
        <v>648</v>
      </c>
      <c r="F1558" s="314">
        <v>383.18</v>
      </c>
      <c r="G1558" s="195">
        <f>D1558*F1558*2</f>
        <v>38.318000000000005</v>
      </c>
      <c r="H1558" s="188"/>
    </row>
    <row r="1559" spans="1:8">
      <c r="A1559" s="189"/>
      <c r="B1559" s="212"/>
      <c r="C1559" s="190" t="s">
        <v>650</v>
      </c>
      <c r="D1559" s="197">
        <v>1</v>
      </c>
      <c r="E1559" s="193" t="s">
        <v>113</v>
      </c>
      <c r="F1559" s="198">
        <v>1.44E-2</v>
      </c>
      <c r="G1559" s="255">
        <f>D1559*F1559</f>
        <v>1.44E-2</v>
      </c>
      <c r="H1559" s="188"/>
    </row>
    <row r="1560" spans="1:8">
      <c r="A1560" s="199"/>
      <c r="B1560" s="200"/>
      <c r="C1560" s="201" t="s">
        <v>651</v>
      </c>
      <c r="D1560" s="202">
        <v>1</v>
      </c>
      <c r="E1560" s="203" t="s">
        <v>83</v>
      </c>
      <c r="F1560" s="204" t="s">
        <v>54</v>
      </c>
      <c r="G1560" s="252">
        <f>SUM(G1556:G1559)</f>
        <v>54.017400000000002</v>
      </c>
      <c r="H1560" s="206" t="s">
        <v>115</v>
      </c>
    </row>
    <row r="1561" spans="1:8">
      <c r="A1561" s="207">
        <v>13.2</v>
      </c>
      <c r="B1561" s="184" t="s">
        <v>652</v>
      </c>
      <c r="C1561" s="190"/>
      <c r="D1561" s="197" t="s">
        <v>63</v>
      </c>
      <c r="E1561" s="193" t="s">
        <v>63</v>
      </c>
      <c r="F1561" s="194" t="s">
        <v>63</v>
      </c>
      <c r="G1561" s="255" t="s">
        <v>63</v>
      </c>
      <c r="H1561" s="312" t="s">
        <v>63</v>
      </c>
    </row>
    <row r="1562" spans="1:8">
      <c r="A1562" s="189"/>
      <c r="B1562" s="212"/>
      <c r="C1562" s="190" t="s">
        <v>646</v>
      </c>
      <c r="D1562" s="197">
        <v>0.2</v>
      </c>
      <c r="E1562" s="193" t="s">
        <v>41</v>
      </c>
      <c r="F1562" s="194">
        <v>10</v>
      </c>
      <c r="G1562" s="255">
        <f>D1562*F1562</f>
        <v>2</v>
      </c>
      <c r="H1562" s="312" t="s">
        <v>63</v>
      </c>
    </row>
    <row r="1563" spans="1:8">
      <c r="A1563" s="189"/>
      <c r="B1563" s="212"/>
      <c r="C1563" s="190" t="s">
        <v>653</v>
      </c>
      <c r="D1563" s="197">
        <f>1/28</f>
        <v>3.5714285714285712E-2</v>
      </c>
      <c r="E1563" s="193" t="s">
        <v>648</v>
      </c>
      <c r="F1563" s="295">
        <v>299.07</v>
      </c>
      <c r="G1563" s="255">
        <f>D1563*F1563</f>
        <v>10.681071428571428</v>
      </c>
      <c r="H1563" s="188"/>
    </row>
    <row r="1564" spans="1:8">
      <c r="A1564" s="189"/>
      <c r="B1564" s="212"/>
      <c r="C1564" s="190" t="s">
        <v>654</v>
      </c>
      <c r="D1564" s="197">
        <f>1/20</f>
        <v>0.05</v>
      </c>
      <c r="E1564" s="193" t="s">
        <v>648</v>
      </c>
      <c r="F1564" s="314">
        <v>299.07</v>
      </c>
      <c r="G1564" s="255">
        <f>D1564*F1564*2</f>
        <v>29.907</v>
      </c>
      <c r="H1564" s="188"/>
    </row>
    <row r="1565" spans="1:8">
      <c r="A1565" s="189"/>
      <c r="B1565" s="212"/>
      <c r="C1565" s="190" t="s">
        <v>650</v>
      </c>
      <c r="D1565" s="197">
        <v>1</v>
      </c>
      <c r="E1565" s="193" t="s">
        <v>113</v>
      </c>
      <c r="F1565" s="198">
        <v>1.44E-2</v>
      </c>
      <c r="G1565" s="255">
        <f>D1565*F1565</f>
        <v>1.44E-2</v>
      </c>
      <c r="H1565" s="188"/>
    </row>
    <row r="1566" spans="1:8">
      <c r="A1566" s="199"/>
      <c r="B1566" s="200"/>
      <c r="C1566" s="201" t="s">
        <v>655</v>
      </c>
      <c r="D1566" s="202">
        <v>1</v>
      </c>
      <c r="E1566" s="203" t="s">
        <v>83</v>
      </c>
      <c r="F1566" s="204" t="s">
        <v>54</v>
      </c>
      <c r="G1566" s="252">
        <f>SUM(G1562:G1565)+0.93</f>
        <v>43.532471428571426</v>
      </c>
      <c r="H1566" s="206" t="s">
        <v>115</v>
      </c>
    </row>
    <row r="1567" spans="1:8">
      <c r="A1567" s="207">
        <v>13.3</v>
      </c>
      <c r="B1567" s="184" t="s">
        <v>656</v>
      </c>
      <c r="C1567" s="190"/>
      <c r="D1567" s="197" t="s">
        <v>63</v>
      </c>
      <c r="E1567" s="193" t="s">
        <v>63</v>
      </c>
      <c r="F1567" s="194" t="s">
        <v>63</v>
      </c>
      <c r="G1567" s="255" t="s">
        <v>63</v>
      </c>
      <c r="H1567" s="312" t="s">
        <v>63</v>
      </c>
    </row>
    <row r="1568" spans="1:8">
      <c r="A1568" s="189"/>
      <c r="B1568" s="212"/>
      <c r="C1568" s="190" t="s">
        <v>646</v>
      </c>
      <c r="D1568" s="197">
        <v>0.2</v>
      </c>
      <c r="E1568" s="193" t="s">
        <v>41</v>
      </c>
      <c r="F1568" s="194">
        <v>10</v>
      </c>
      <c r="G1568" s="255">
        <f>D1568*F1568</f>
        <v>2</v>
      </c>
      <c r="H1568" s="312" t="s">
        <v>63</v>
      </c>
    </row>
    <row r="1569" spans="1:8">
      <c r="A1569" s="189"/>
      <c r="B1569" s="212"/>
      <c r="C1569" s="190" t="s">
        <v>657</v>
      </c>
      <c r="D1569" s="197">
        <f>1/28</f>
        <v>3.5714285714285712E-2</v>
      </c>
      <c r="E1569" s="193" t="s">
        <v>648</v>
      </c>
      <c r="F1569" s="295">
        <v>500</v>
      </c>
      <c r="G1569" s="255">
        <f>D1569*F1569</f>
        <v>17.857142857142858</v>
      </c>
      <c r="H1569" s="188"/>
    </row>
    <row r="1570" spans="1:8">
      <c r="A1570" s="189"/>
      <c r="B1570" s="212"/>
      <c r="C1570" s="190" t="s">
        <v>658</v>
      </c>
      <c r="D1570" s="197">
        <f>1/20</f>
        <v>0.05</v>
      </c>
      <c r="E1570" s="193" t="s">
        <v>648</v>
      </c>
      <c r="F1570" s="314">
        <v>500</v>
      </c>
      <c r="G1570" s="255">
        <f>D1570*F1570</f>
        <v>25</v>
      </c>
      <c r="H1570" s="188"/>
    </row>
    <row r="1571" spans="1:8">
      <c r="A1571" s="189"/>
      <c r="B1571" s="212"/>
      <c r="C1571" s="190" t="s">
        <v>659</v>
      </c>
      <c r="D1571" s="197">
        <v>0.01</v>
      </c>
      <c r="E1571" s="193" t="s">
        <v>648</v>
      </c>
      <c r="F1571" s="314">
        <v>250</v>
      </c>
      <c r="G1571" s="255">
        <f>D1571*F1571</f>
        <v>2.5</v>
      </c>
      <c r="H1571" s="188"/>
    </row>
    <row r="1572" spans="1:8">
      <c r="A1572" s="199"/>
      <c r="B1572" s="200"/>
      <c r="C1572" s="201" t="s">
        <v>660</v>
      </c>
      <c r="D1572" s="202">
        <v>1</v>
      </c>
      <c r="E1572" s="203" t="s">
        <v>83</v>
      </c>
      <c r="F1572" s="204" t="s">
        <v>54</v>
      </c>
      <c r="G1572" s="252">
        <f>SUM(G1568:G1571)</f>
        <v>47.357142857142861</v>
      </c>
      <c r="H1572" s="206" t="s">
        <v>115</v>
      </c>
    </row>
    <row r="1573" spans="1:8">
      <c r="A1573" s="207">
        <v>13.4</v>
      </c>
      <c r="B1573" s="184" t="s">
        <v>661</v>
      </c>
      <c r="C1573" s="190"/>
      <c r="D1573" s="197" t="s">
        <v>63</v>
      </c>
      <c r="E1573" s="193" t="s">
        <v>63</v>
      </c>
      <c r="F1573" s="194" t="s">
        <v>63</v>
      </c>
      <c r="G1573" s="255" t="s">
        <v>63</v>
      </c>
      <c r="H1573" s="312" t="s">
        <v>63</v>
      </c>
    </row>
    <row r="1574" spans="1:8">
      <c r="A1574" s="189"/>
      <c r="B1574" s="212"/>
      <c r="C1574" s="190" t="s">
        <v>662</v>
      </c>
      <c r="D1574" s="197">
        <v>0.2</v>
      </c>
      <c r="E1574" s="193" t="s">
        <v>41</v>
      </c>
      <c r="F1574" s="194">
        <v>20</v>
      </c>
      <c r="G1574" s="255">
        <f>D1574*F1574</f>
        <v>4</v>
      </c>
      <c r="H1574" s="312" t="s">
        <v>63</v>
      </c>
    </row>
    <row r="1575" spans="1:8">
      <c r="A1575" s="189"/>
      <c r="B1575" s="212"/>
      <c r="C1575" s="190" t="s">
        <v>663</v>
      </c>
      <c r="D1575" s="197">
        <f>1/28</f>
        <v>3.5714285714285712E-2</v>
      </c>
      <c r="E1575" s="193" t="s">
        <v>648</v>
      </c>
      <c r="F1575" s="295">
        <v>416.5</v>
      </c>
      <c r="G1575" s="255">
        <f>D1575*F1575</f>
        <v>14.875</v>
      </c>
      <c r="H1575" s="188"/>
    </row>
    <row r="1576" spans="1:8">
      <c r="A1576" s="189"/>
      <c r="B1576" s="212"/>
      <c r="C1576" s="190" t="s">
        <v>664</v>
      </c>
      <c r="D1576" s="197">
        <f>1/18</f>
        <v>5.5555555555555552E-2</v>
      </c>
      <c r="E1576" s="193" t="s">
        <v>648</v>
      </c>
      <c r="F1576" s="314">
        <v>483</v>
      </c>
      <c r="G1576" s="255">
        <f>D1576*F1576</f>
        <v>26.833333333333332</v>
      </c>
      <c r="H1576" s="188"/>
    </row>
    <row r="1577" spans="1:8">
      <c r="A1577" s="189"/>
      <c r="B1577" s="212"/>
      <c r="C1577" s="190" t="s">
        <v>665</v>
      </c>
      <c r="D1577" s="197">
        <v>0.01</v>
      </c>
      <c r="E1577" s="193" t="s">
        <v>648</v>
      </c>
      <c r="F1577" s="314">
        <v>435</v>
      </c>
      <c r="G1577" s="255">
        <f>D1577*F1577</f>
        <v>4.3500000000000005</v>
      </c>
      <c r="H1577" s="188"/>
    </row>
    <row r="1578" spans="1:8">
      <c r="A1578" s="199"/>
      <c r="B1578" s="200"/>
      <c r="C1578" s="201" t="s">
        <v>666</v>
      </c>
      <c r="D1578" s="202">
        <v>1</v>
      </c>
      <c r="E1578" s="203" t="s">
        <v>83</v>
      </c>
      <c r="F1578" s="204" t="s">
        <v>54</v>
      </c>
      <c r="G1578" s="252">
        <f>SUM(G1574:G1577)</f>
        <v>50.05833333333333</v>
      </c>
      <c r="H1578" s="206" t="s">
        <v>115</v>
      </c>
    </row>
    <row r="1579" spans="1:8">
      <c r="A1579" s="207">
        <v>13.5</v>
      </c>
      <c r="B1579" s="184" t="s">
        <v>667</v>
      </c>
      <c r="C1579" s="190"/>
      <c r="D1579" s="197" t="s">
        <v>63</v>
      </c>
      <c r="E1579" s="193" t="s">
        <v>63</v>
      </c>
      <c r="F1579" s="194" t="s">
        <v>63</v>
      </c>
      <c r="G1579" s="255" t="s">
        <v>63</v>
      </c>
      <c r="H1579" s="312" t="s">
        <v>63</v>
      </c>
    </row>
    <row r="1580" spans="1:8">
      <c r="A1580" s="189"/>
      <c r="B1580" s="212"/>
      <c r="C1580" s="190" t="s">
        <v>662</v>
      </c>
      <c r="D1580" s="197">
        <v>0.2</v>
      </c>
      <c r="E1580" s="193" t="s">
        <v>41</v>
      </c>
      <c r="F1580" s="194">
        <v>10</v>
      </c>
      <c r="G1580" s="255">
        <f>D1580*F1580</f>
        <v>2</v>
      </c>
      <c r="H1580" s="312" t="s">
        <v>63</v>
      </c>
    </row>
    <row r="1581" spans="1:8">
      <c r="A1581" s="189"/>
      <c r="B1581" s="212"/>
      <c r="C1581" s="190" t="s">
        <v>663</v>
      </c>
      <c r="D1581" s="197">
        <f>1/28</f>
        <v>3.5714285714285712E-2</v>
      </c>
      <c r="E1581" s="193" t="s">
        <v>648</v>
      </c>
      <c r="F1581" s="295">
        <v>500</v>
      </c>
      <c r="G1581" s="255">
        <f>D1581*F1581</f>
        <v>17.857142857142858</v>
      </c>
      <c r="H1581" s="188"/>
    </row>
    <row r="1582" spans="1:8">
      <c r="A1582" s="189"/>
      <c r="B1582" s="212"/>
      <c r="C1582" s="190" t="s">
        <v>664</v>
      </c>
      <c r="D1582" s="197">
        <f>1/18</f>
        <v>5.5555555555555552E-2</v>
      </c>
      <c r="E1582" s="193" t="s">
        <v>648</v>
      </c>
      <c r="F1582" s="314">
        <v>0</v>
      </c>
      <c r="G1582" s="255">
        <f>D1582*F1582</f>
        <v>0</v>
      </c>
      <c r="H1582" s="188"/>
    </row>
    <row r="1583" spans="1:8">
      <c r="A1583" s="189"/>
      <c r="B1583" s="212"/>
      <c r="C1583" s="190" t="s">
        <v>665</v>
      </c>
      <c r="D1583" s="197">
        <v>0.01</v>
      </c>
      <c r="E1583" s="193" t="s">
        <v>648</v>
      </c>
      <c r="F1583" s="314">
        <v>327.10000000000002</v>
      </c>
      <c r="G1583" s="255">
        <f>D1583*F1583</f>
        <v>3.2710000000000004</v>
      </c>
      <c r="H1583" s="188"/>
    </row>
    <row r="1584" spans="1:8">
      <c r="A1584" s="189"/>
      <c r="B1584" s="212"/>
      <c r="C1584" s="190" t="s">
        <v>668</v>
      </c>
      <c r="D1584" s="192">
        <v>1</v>
      </c>
      <c r="E1584" s="193" t="s">
        <v>83</v>
      </c>
      <c r="F1584" s="213" t="s">
        <v>54</v>
      </c>
      <c r="G1584" s="292">
        <f>SUM(G1580:G1583)</f>
        <v>23.128142857142858</v>
      </c>
      <c r="H1584" s="215" t="s">
        <v>115</v>
      </c>
    </row>
    <row r="1585" spans="1:8" ht="21.75" thickBot="1">
      <c r="A1585" s="351"/>
      <c r="B1585" s="352"/>
      <c r="C1585" s="353" t="s">
        <v>63</v>
      </c>
      <c r="D1585" s="354" t="s">
        <v>63</v>
      </c>
      <c r="E1585" s="355" t="s">
        <v>63</v>
      </c>
      <c r="F1585" s="356" t="s">
        <v>63</v>
      </c>
      <c r="G1585" s="357" t="s">
        <v>63</v>
      </c>
      <c r="H1585" s="358" t="s">
        <v>63</v>
      </c>
    </row>
    <row r="1586" spans="1:8">
      <c r="G1586" s="545" t="str">
        <f>$G$37</f>
        <v xml:space="preserve"> เมษายน 2549</v>
      </c>
      <c r="H1586" s="545"/>
    </row>
  </sheetData>
  <mergeCells count="337">
    <mergeCell ref="G1586:H1586"/>
    <mergeCell ref="G1549:H1549"/>
    <mergeCell ref="A1550:H1550"/>
    <mergeCell ref="A1551:H1551"/>
    <mergeCell ref="A1552:A1553"/>
    <mergeCell ref="B1552:C1553"/>
    <mergeCell ref="D1552:D1553"/>
    <mergeCell ref="E1552:E1553"/>
    <mergeCell ref="H1552:H1553"/>
    <mergeCell ref="G1512:H1512"/>
    <mergeCell ref="A1513:H1513"/>
    <mergeCell ref="A1514:H1514"/>
    <mergeCell ref="A1515:A1516"/>
    <mergeCell ref="B1515:C1516"/>
    <mergeCell ref="D1515:D1516"/>
    <mergeCell ref="E1515:E1516"/>
    <mergeCell ref="H1515:H1516"/>
    <mergeCell ref="G1475:H1475"/>
    <mergeCell ref="A1476:H1476"/>
    <mergeCell ref="A1477:H1477"/>
    <mergeCell ref="A1478:A1479"/>
    <mergeCell ref="B1478:C1479"/>
    <mergeCell ref="D1478:D1479"/>
    <mergeCell ref="E1478:E1479"/>
    <mergeCell ref="H1478:H1479"/>
    <mergeCell ref="G1438:H1438"/>
    <mergeCell ref="A1439:H1439"/>
    <mergeCell ref="A1440:H1440"/>
    <mergeCell ref="A1441:A1442"/>
    <mergeCell ref="B1441:C1442"/>
    <mergeCell ref="D1441:D1442"/>
    <mergeCell ref="E1441:E1442"/>
    <mergeCell ref="H1441:H1442"/>
    <mergeCell ref="G1398:H1398"/>
    <mergeCell ref="A1399:H1399"/>
    <mergeCell ref="A1400:H1400"/>
    <mergeCell ref="A1401:A1402"/>
    <mergeCell ref="B1401:C1402"/>
    <mergeCell ref="D1401:D1402"/>
    <mergeCell ref="E1401:E1402"/>
    <mergeCell ref="H1401:H1402"/>
    <mergeCell ref="G1360:H1360"/>
    <mergeCell ref="A1361:H1361"/>
    <mergeCell ref="A1362:H1362"/>
    <mergeCell ref="A1363:A1364"/>
    <mergeCell ref="B1363:C1364"/>
    <mergeCell ref="D1363:D1364"/>
    <mergeCell ref="E1363:E1364"/>
    <mergeCell ref="H1363:H1364"/>
    <mergeCell ref="G1323:H1323"/>
    <mergeCell ref="A1324:H1324"/>
    <mergeCell ref="A1325:H1325"/>
    <mergeCell ref="A1326:A1327"/>
    <mergeCell ref="B1326:C1327"/>
    <mergeCell ref="D1326:D1327"/>
    <mergeCell ref="E1326:E1327"/>
    <mergeCell ref="H1326:H1327"/>
    <mergeCell ref="G1286:H1286"/>
    <mergeCell ref="A1287:H1287"/>
    <mergeCell ref="A1288:H1288"/>
    <mergeCell ref="A1289:A1290"/>
    <mergeCell ref="B1289:C1290"/>
    <mergeCell ref="D1289:D1290"/>
    <mergeCell ref="E1289:E1290"/>
    <mergeCell ref="H1289:H1290"/>
    <mergeCell ref="G1249:H1249"/>
    <mergeCell ref="A1250:H1250"/>
    <mergeCell ref="A1251:H1251"/>
    <mergeCell ref="A1252:A1253"/>
    <mergeCell ref="B1252:C1253"/>
    <mergeCell ref="D1252:D1253"/>
    <mergeCell ref="E1252:E1253"/>
    <mergeCell ref="H1252:H1253"/>
    <mergeCell ref="G1212:H1212"/>
    <mergeCell ref="A1213:H1213"/>
    <mergeCell ref="A1214:H1214"/>
    <mergeCell ref="A1215:A1216"/>
    <mergeCell ref="B1215:C1216"/>
    <mergeCell ref="D1215:D1216"/>
    <mergeCell ref="E1215:E1216"/>
    <mergeCell ref="H1215:H1216"/>
    <mergeCell ref="G1175:H1175"/>
    <mergeCell ref="A1176:H1176"/>
    <mergeCell ref="A1177:H1177"/>
    <mergeCell ref="A1178:A1179"/>
    <mergeCell ref="B1178:C1179"/>
    <mergeCell ref="D1178:D1179"/>
    <mergeCell ref="E1178:E1179"/>
    <mergeCell ref="H1178:H1179"/>
    <mergeCell ref="G1138:H1138"/>
    <mergeCell ref="A1139:H1139"/>
    <mergeCell ref="A1140:H1140"/>
    <mergeCell ref="A1141:A1142"/>
    <mergeCell ref="B1141:C1142"/>
    <mergeCell ref="D1141:D1142"/>
    <mergeCell ref="E1141:E1142"/>
    <mergeCell ref="H1141:H1142"/>
    <mergeCell ref="G1101:H1101"/>
    <mergeCell ref="A1102:H1102"/>
    <mergeCell ref="A1103:H1103"/>
    <mergeCell ref="A1104:A1105"/>
    <mergeCell ref="B1104:C1105"/>
    <mergeCell ref="D1104:D1105"/>
    <mergeCell ref="E1104:E1105"/>
    <mergeCell ref="H1104:H1105"/>
    <mergeCell ref="G1064:H1064"/>
    <mergeCell ref="A1065:H1065"/>
    <mergeCell ref="A1066:H1066"/>
    <mergeCell ref="A1067:A1068"/>
    <mergeCell ref="B1067:C1068"/>
    <mergeCell ref="D1067:D1068"/>
    <mergeCell ref="E1067:E1068"/>
    <mergeCell ref="H1067:H1068"/>
    <mergeCell ref="G1027:H1027"/>
    <mergeCell ref="A1028:H1028"/>
    <mergeCell ref="A1029:H1029"/>
    <mergeCell ref="A1030:A1031"/>
    <mergeCell ref="B1030:C1031"/>
    <mergeCell ref="D1030:D1031"/>
    <mergeCell ref="E1030:E1031"/>
    <mergeCell ref="H1030:H1031"/>
    <mergeCell ref="G989:H989"/>
    <mergeCell ref="A990:H990"/>
    <mergeCell ref="A991:H991"/>
    <mergeCell ref="A992:A993"/>
    <mergeCell ref="B992:C993"/>
    <mergeCell ref="D992:D993"/>
    <mergeCell ref="E992:E993"/>
    <mergeCell ref="H992:H993"/>
    <mergeCell ref="G952:H952"/>
    <mergeCell ref="A953:H953"/>
    <mergeCell ref="A954:H954"/>
    <mergeCell ref="A955:A956"/>
    <mergeCell ref="B955:C956"/>
    <mergeCell ref="D955:D956"/>
    <mergeCell ref="E955:E956"/>
    <mergeCell ref="H955:H956"/>
    <mergeCell ref="G906:H906"/>
    <mergeCell ref="A907:H907"/>
    <mergeCell ref="A908:H908"/>
    <mergeCell ref="A909:A910"/>
    <mergeCell ref="B909:C910"/>
    <mergeCell ref="D909:D910"/>
    <mergeCell ref="E909:E910"/>
    <mergeCell ref="H909:H910"/>
    <mergeCell ref="G869:H869"/>
    <mergeCell ref="A870:H870"/>
    <mergeCell ref="A871:H871"/>
    <mergeCell ref="A872:A873"/>
    <mergeCell ref="B872:C873"/>
    <mergeCell ref="D872:D873"/>
    <mergeCell ref="E872:E873"/>
    <mergeCell ref="H872:H873"/>
    <mergeCell ref="G829:H829"/>
    <mergeCell ref="A830:H830"/>
    <mergeCell ref="A831:H831"/>
    <mergeCell ref="A832:A833"/>
    <mergeCell ref="B832:C833"/>
    <mergeCell ref="D832:D833"/>
    <mergeCell ref="E832:E833"/>
    <mergeCell ref="H832:H833"/>
    <mergeCell ref="G791:H791"/>
    <mergeCell ref="A792:H792"/>
    <mergeCell ref="A793:H793"/>
    <mergeCell ref="A794:A795"/>
    <mergeCell ref="B794:C795"/>
    <mergeCell ref="D794:D795"/>
    <mergeCell ref="E794:E795"/>
    <mergeCell ref="H794:H795"/>
    <mergeCell ref="G754:H754"/>
    <mergeCell ref="A755:H755"/>
    <mergeCell ref="A756:H756"/>
    <mergeCell ref="A757:A758"/>
    <mergeCell ref="B757:C758"/>
    <mergeCell ref="D757:D758"/>
    <mergeCell ref="E757:E758"/>
    <mergeCell ref="H757:H758"/>
    <mergeCell ref="G714:H714"/>
    <mergeCell ref="A715:H715"/>
    <mergeCell ref="A716:H716"/>
    <mergeCell ref="A717:A718"/>
    <mergeCell ref="B717:C718"/>
    <mergeCell ref="D717:D718"/>
    <mergeCell ref="E717:E718"/>
    <mergeCell ref="H717:H718"/>
    <mergeCell ref="G677:H677"/>
    <mergeCell ref="A678:H678"/>
    <mergeCell ref="A679:H679"/>
    <mergeCell ref="A680:A681"/>
    <mergeCell ref="B680:C681"/>
    <mergeCell ref="D680:D681"/>
    <mergeCell ref="E680:E681"/>
    <mergeCell ref="H680:H681"/>
    <mergeCell ref="G640:H640"/>
    <mergeCell ref="A641:H641"/>
    <mergeCell ref="A642:H642"/>
    <mergeCell ref="A643:A644"/>
    <mergeCell ref="B643:C644"/>
    <mergeCell ref="D643:D644"/>
    <mergeCell ref="E643:E644"/>
    <mergeCell ref="H643:H644"/>
    <mergeCell ref="G603:H603"/>
    <mergeCell ref="A604:H604"/>
    <mergeCell ref="A605:H605"/>
    <mergeCell ref="A606:A607"/>
    <mergeCell ref="B606:C607"/>
    <mergeCell ref="D606:D607"/>
    <mergeCell ref="E606:E607"/>
    <mergeCell ref="H606:H607"/>
    <mergeCell ref="G566:H566"/>
    <mergeCell ref="A567:H567"/>
    <mergeCell ref="A568:H568"/>
    <mergeCell ref="A569:A570"/>
    <mergeCell ref="B569:C570"/>
    <mergeCell ref="D569:D570"/>
    <mergeCell ref="E569:E570"/>
    <mergeCell ref="H569:H570"/>
    <mergeCell ref="G529:H529"/>
    <mergeCell ref="A530:H530"/>
    <mergeCell ref="A531:H531"/>
    <mergeCell ref="A532:A533"/>
    <mergeCell ref="B532:C533"/>
    <mergeCell ref="D532:D533"/>
    <mergeCell ref="E532:E533"/>
    <mergeCell ref="H532:H533"/>
    <mergeCell ref="G492:H492"/>
    <mergeCell ref="A493:H493"/>
    <mergeCell ref="A494:H494"/>
    <mergeCell ref="A495:A496"/>
    <mergeCell ref="B495:C496"/>
    <mergeCell ref="D495:D496"/>
    <mergeCell ref="E495:E496"/>
    <mergeCell ref="H495:H496"/>
    <mergeCell ref="G455:H455"/>
    <mergeCell ref="A456:H456"/>
    <mergeCell ref="A457:H457"/>
    <mergeCell ref="A458:A459"/>
    <mergeCell ref="B458:C459"/>
    <mergeCell ref="D458:D459"/>
    <mergeCell ref="E458:E459"/>
    <mergeCell ref="H458:H459"/>
    <mergeCell ref="G418:H418"/>
    <mergeCell ref="A419:H419"/>
    <mergeCell ref="A420:H420"/>
    <mergeCell ref="A421:A422"/>
    <mergeCell ref="B421:C422"/>
    <mergeCell ref="D421:D422"/>
    <mergeCell ref="E421:E422"/>
    <mergeCell ref="H421:H422"/>
    <mergeCell ref="G379:H379"/>
    <mergeCell ref="A380:H380"/>
    <mergeCell ref="A381:H381"/>
    <mergeCell ref="A382:A383"/>
    <mergeCell ref="B382:C383"/>
    <mergeCell ref="D382:D383"/>
    <mergeCell ref="E382:E383"/>
    <mergeCell ref="H382:H383"/>
    <mergeCell ref="G342:H342"/>
    <mergeCell ref="A343:H343"/>
    <mergeCell ref="A344:H344"/>
    <mergeCell ref="A345:A346"/>
    <mergeCell ref="B345:C346"/>
    <mergeCell ref="D345:D346"/>
    <mergeCell ref="E345:E346"/>
    <mergeCell ref="H345:H346"/>
    <mergeCell ref="G305:H305"/>
    <mergeCell ref="A306:H306"/>
    <mergeCell ref="A307:H307"/>
    <mergeCell ref="A308:A309"/>
    <mergeCell ref="B308:C309"/>
    <mergeCell ref="D308:D309"/>
    <mergeCell ref="E308:E309"/>
    <mergeCell ref="H308:H309"/>
    <mergeCell ref="G268:H268"/>
    <mergeCell ref="A269:H269"/>
    <mergeCell ref="A270:H270"/>
    <mergeCell ref="A271:A272"/>
    <mergeCell ref="B271:C272"/>
    <mergeCell ref="D271:D272"/>
    <mergeCell ref="E271:E272"/>
    <mergeCell ref="H271:H272"/>
    <mergeCell ref="G231:H231"/>
    <mergeCell ref="A232:H232"/>
    <mergeCell ref="A233:H233"/>
    <mergeCell ref="A234:A235"/>
    <mergeCell ref="B234:C235"/>
    <mergeCell ref="D234:D235"/>
    <mergeCell ref="E234:E235"/>
    <mergeCell ref="H234:H235"/>
    <mergeCell ref="G186:H186"/>
    <mergeCell ref="A187:H187"/>
    <mergeCell ref="A188:H188"/>
    <mergeCell ref="A189:A190"/>
    <mergeCell ref="B189:C190"/>
    <mergeCell ref="D189:D190"/>
    <mergeCell ref="E189:E190"/>
    <mergeCell ref="H189:H190"/>
    <mergeCell ref="G149:H149"/>
    <mergeCell ref="A150:H150"/>
    <mergeCell ref="A151:H151"/>
    <mergeCell ref="A152:A153"/>
    <mergeCell ref="B152:C153"/>
    <mergeCell ref="D152:D153"/>
    <mergeCell ref="E152:E153"/>
    <mergeCell ref="H152:H153"/>
    <mergeCell ref="G112:H112"/>
    <mergeCell ref="A113:H113"/>
    <mergeCell ref="A114:H114"/>
    <mergeCell ref="A115:A116"/>
    <mergeCell ref="B115:C116"/>
    <mergeCell ref="D115:D116"/>
    <mergeCell ref="E115:E116"/>
    <mergeCell ref="H115:H116"/>
    <mergeCell ref="B773:D773"/>
    <mergeCell ref="A1:H1"/>
    <mergeCell ref="A2:H2"/>
    <mergeCell ref="A3:A4"/>
    <mergeCell ref="B3:C4"/>
    <mergeCell ref="D3:D4"/>
    <mergeCell ref="E3:E4"/>
    <mergeCell ref="H3:H4"/>
    <mergeCell ref="G74:H74"/>
    <mergeCell ref="A75:H75"/>
    <mergeCell ref="A76:H76"/>
    <mergeCell ref="A77:A78"/>
    <mergeCell ref="B77:C78"/>
    <mergeCell ref="D77:D78"/>
    <mergeCell ref="E77:E78"/>
    <mergeCell ref="H77:H78"/>
    <mergeCell ref="G37:H37"/>
    <mergeCell ref="A38:H38"/>
    <mergeCell ref="A39:H39"/>
    <mergeCell ref="A40:A41"/>
    <mergeCell ref="B40:C41"/>
    <mergeCell ref="D40:D41"/>
    <mergeCell ref="E40:E41"/>
    <mergeCell ref="H40:H41"/>
  </mergeCells>
  <pageMargins left="0.7" right="0.7" top="0.75" bottom="0.75" header="0.3" footer="0.3"/>
  <pageSetup paperSize="9" scale="95" orientation="portrait" horizontalDpi="4294967293" verticalDpi="4294967293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1103</v>
      </c>
      <c r="J1" t="s">
        <v>1100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1097</v>
      </c>
      <c r="M4" t="s">
        <v>40</v>
      </c>
      <c r="O4" s="459">
        <v>239315</v>
      </c>
      <c r="P4" s="459"/>
    </row>
    <row r="5" spans="1:17" ht="22.5" customHeight="1">
      <c r="A5" t="s">
        <v>8</v>
      </c>
      <c r="C5" t="s">
        <v>0</v>
      </c>
      <c r="D5" s="459" t="s">
        <v>18</v>
      </c>
      <c r="E5" s="459"/>
      <c r="F5" s="459"/>
      <c r="G5" s="459"/>
      <c r="H5" s="459"/>
      <c r="J5" s="459" t="s">
        <v>10</v>
      </c>
      <c r="K5" s="459"/>
      <c r="L5" s="459" t="s">
        <v>11</v>
      </c>
      <c r="M5" s="459"/>
      <c r="N5" s="459" t="s">
        <v>5</v>
      </c>
      <c r="O5" s="459"/>
      <c r="P5" t="s">
        <v>6</v>
      </c>
      <c r="Q5" s="459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459"/>
    </row>
    <row r="7" spans="1:17">
      <c r="A7">
        <v>1</v>
      </c>
      <c r="C7" t="s">
        <v>1092</v>
      </c>
    </row>
    <row r="8" spans="1:17">
      <c r="B8" t="s">
        <v>1094</v>
      </c>
      <c r="C8" t="s">
        <v>783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781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1094</v>
      </c>
      <c r="C13" t="s">
        <v>784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781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1094</v>
      </c>
      <c r="C19" t="s">
        <v>782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779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780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694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1096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1101</v>
      </c>
    </row>
    <row r="26" spans="1:16">
      <c r="B26" t="s">
        <v>1094</v>
      </c>
      <c r="C26" t="s">
        <v>783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1093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1094</v>
      </c>
      <c r="C31" t="s">
        <v>784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1093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1094</v>
      </c>
      <c r="C36" t="s">
        <v>782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779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780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694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1095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1100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1102</v>
      </c>
      <c r="P46">
        <f>P43-P44</f>
        <v>3180.5999999999985</v>
      </c>
    </row>
    <row r="47" spans="2:16">
      <c r="C47" t="s">
        <v>1098</v>
      </c>
      <c r="P47">
        <f>ROUND(P46*1.2681,2)-P46</f>
        <v>852.72000000000162</v>
      </c>
    </row>
    <row r="49" spans="1:16" ht="21.75" customHeight="1">
      <c r="A49" s="459" t="s">
        <v>19</v>
      </c>
      <c r="B49" s="459" t="s">
        <v>1099</v>
      </c>
      <c r="C49" s="459"/>
      <c r="P49">
        <f>ROUND(P46*1.2681,2)</f>
        <v>4033.32</v>
      </c>
    </row>
    <row r="50" spans="1:16" ht="21.75" customHeight="1">
      <c r="A50" s="459"/>
      <c r="B50" s="459"/>
      <c r="C50" s="459"/>
      <c r="J50" s="459" t="str">
        <f>"("&amp;BAHTTEXT(P49)&amp;")"</f>
        <v>(สี่พันสามสิบสามบาทสามสิบสองสตางค์)</v>
      </c>
      <c r="K50" s="459"/>
      <c r="L50" s="459"/>
      <c r="M50" s="459"/>
      <c r="N50" s="459"/>
      <c r="O50" s="459"/>
      <c r="P50" s="459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H19" sqref="H19"/>
    </sheetView>
  </sheetViews>
  <sheetFormatPr defaultRowHeight="21"/>
  <cols>
    <col min="1" max="1" width="6.5703125" style="371" customWidth="1"/>
    <col min="2" max="2" width="22.42578125" style="371" customWidth="1"/>
    <col min="3" max="3" width="16.140625" style="371" customWidth="1"/>
    <col min="4" max="4" width="18" style="371" customWidth="1"/>
    <col min="5" max="5" width="12.28515625" style="371" customWidth="1"/>
    <col min="6" max="6" width="18.42578125" style="371" customWidth="1"/>
    <col min="7" max="7" width="15.7109375" style="372" customWidth="1"/>
    <col min="8" max="8" width="19" style="371" customWidth="1"/>
    <col min="9" max="9" width="10.28515625" style="371" customWidth="1"/>
    <col min="10" max="10" width="16.85546875" style="371" customWidth="1"/>
    <col min="11" max="256" width="9.140625" style="371"/>
    <col min="257" max="257" width="6.5703125" style="371" customWidth="1"/>
    <col min="258" max="258" width="22.42578125" style="371" customWidth="1"/>
    <col min="259" max="259" width="16.140625" style="371" customWidth="1"/>
    <col min="260" max="260" width="18" style="371" customWidth="1"/>
    <col min="261" max="261" width="12.28515625" style="371" customWidth="1"/>
    <col min="262" max="262" width="18.42578125" style="371" customWidth="1"/>
    <col min="263" max="263" width="15.7109375" style="371" customWidth="1"/>
    <col min="264" max="264" width="19" style="371" customWidth="1"/>
    <col min="265" max="265" width="10.28515625" style="371" customWidth="1"/>
    <col min="266" max="266" width="16.85546875" style="371" customWidth="1"/>
    <col min="267" max="512" width="9.140625" style="371"/>
    <col min="513" max="513" width="6.5703125" style="371" customWidth="1"/>
    <col min="514" max="514" width="22.42578125" style="371" customWidth="1"/>
    <col min="515" max="515" width="16.140625" style="371" customWidth="1"/>
    <col min="516" max="516" width="18" style="371" customWidth="1"/>
    <col min="517" max="517" width="12.28515625" style="371" customWidth="1"/>
    <col min="518" max="518" width="18.42578125" style="371" customWidth="1"/>
    <col min="519" max="519" width="15.7109375" style="371" customWidth="1"/>
    <col min="520" max="520" width="19" style="371" customWidth="1"/>
    <col min="521" max="521" width="10.28515625" style="371" customWidth="1"/>
    <col min="522" max="522" width="16.85546875" style="371" customWidth="1"/>
    <col min="523" max="768" width="9.140625" style="371"/>
    <col min="769" max="769" width="6.5703125" style="371" customWidth="1"/>
    <col min="770" max="770" width="22.42578125" style="371" customWidth="1"/>
    <col min="771" max="771" width="16.140625" style="371" customWidth="1"/>
    <col min="772" max="772" width="18" style="371" customWidth="1"/>
    <col min="773" max="773" width="12.28515625" style="371" customWidth="1"/>
    <col min="774" max="774" width="18.42578125" style="371" customWidth="1"/>
    <col min="775" max="775" width="15.7109375" style="371" customWidth="1"/>
    <col min="776" max="776" width="19" style="371" customWidth="1"/>
    <col min="777" max="777" width="10.28515625" style="371" customWidth="1"/>
    <col min="778" max="778" width="16.85546875" style="371" customWidth="1"/>
    <col min="779" max="1024" width="9.140625" style="371"/>
    <col min="1025" max="1025" width="6.5703125" style="371" customWidth="1"/>
    <col min="1026" max="1026" width="22.42578125" style="371" customWidth="1"/>
    <col min="1027" max="1027" width="16.140625" style="371" customWidth="1"/>
    <col min="1028" max="1028" width="18" style="371" customWidth="1"/>
    <col min="1029" max="1029" width="12.28515625" style="371" customWidth="1"/>
    <col min="1030" max="1030" width="18.42578125" style="371" customWidth="1"/>
    <col min="1031" max="1031" width="15.7109375" style="371" customWidth="1"/>
    <col min="1032" max="1032" width="19" style="371" customWidth="1"/>
    <col min="1033" max="1033" width="10.28515625" style="371" customWidth="1"/>
    <col min="1034" max="1034" width="16.85546875" style="371" customWidth="1"/>
    <col min="1035" max="1280" width="9.140625" style="371"/>
    <col min="1281" max="1281" width="6.5703125" style="371" customWidth="1"/>
    <col min="1282" max="1282" width="22.42578125" style="371" customWidth="1"/>
    <col min="1283" max="1283" width="16.140625" style="371" customWidth="1"/>
    <col min="1284" max="1284" width="18" style="371" customWidth="1"/>
    <col min="1285" max="1285" width="12.28515625" style="371" customWidth="1"/>
    <col min="1286" max="1286" width="18.42578125" style="371" customWidth="1"/>
    <col min="1287" max="1287" width="15.7109375" style="371" customWidth="1"/>
    <col min="1288" max="1288" width="19" style="371" customWidth="1"/>
    <col min="1289" max="1289" width="10.28515625" style="371" customWidth="1"/>
    <col min="1290" max="1290" width="16.85546875" style="371" customWidth="1"/>
    <col min="1291" max="1536" width="9.140625" style="371"/>
    <col min="1537" max="1537" width="6.5703125" style="371" customWidth="1"/>
    <col min="1538" max="1538" width="22.42578125" style="371" customWidth="1"/>
    <col min="1539" max="1539" width="16.140625" style="371" customWidth="1"/>
    <col min="1540" max="1540" width="18" style="371" customWidth="1"/>
    <col min="1541" max="1541" width="12.28515625" style="371" customWidth="1"/>
    <col min="1542" max="1542" width="18.42578125" style="371" customWidth="1"/>
    <col min="1543" max="1543" width="15.7109375" style="371" customWidth="1"/>
    <col min="1544" max="1544" width="19" style="371" customWidth="1"/>
    <col min="1545" max="1545" width="10.28515625" style="371" customWidth="1"/>
    <col min="1546" max="1546" width="16.85546875" style="371" customWidth="1"/>
    <col min="1547" max="1792" width="9.140625" style="371"/>
    <col min="1793" max="1793" width="6.5703125" style="371" customWidth="1"/>
    <col min="1794" max="1794" width="22.42578125" style="371" customWidth="1"/>
    <col min="1795" max="1795" width="16.140625" style="371" customWidth="1"/>
    <col min="1796" max="1796" width="18" style="371" customWidth="1"/>
    <col min="1797" max="1797" width="12.28515625" style="371" customWidth="1"/>
    <col min="1798" max="1798" width="18.42578125" style="371" customWidth="1"/>
    <col min="1799" max="1799" width="15.7109375" style="371" customWidth="1"/>
    <col min="1800" max="1800" width="19" style="371" customWidth="1"/>
    <col min="1801" max="1801" width="10.28515625" style="371" customWidth="1"/>
    <col min="1802" max="1802" width="16.85546875" style="371" customWidth="1"/>
    <col min="1803" max="2048" width="9.140625" style="371"/>
    <col min="2049" max="2049" width="6.5703125" style="371" customWidth="1"/>
    <col min="2050" max="2050" width="22.42578125" style="371" customWidth="1"/>
    <col min="2051" max="2051" width="16.140625" style="371" customWidth="1"/>
    <col min="2052" max="2052" width="18" style="371" customWidth="1"/>
    <col min="2053" max="2053" width="12.28515625" style="371" customWidth="1"/>
    <col min="2054" max="2054" width="18.42578125" style="371" customWidth="1"/>
    <col min="2055" max="2055" width="15.7109375" style="371" customWidth="1"/>
    <col min="2056" max="2056" width="19" style="371" customWidth="1"/>
    <col min="2057" max="2057" width="10.28515625" style="371" customWidth="1"/>
    <col min="2058" max="2058" width="16.85546875" style="371" customWidth="1"/>
    <col min="2059" max="2304" width="9.140625" style="371"/>
    <col min="2305" max="2305" width="6.5703125" style="371" customWidth="1"/>
    <col min="2306" max="2306" width="22.42578125" style="371" customWidth="1"/>
    <col min="2307" max="2307" width="16.140625" style="371" customWidth="1"/>
    <col min="2308" max="2308" width="18" style="371" customWidth="1"/>
    <col min="2309" max="2309" width="12.28515625" style="371" customWidth="1"/>
    <col min="2310" max="2310" width="18.42578125" style="371" customWidth="1"/>
    <col min="2311" max="2311" width="15.7109375" style="371" customWidth="1"/>
    <col min="2312" max="2312" width="19" style="371" customWidth="1"/>
    <col min="2313" max="2313" width="10.28515625" style="371" customWidth="1"/>
    <col min="2314" max="2314" width="16.85546875" style="371" customWidth="1"/>
    <col min="2315" max="2560" width="9.140625" style="371"/>
    <col min="2561" max="2561" width="6.5703125" style="371" customWidth="1"/>
    <col min="2562" max="2562" width="22.42578125" style="371" customWidth="1"/>
    <col min="2563" max="2563" width="16.140625" style="371" customWidth="1"/>
    <col min="2564" max="2564" width="18" style="371" customWidth="1"/>
    <col min="2565" max="2565" width="12.28515625" style="371" customWidth="1"/>
    <col min="2566" max="2566" width="18.42578125" style="371" customWidth="1"/>
    <col min="2567" max="2567" width="15.7109375" style="371" customWidth="1"/>
    <col min="2568" max="2568" width="19" style="371" customWidth="1"/>
    <col min="2569" max="2569" width="10.28515625" style="371" customWidth="1"/>
    <col min="2570" max="2570" width="16.85546875" style="371" customWidth="1"/>
    <col min="2571" max="2816" width="9.140625" style="371"/>
    <col min="2817" max="2817" width="6.5703125" style="371" customWidth="1"/>
    <col min="2818" max="2818" width="22.42578125" style="371" customWidth="1"/>
    <col min="2819" max="2819" width="16.140625" style="371" customWidth="1"/>
    <col min="2820" max="2820" width="18" style="371" customWidth="1"/>
    <col min="2821" max="2821" width="12.28515625" style="371" customWidth="1"/>
    <col min="2822" max="2822" width="18.42578125" style="371" customWidth="1"/>
    <col min="2823" max="2823" width="15.7109375" style="371" customWidth="1"/>
    <col min="2824" max="2824" width="19" style="371" customWidth="1"/>
    <col min="2825" max="2825" width="10.28515625" style="371" customWidth="1"/>
    <col min="2826" max="2826" width="16.85546875" style="371" customWidth="1"/>
    <col min="2827" max="3072" width="9.140625" style="371"/>
    <col min="3073" max="3073" width="6.5703125" style="371" customWidth="1"/>
    <col min="3074" max="3074" width="22.42578125" style="371" customWidth="1"/>
    <col min="3075" max="3075" width="16.140625" style="371" customWidth="1"/>
    <col min="3076" max="3076" width="18" style="371" customWidth="1"/>
    <col min="3077" max="3077" width="12.28515625" style="371" customWidth="1"/>
    <col min="3078" max="3078" width="18.42578125" style="371" customWidth="1"/>
    <col min="3079" max="3079" width="15.7109375" style="371" customWidth="1"/>
    <col min="3080" max="3080" width="19" style="371" customWidth="1"/>
    <col min="3081" max="3081" width="10.28515625" style="371" customWidth="1"/>
    <col min="3082" max="3082" width="16.85546875" style="371" customWidth="1"/>
    <col min="3083" max="3328" width="9.140625" style="371"/>
    <col min="3329" max="3329" width="6.5703125" style="371" customWidth="1"/>
    <col min="3330" max="3330" width="22.42578125" style="371" customWidth="1"/>
    <col min="3331" max="3331" width="16.140625" style="371" customWidth="1"/>
    <col min="3332" max="3332" width="18" style="371" customWidth="1"/>
    <col min="3333" max="3333" width="12.28515625" style="371" customWidth="1"/>
    <col min="3334" max="3334" width="18.42578125" style="371" customWidth="1"/>
    <col min="3335" max="3335" width="15.7109375" style="371" customWidth="1"/>
    <col min="3336" max="3336" width="19" style="371" customWidth="1"/>
    <col min="3337" max="3337" width="10.28515625" style="371" customWidth="1"/>
    <col min="3338" max="3338" width="16.85546875" style="371" customWidth="1"/>
    <col min="3339" max="3584" width="9.140625" style="371"/>
    <col min="3585" max="3585" width="6.5703125" style="371" customWidth="1"/>
    <col min="3586" max="3586" width="22.42578125" style="371" customWidth="1"/>
    <col min="3587" max="3587" width="16.140625" style="371" customWidth="1"/>
    <col min="3588" max="3588" width="18" style="371" customWidth="1"/>
    <col min="3589" max="3589" width="12.28515625" style="371" customWidth="1"/>
    <col min="3590" max="3590" width="18.42578125" style="371" customWidth="1"/>
    <col min="3591" max="3591" width="15.7109375" style="371" customWidth="1"/>
    <col min="3592" max="3592" width="19" style="371" customWidth="1"/>
    <col min="3593" max="3593" width="10.28515625" style="371" customWidth="1"/>
    <col min="3594" max="3594" width="16.85546875" style="371" customWidth="1"/>
    <col min="3595" max="3840" width="9.140625" style="371"/>
    <col min="3841" max="3841" width="6.5703125" style="371" customWidth="1"/>
    <col min="3842" max="3842" width="22.42578125" style="371" customWidth="1"/>
    <col min="3843" max="3843" width="16.140625" style="371" customWidth="1"/>
    <col min="3844" max="3844" width="18" style="371" customWidth="1"/>
    <col min="3845" max="3845" width="12.28515625" style="371" customWidth="1"/>
    <col min="3846" max="3846" width="18.42578125" style="371" customWidth="1"/>
    <col min="3847" max="3847" width="15.7109375" style="371" customWidth="1"/>
    <col min="3848" max="3848" width="19" style="371" customWidth="1"/>
    <col min="3849" max="3849" width="10.28515625" style="371" customWidth="1"/>
    <col min="3850" max="3850" width="16.85546875" style="371" customWidth="1"/>
    <col min="3851" max="4096" width="9.140625" style="371"/>
    <col min="4097" max="4097" width="6.5703125" style="371" customWidth="1"/>
    <col min="4098" max="4098" width="22.42578125" style="371" customWidth="1"/>
    <col min="4099" max="4099" width="16.140625" style="371" customWidth="1"/>
    <col min="4100" max="4100" width="18" style="371" customWidth="1"/>
    <col min="4101" max="4101" width="12.28515625" style="371" customWidth="1"/>
    <col min="4102" max="4102" width="18.42578125" style="371" customWidth="1"/>
    <col min="4103" max="4103" width="15.7109375" style="371" customWidth="1"/>
    <col min="4104" max="4104" width="19" style="371" customWidth="1"/>
    <col min="4105" max="4105" width="10.28515625" style="371" customWidth="1"/>
    <col min="4106" max="4106" width="16.85546875" style="371" customWidth="1"/>
    <col min="4107" max="4352" width="9.140625" style="371"/>
    <col min="4353" max="4353" width="6.5703125" style="371" customWidth="1"/>
    <col min="4354" max="4354" width="22.42578125" style="371" customWidth="1"/>
    <col min="4355" max="4355" width="16.140625" style="371" customWidth="1"/>
    <col min="4356" max="4356" width="18" style="371" customWidth="1"/>
    <col min="4357" max="4357" width="12.28515625" style="371" customWidth="1"/>
    <col min="4358" max="4358" width="18.42578125" style="371" customWidth="1"/>
    <col min="4359" max="4359" width="15.7109375" style="371" customWidth="1"/>
    <col min="4360" max="4360" width="19" style="371" customWidth="1"/>
    <col min="4361" max="4361" width="10.28515625" style="371" customWidth="1"/>
    <col min="4362" max="4362" width="16.85546875" style="371" customWidth="1"/>
    <col min="4363" max="4608" width="9.140625" style="371"/>
    <col min="4609" max="4609" width="6.5703125" style="371" customWidth="1"/>
    <col min="4610" max="4610" width="22.42578125" style="371" customWidth="1"/>
    <col min="4611" max="4611" width="16.140625" style="371" customWidth="1"/>
    <col min="4612" max="4612" width="18" style="371" customWidth="1"/>
    <col min="4613" max="4613" width="12.28515625" style="371" customWidth="1"/>
    <col min="4614" max="4614" width="18.42578125" style="371" customWidth="1"/>
    <col min="4615" max="4615" width="15.7109375" style="371" customWidth="1"/>
    <col min="4616" max="4616" width="19" style="371" customWidth="1"/>
    <col min="4617" max="4617" width="10.28515625" style="371" customWidth="1"/>
    <col min="4618" max="4618" width="16.85546875" style="371" customWidth="1"/>
    <col min="4619" max="4864" width="9.140625" style="371"/>
    <col min="4865" max="4865" width="6.5703125" style="371" customWidth="1"/>
    <col min="4866" max="4866" width="22.42578125" style="371" customWidth="1"/>
    <col min="4867" max="4867" width="16.140625" style="371" customWidth="1"/>
    <col min="4868" max="4868" width="18" style="371" customWidth="1"/>
    <col min="4869" max="4869" width="12.28515625" style="371" customWidth="1"/>
    <col min="4870" max="4870" width="18.42578125" style="371" customWidth="1"/>
    <col min="4871" max="4871" width="15.7109375" style="371" customWidth="1"/>
    <col min="4872" max="4872" width="19" style="371" customWidth="1"/>
    <col min="4873" max="4873" width="10.28515625" style="371" customWidth="1"/>
    <col min="4874" max="4874" width="16.85546875" style="371" customWidth="1"/>
    <col min="4875" max="5120" width="9.140625" style="371"/>
    <col min="5121" max="5121" width="6.5703125" style="371" customWidth="1"/>
    <col min="5122" max="5122" width="22.42578125" style="371" customWidth="1"/>
    <col min="5123" max="5123" width="16.140625" style="371" customWidth="1"/>
    <col min="5124" max="5124" width="18" style="371" customWidth="1"/>
    <col min="5125" max="5125" width="12.28515625" style="371" customWidth="1"/>
    <col min="5126" max="5126" width="18.42578125" style="371" customWidth="1"/>
    <col min="5127" max="5127" width="15.7109375" style="371" customWidth="1"/>
    <col min="5128" max="5128" width="19" style="371" customWidth="1"/>
    <col min="5129" max="5129" width="10.28515625" style="371" customWidth="1"/>
    <col min="5130" max="5130" width="16.85546875" style="371" customWidth="1"/>
    <col min="5131" max="5376" width="9.140625" style="371"/>
    <col min="5377" max="5377" width="6.5703125" style="371" customWidth="1"/>
    <col min="5378" max="5378" width="22.42578125" style="371" customWidth="1"/>
    <col min="5379" max="5379" width="16.140625" style="371" customWidth="1"/>
    <col min="5380" max="5380" width="18" style="371" customWidth="1"/>
    <col min="5381" max="5381" width="12.28515625" style="371" customWidth="1"/>
    <col min="5382" max="5382" width="18.42578125" style="371" customWidth="1"/>
    <col min="5383" max="5383" width="15.7109375" style="371" customWidth="1"/>
    <col min="5384" max="5384" width="19" style="371" customWidth="1"/>
    <col min="5385" max="5385" width="10.28515625" style="371" customWidth="1"/>
    <col min="5386" max="5386" width="16.85546875" style="371" customWidth="1"/>
    <col min="5387" max="5632" width="9.140625" style="371"/>
    <col min="5633" max="5633" width="6.5703125" style="371" customWidth="1"/>
    <col min="5634" max="5634" width="22.42578125" style="371" customWidth="1"/>
    <col min="5635" max="5635" width="16.140625" style="371" customWidth="1"/>
    <col min="5636" max="5636" width="18" style="371" customWidth="1"/>
    <col min="5637" max="5637" width="12.28515625" style="371" customWidth="1"/>
    <col min="5638" max="5638" width="18.42578125" style="371" customWidth="1"/>
    <col min="5639" max="5639" width="15.7109375" style="371" customWidth="1"/>
    <col min="5640" max="5640" width="19" style="371" customWidth="1"/>
    <col min="5641" max="5641" width="10.28515625" style="371" customWidth="1"/>
    <col min="5642" max="5642" width="16.85546875" style="371" customWidth="1"/>
    <col min="5643" max="5888" width="9.140625" style="371"/>
    <col min="5889" max="5889" width="6.5703125" style="371" customWidth="1"/>
    <col min="5890" max="5890" width="22.42578125" style="371" customWidth="1"/>
    <col min="5891" max="5891" width="16.140625" style="371" customWidth="1"/>
    <col min="5892" max="5892" width="18" style="371" customWidth="1"/>
    <col min="5893" max="5893" width="12.28515625" style="371" customWidth="1"/>
    <col min="5894" max="5894" width="18.42578125" style="371" customWidth="1"/>
    <col min="5895" max="5895" width="15.7109375" style="371" customWidth="1"/>
    <col min="5896" max="5896" width="19" style="371" customWidth="1"/>
    <col min="5897" max="5897" width="10.28515625" style="371" customWidth="1"/>
    <col min="5898" max="5898" width="16.85546875" style="371" customWidth="1"/>
    <col min="5899" max="6144" width="9.140625" style="371"/>
    <col min="6145" max="6145" width="6.5703125" style="371" customWidth="1"/>
    <col min="6146" max="6146" width="22.42578125" style="371" customWidth="1"/>
    <col min="6147" max="6147" width="16.140625" style="371" customWidth="1"/>
    <col min="6148" max="6148" width="18" style="371" customWidth="1"/>
    <col min="6149" max="6149" width="12.28515625" style="371" customWidth="1"/>
    <col min="6150" max="6150" width="18.42578125" style="371" customWidth="1"/>
    <col min="6151" max="6151" width="15.7109375" style="371" customWidth="1"/>
    <col min="6152" max="6152" width="19" style="371" customWidth="1"/>
    <col min="6153" max="6153" width="10.28515625" style="371" customWidth="1"/>
    <col min="6154" max="6154" width="16.85546875" style="371" customWidth="1"/>
    <col min="6155" max="6400" width="9.140625" style="371"/>
    <col min="6401" max="6401" width="6.5703125" style="371" customWidth="1"/>
    <col min="6402" max="6402" width="22.42578125" style="371" customWidth="1"/>
    <col min="6403" max="6403" width="16.140625" style="371" customWidth="1"/>
    <col min="6404" max="6404" width="18" style="371" customWidth="1"/>
    <col min="6405" max="6405" width="12.28515625" style="371" customWidth="1"/>
    <col min="6406" max="6406" width="18.42578125" style="371" customWidth="1"/>
    <col min="6407" max="6407" width="15.7109375" style="371" customWidth="1"/>
    <col min="6408" max="6408" width="19" style="371" customWidth="1"/>
    <col min="6409" max="6409" width="10.28515625" style="371" customWidth="1"/>
    <col min="6410" max="6410" width="16.85546875" style="371" customWidth="1"/>
    <col min="6411" max="6656" width="9.140625" style="371"/>
    <col min="6657" max="6657" width="6.5703125" style="371" customWidth="1"/>
    <col min="6658" max="6658" width="22.42578125" style="371" customWidth="1"/>
    <col min="6659" max="6659" width="16.140625" style="371" customWidth="1"/>
    <col min="6660" max="6660" width="18" style="371" customWidth="1"/>
    <col min="6661" max="6661" width="12.28515625" style="371" customWidth="1"/>
    <col min="6662" max="6662" width="18.42578125" style="371" customWidth="1"/>
    <col min="6663" max="6663" width="15.7109375" style="371" customWidth="1"/>
    <col min="6664" max="6664" width="19" style="371" customWidth="1"/>
    <col min="6665" max="6665" width="10.28515625" style="371" customWidth="1"/>
    <col min="6666" max="6666" width="16.85546875" style="371" customWidth="1"/>
    <col min="6667" max="6912" width="9.140625" style="371"/>
    <col min="6913" max="6913" width="6.5703125" style="371" customWidth="1"/>
    <col min="6914" max="6914" width="22.42578125" style="371" customWidth="1"/>
    <col min="6915" max="6915" width="16.140625" style="371" customWidth="1"/>
    <col min="6916" max="6916" width="18" style="371" customWidth="1"/>
    <col min="6917" max="6917" width="12.28515625" style="371" customWidth="1"/>
    <col min="6918" max="6918" width="18.42578125" style="371" customWidth="1"/>
    <col min="6919" max="6919" width="15.7109375" style="371" customWidth="1"/>
    <col min="6920" max="6920" width="19" style="371" customWidth="1"/>
    <col min="6921" max="6921" width="10.28515625" style="371" customWidth="1"/>
    <col min="6922" max="6922" width="16.85546875" style="371" customWidth="1"/>
    <col min="6923" max="7168" width="9.140625" style="371"/>
    <col min="7169" max="7169" width="6.5703125" style="371" customWidth="1"/>
    <col min="7170" max="7170" width="22.42578125" style="371" customWidth="1"/>
    <col min="7171" max="7171" width="16.140625" style="371" customWidth="1"/>
    <col min="7172" max="7172" width="18" style="371" customWidth="1"/>
    <col min="7173" max="7173" width="12.28515625" style="371" customWidth="1"/>
    <col min="7174" max="7174" width="18.42578125" style="371" customWidth="1"/>
    <col min="7175" max="7175" width="15.7109375" style="371" customWidth="1"/>
    <col min="7176" max="7176" width="19" style="371" customWidth="1"/>
    <col min="7177" max="7177" width="10.28515625" style="371" customWidth="1"/>
    <col min="7178" max="7178" width="16.85546875" style="371" customWidth="1"/>
    <col min="7179" max="7424" width="9.140625" style="371"/>
    <col min="7425" max="7425" width="6.5703125" style="371" customWidth="1"/>
    <col min="7426" max="7426" width="22.42578125" style="371" customWidth="1"/>
    <col min="7427" max="7427" width="16.140625" style="371" customWidth="1"/>
    <col min="7428" max="7428" width="18" style="371" customWidth="1"/>
    <col min="7429" max="7429" width="12.28515625" style="371" customWidth="1"/>
    <col min="7430" max="7430" width="18.42578125" style="371" customWidth="1"/>
    <col min="7431" max="7431" width="15.7109375" style="371" customWidth="1"/>
    <col min="7432" max="7432" width="19" style="371" customWidth="1"/>
    <col min="7433" max="7433" width="10.28515625" style="371" customWidth="1"/>
    <col min="7434" max="7434" width="16.85546875" style="371" customWidth="1"/>
    <col min="7435" max="7680" width="9.140625" style="371"/>
    <col min="7681" max="7681" width="6.5703125" style="371" customWidth="1"/>
    <col min="7682" max="7682" width="22.42578125" style="371" customWidth="1"/>
    <col min="7683" max="7683" width="16.140625" style="371" customWidth="1"/>
    <col min="7684" max="7684" width="18" style="371" customWidth="1"/>
    <col min="7685" max="7685" width="12.28515625" style="371" customWidth="1"/>
    <col min="7686" max="7686" width="18.42578125" style="371" customWidth="1"/>
    <col min="7687" max="7687" width="15.7109375" style="371" customWidth="1"/>
    <col min="7688" max="7688" width="19" style="371" customWidth="1"/>
    <col min="7689" max="7689" width="10.28515625" style="371" customWidth="1"/>
    <col min="7690" max="7690" width="16.85546875" style="371" customWidth="1"/>
    <col min="7691" max="7936" width="9.140625" style="371"/>
    <col min="7937" max="7937" width="6.5703125" style="371" customWidth="1"/>
    <col min="7938" max="7938" width="22.42578125" style="371" customWidth="1"/>
    <col min="7939" max="7939" width="16.140625" style="371" customWidth="1"/>
    <col min="7940" max="7940" width="18" style="371" customWidth="1"/>
    <col min="7941" max="7941" width="12.28515625" style="371" customWidth="1"/>
    <col min="7942" max="7942" width="18.42578125" style="371" customWidth="1"/>
    <col min="7943" max="7943" width="15.7109375" style="371" customWidth="1"/>
    <col min="7944" max="7944" width="19" style="371" customWidth="1"/>
    <col min="7945" max="7945" width="10.28515625" style="371" customWidth="1"/>
    <col min="7946" max="7946" width="16.85546875" style="371" customWidth="1"/>
    <col min="7947" max="8192" width="9.140625" style="371"/>
    <col min="8193" max="8193" width="6.5703125" style="371" customWidth="1"/>
    <col min="8194" max="8194" width="22.42578125" style="371" customWidth="1"/>
    <col min="8195" max="8195" width="16.140625" style="371" customWidth="1"/>
    <col min="8196" max="8196" width="18" style="371" customWidth="1"/>
    <col min="8197" max="8197" width="12.28515625" style="371" customWidth="1"/>
    <col min="8198" max="8198" width="18.42578125" style="371" customWidth="1"/>
    <col min="8199" max="8199" width="15.7109375" style="371" customWidth="1"/>
    <col min="8200" max="8200" width="19" style="371" customWidth="1"/>
    <col min="8201" max="8201" width="10.28515625" style="371" customWidth="1"/>
    <col min="8202" max="8202" width="16.85546875" style="371" customWidth="1"/>
    <col min="8203" max="8448" width="9.140625" style="371"/>
    <col min="8449" max="8449" width="6.5703125" style="371" customWidth="1"/>
    <col min="8450" max="8450" width="22.42578125" style="371" customWidth="1"/>
    <col min="8451" max="8451" width="16.140625" style="371" customWidth="1"/>
    <col min="8452" max="8452" width="18" style="371" customWidth="1"/>
    <col min="8453" max="8453" width="12.28515625" style="371" customWidth="1"/>
    <col min="8454" max="8454" width="18.42578125" style="371" customWidth="1"/>
    <col min="8455" max="8455" width="15.7109375" style="371" customWidth="1"/>
    <col min="8456" max="8456" width="19" style="371" customWidth="1"/>
    <col min="8457" max="8457" width="10.28515625" style="371" customWidth="1"/>
    <col min="8458" max="8458" width="16.85546875" style="371" customWidth="1"/>
    <col min="8459" max="8704" width="9.140625" style="371"/>
    <col min="8705" max="8705" width="6.5703125" style="371" customWidth="1"/>
    <col min="8706" max="8706" width="22.42578125" style="371" customWidth="1"/>
    <col min="8707" max="8707" width="16.140625" style="371" customWidth="1"/>
    <col min="8708" max="8708" width="18" style="371" customWidth="1"/>
    <col min="8709" max="8709" width="12.28515625" style="371" customWidth="1"/>
    <col min="8710" max="8710" width="18.42578125" style="371" customWidth="1"/>
    <col min="8711" max="8711" width="15.7109375" style="371" customWidth="1"/>
    <col min="8712" max="8712" width="19" style="371" customWidth="1"/>
    <col min="8713" max="8713" width="10.28515625" style="371" customWidth="1"/>
    <col min="8714" max="8714" width="16.85546875" style="371" customWidth="1"/>
    <col min="8715" max="8960" width="9.140625" style="371"/>
    <col min="8961" max="8961" width="6.5703125" style="371" customWidth="1"/>
    <col min="8962" max="8962" width="22.42578125" style="371" customWidth="1"/>
    <col min="8963" max="8963" width="16.140625" style="371" customWidth="1"/>
    <col min="8964" max="8964" width="18" style="371" customWidth="1"/>
    <col min="8965" max="8965" width="12.28515625" style="371" customWidth="1"/>
    <col min="8966" max="8966" width="18.42578125" style="371" customWidth="1"/>
    <col min="8967" max="8967" width="15.7109375" style="371" customWidth="1"/>
    <col min="8968" max="8968" width="19" style="371" customWidth="1"/>
    <col min="8969" max="8969" width="10.28515625" style="371" customWidth="1"/>
    <col min="8970" max="8970" width="16.85546875" style="371" customWidth="1"/>
    <col min="8971" max="9216" width="9.140625" style="371"/>
    <col min="9217" max="9217" width="6.5703125" style="371" customWidth="1"/>
    <col min="9218" max="9218" width="22.42578125" style="371" customWidth="1"/>
    <col min="9219" max="9219" width="16.140625" style="371" customWidth="1"/>
    <col min="9220" max="9220" width="18" style="371" customWidth="1"/>
    <col min="9221" max="9221" width="12.28515625" style="371" customWidth="1"/>
    <col min="9222" max="9222" width="18.42578125" style="371" customWidth="1"/>
    <col min="9223" max="9223" width="15.7109375" style="371" customWidth="1"/>
    <col min="9224" max="9224" width="19" style="371" customWidth="1"/>
    <col min="9225" max="9225" width="10.28515625" style="371" customWidth="1"/>
    <col min="9226" max="9226" width="16.85546875" style="371" customWidth="1"/>
    <col min="9227" max="9472" width="9.140625" style="371"/>
    <col min="9473" max="9473" width="6.5703125" style="371" customWidth="1"/>
    <col min="9474" max="9474" width="22.42578125" style="371" customWidth="1"/>
    <col min="9475" max="9475" width="16.140625" style="371" customWidth="1"/>
    <col min="9476" max="9476" width="18" style="371" customWidth="1"/>
    <col min="9477" max="9477" width="12.28515625" style="371" customWidth="1"/>
    <col min="9478" max="9478" width="18.42578125" style="371" customWidth="1"/>
    <col min="9479" max="9479" width="15.7109375" style="371" customWidth="1"/>
    <col min="9480" max="9480" width="19" style="371" customWidth="1"/>
    <col min="9481" max="9481" width="10.28515625" style="371" customWidth="1"/>
    <col min="9482" max="9482" width="16.85546875" style="371" customWidth="1"/>
    <col min="9483" max="9728" width="9.140625" style="371"/>
    <col min="9729" max="9729" width="6.5703125" style="371" customWidth="1"/>
    <col min="9730" max="9730" width="22.42578125" style="371" customWidth="1"/>
    <col min="9731" max="9731" width="16.140625" style="371" customWidth="1"/>
    <col min="9732" max="9732" width="18" style="371" customWidth="1"/>
    <col min="9733" max="9733" width="12.28515625" style="371" customWidth="1"/>
    <col min="9734" max="9734" width="18.42578125" style="371" customWidth="1"/>
    <col min="9735" max="9735" width="15.7109375" style="371" customWidth="1"/>
    <col min="9736" max="9736" width="19" style="371" customWidth="1"/>
    <col min="9737" max="9737" width="10.28515625" style="371" customWidth="1"/>
    <col min="9738" max="9738" width="16.85546875" style="371" customWidth="1"/>
    <col min="9739" max="9984" width="9.140625" style="371"/>
    <col min="9985" max="9985" width="6.5703125" style="371" customWidth="1"/>
    <col min="9986" max="9986" width="22.42578125" style="371" customWidth="1"/>
    <col min="9987" max="9987" width="16.140625" style="371" customWidth="1"/>
    <col min="9988" max="9988" width="18" style="371" customWidth="1"/>
    <col min="9989" max="9989" width="12.28515625" style="371" customWidth="1"/>
    <col min="9990" max="9990" width="18.42578125" style="371" customWidth="1"/>
    <col min="9991" max="9991" width="15.7109375" style="371" customWidth="1"/>
    <col min="9992" max="9992" width="19" style="371" customWidth="1"/>
    <col min="9993" max="9993" width="10.28515625" style="371" customWidth="1"/>
    <col min="9994" max="9994" width="16.85546875" style="371" customWidth="1"/>
    <col min="9995" max="10240" width="9.140625" style="371"/>
    <col min="10241" max="10241" width="6.5703125" style="371" customWidth="1"/>
    <col min="10242" max="10242" width="22.42578125" style="371" customWidth="1"/>
    <col min="10243" max="10243" width="16.140625" style="371" customWidth="1"/>
    <col min="10244" max="10244" width="18" style="371" customWidth="1"/>
    <col min="10245" max="10245" width="12.28515625" style="371" customWidth="1"/>
    <col min="10246" max="10246" width="18.42578125" style="371" customWidth="1"/>
    <col min="10247" max="10247" width="15.7109375" style="371" customWidth="1"/>
    <col min="10248" max="10248" width="19" style="371" customWidth="1"/>
    <col min="10249" max="10249" width="10.28515625" style="371" customWidth="1"/>
    <col min="10250" max="10250" width="16.85546875" style="371" customWidth="1"/>
    <col min="10251" max="10496" width="9.140625" style="371"/>
    <col min="10497" max="10497" width="6.5703125" style="371" customWidth="1"/>
    <col min="10498" max="10498" width="22.42578125" style="371" customWidth="1"/>
    <col min="10499" max="10499" width="16.140625" style="371" customWidth="1"/>
    <col min="10500" max="10500" width="18" style="371" customWidth="1"/>
    <col min="10501" max="10501" width="12.28515625" style="371" customWidth="1"/>
    <col min="10502" max="10502" width="18.42578125" style="371" customWidth="1"/>
    <col min="10503" max="10503" width="15.7109375" style="371" customWidth="1"/>
    <col min="10504" max="10504" width="19" style="371" customWidth="1"/>
    <col min="10505" max="10505" width="10.28515625" style="371" customWidth="1"/>
    <col min="10506" max="10506" width="16.85546875" style="371" customWidth="1"/>
    <col min="10507" max="10752" width="9.140625" style="371"/>
    <col min="10753" max="10753" width="6.5703125" style="371" customWidth="1"/>
    <col min="10754" max="10754" width="22.42578125" style="371" customWidth="1"/>
    <col min="10755" max="10755" width="16.140625" style="371" customWidth="1"/>
    <col min="10756" max="10756" width="18" style="371" customWidth="1"/>
    <col min="10757" max="10757" width="12.28515625" style="371" customWidth="1"/>
    <col min="10758" max="10758" width="18.42578125" style="371" customWidth="1"/>
    <col min="10759" max="10759" width="15.7109375" style="371" customWidth="1"/>
    <col min="10760" max="10760" width="19" style="371" customWidth="1"/>
    <col min="10761" max="10761" width="10.28515625" style="371" customWidth="1"/>
    <col min="10762" max="10762" width="16.85546875" style="371" customWidth="1"/>
    <col min="10763" max="11008" width="9.140625" style="371"/>
    <col min="11009" max="11009" width="6.5703125" style="371" customWidth="1"/>
    <col min="11010" max="11010" width="22.42578125" style="371" customWidth="1"/>
    <col min="11011" max="11011" width="16.140625" style="371" customWidth="1"/>
    <col min="11012" max="11012" width="18" style="371" customWidth="1"/>
    <col min="11013" max="11013" width="12.28515625" style="371" customWidth="1"/>
    <col min="11014" max="11014" width="18.42578125" style="371" customWidth="1"/>
    <col min="11015" max="11015" width="15.7109375" style="371" customWidth="1"/>
    <col min="11016" max="11016" width="19" style="371" customWidth="1"/>
    <col min="11017" max="11017" width="10.28515625" style="371" customWidth="1"/>
    <col min="11018" max="11018" width="16.85546875" style="371" customWidth="1"/>
    <col min="11019" max="11264" width="9.140625" style="371"/>
    <col min="11265" max="11265" width="6.5703125" style="371" customWidth="1"/>
    <col min="11266" max="11266" width="22.42578125" style="371" customWidth="1"/>
    <col min="11267" max="11267" width="16.140625" style="371" customWidth="1"/>
    <col min="11268" max="11268" width="18" style="371" customWidth="1"/>
    <col min="11269" max="11269" width="12.28515625" style="371" customWidth="1"/>
    <col min="11270" max="11270" width="18.42578125" style="371" customWidth="1"/>
    <col min="11271" max="11271" width="15.7109375" style="371" customWidth="1"/>
    <col min="11272" max="11272" width="19" style="371" customWidth="1"/>
    <col min="11273" max="11273" width="10.28515625" style="371" customWidth="1"/>
    <col min="11274" max="11274" width="16.85546875" style="371" customWidth="1"/>
    <col min="11275" max="11520" width="9.140625" style="371"/>
    <col min="11521" max="11521" width="6.5703125" style="371" customWidth="1"/>
    <col min="11522" max="11522" width="22.42578125" style="371" customWidth="1"/>
    <col min="11523" max="11523" width="16.140625" style="371" customWidth="1"/>
    <col min="11524" max="11524" width="18" style="371" customWidth="1"/>
    <col min="11525" max="11525" width="12.28515625" style="371" customWidth="1"/>
    <col min="11526" max="11526" width="18.42578125" style="371" customWidth="1"/>
    <col min="11527" max="11527" width="15.7109375" style="371" customWidth="1"/>
    <col min="11528" max="11528" width="19" style="371" customWidth="1"/>
    <col min="11529" max="11529" width="10.28515625" style="371" customWidth="1"/>
    <col min="11530" max="11530" width="16.85546875" style="371" customWidth="1"/>
    <col min="11531" max="11776" width="9.140625" style="371"/>
    <col min="11777" max="11777" width="6.5703125" style="371" customWidth="1"/>
    <col min="11778" max="11778" width="22.42578125" style="371" customWidth="1"/>
    <col min="11779" max="11779" width="16.140625" style="371" customWidth="1"/>
    <col min="11780" max="11780" width="18" style="371" customWidth="1"/>
    <col min="11781" max="11781" width="12.28515625" style="371" customWidth="1"/>
    <col min="11782" max="11782" width="18.42578125" style="371" customWidth="1"/>
    <col min="11783" max="11783" width="15.7109375" style="371" customWidth="1"/>
    <col min="11784" max="11784" width="19" style="371" customWidth="1"/>
    <col min="11785" max="11785" width="10.28515625" style="371" customWidth="1"/>
    <col min="11786" max="11786" width="16.85546875" style="371" customWidth="1"/>
    <col min="11787" max="12032" width="9.140625" style="371"/>
    <col min="12033" max="12033" width="6.5703125" style="371" customWidth="1"/>
    <col min="12034" max="12034" width="22.42578125" style="371" customWidth="1"/>
    <col min="12035" max="12035" width="16.140625" style="371" customWidth="1"/>
    <col min="12036" max="12036" width="18" style="371" customWidth="1"/>
    <col min="12037" max="12037" width="12.28515625" style="371" customWidth="1"/>
    <col min="12038" max="12038" width="18.42578125" style="371" customWidth="1"/>
    <col min="12039" max="12039" width="15.7109375" style="371" customWidth="1"/>
    <col min="12040" max="12040" width="19" style="371" customWidth="1"/>
    <col min="12041" max="12041" width="10.28515625" style="371" customWidth="1"/>
    <col min="12042" max="12042" width="16.85546875" style="371" customWidth="1"/>
    <col min="12043" max="12288" width="9.140625" style="371"/>
    <col min="12289" max="12289" width="6.5703125" style="371" customWidth="1"/>
    <col min="12290" max="12290" width="22.42578125" style="371" customWidth="1"/>
    <col min="12291" max="12291" width="16.140625" style="371" customWidth="1"/>
    <col min="12292" max="12292" width="18" style="371" customWidth="1"/>
    <col min="12293" max="12293" width="12.28515625" style="371" customWidth="1"/>
    <col min="12294" max="12294" width="18.42578125" style="371" customWidth="1"/>
    <col min="12295" max="12295" width="15.7109375" style="371" customWidth="1"/>
    <col min="12296" max="12296" width="19" style="371" customWidth="1"/>
    <col min="12297" max="12297" width="10.28515625" style="371" customWidth="1"/>
    <col min="12298" max="12298" width="16.85546875" style="371" customWidth="1"/>
    <col min="12299" max="12544" width="9.140625" style="371"/>
    <col min="12545" max="12545" width="6.5703125" style="371" customWidth="1"/>
    <col min="12546" max="12546" width="22.42578125" style="371" customWidth="1"/>
    <col min="12547" max="12547" width="16.140625" style="371" customWidth="1"/>
    <col min="12548" max="12548" width="18" style="371" customWidth="1"/>
    <col min="12549" max="12549" width="12.28515625" style="371" customWidth="1"/>
    <col min="12550" max="12550" width="18.42578125" style="371" customWidth="1"/>
    <col min="12551" max="12551" width="15.7109375" style="371" customWidth="1"/>
    <col min="12552" max="12552" width="19" style="371" customWidth="1"/>
    <col min="12553" max="12553" width="10.28515625" style="371" customWidth="1"/>
    <col min="12554" max="12554" width="16.85546875" style="371" customWidth="1"/>
    <col min="12555" max="12800" width="9.140625" style="371"/>
    <col min="12801" max="12801" width="6.5703125" style="371" customWidth="1"/>
    <col min="12802" max="12802" width="22.42578125" style="371" customWidth="1"/>
    <col min="12803" max="12803" width="16.140625" style="371" customWidth="1"/>
    <col min="12804" max="12804" width="18" style="371" customWidth="1"/>
    <col min="12805" max="12805" width="12.28515625" style="371" customWidth="1"/>
    <col min="12806" max="12806" width="18.42578125" style="371" customWidth="1"/>
    <col min="12807" max="12807" width="15.7109375" style="371" customWidth="1"/>
    <col min="12808" max="12808" width="19" style="371" customWidth="1"/>
    <col min="12809" max="12809" width="10.28515625" style="371" customWidth="1"/>
    <col min="12810" max="12810" width="16.85546875" style="371" customWidth="1"/>
    <col min="12811" max="13056" width="9.140625" style="371"/>
    <col min="13057" max="13057" width="6.5703125" style="371" customWidth="1"/>
    <col min="13058" max="13058" width="22.42578125" style="371" customWidth="1"/>
    <col min="13059" max="13059" width="16.140625" style="371" customWidth="1"/>
    <col min="13060" max="13060" width="18" style="371" customWidth="1"/>
    <col min="13061" max="13061" width="12.28515625" style="371" customWidth="1"/>
    <col min="13062" max="13062" width="18.42578125" style="371" customWidth="1"/>
    <col min="13063" max="13063" width="15.7109375" style="371" customWidth="1"/>
    <col min="13064" max="13064" width="19" style="371" customWidth="1"/>
    <col min="13065" max="13065" width="10.28515625" style="371" customWidth="1"/>
    <col min="13066" max="13066" width="16.85546875" style="371" customWidth="1"/>
    <col min="13067" max="13312" width="9.140625" style="371"/>
    <col min="13313" max="13313" width="6.5703125" style="371" customWidth="1"/>
    <col min="13314" max="13314" width="22.42578125" style="371" customWidth="1"/>
    <col min="13315" max="13315" width="16.140625" style="371" customWidth="1"/>
    <col min="13316" max="13316" width="18" style="371" customWidth="1"/>
    <col min="13317" max="13317" width="12.28515625" style="371" customWidth="1"/>
    <col min="13318" max="13318" width="18.42578125" style="371" customWidth="1"/>
    <col min="13319" max="13319" width="15.7109375" style="371" customWidth="1"/>
    <col min="13320" max="13320" width="19" style="371" customWidth="1"/>
    <col min="13321" max="13321" width="10.28515625" style="371" customWidth="1"/>
    <col min="13322" max="13322" width="16.85546875" style="371" customWidth="1"/>
    <col min="13323" max="13568" width="9.140625" style="371"/>
    <col min="13569" max="13569" width="6.5703125" style="371" customWidth="1"/>
    <col min="13570" max="13570" width="22.42578125" style="371" customWidth="1"/>
    <col min="13571" max="13571" width="16.140625" style="371" customWidth="1"/>
    <col min="13572" max="13572" width="18" style="371" customWidth="1"/>
    <col min="13573" max="13573" width="12.28515625" style="371" customWidth="1"/>
    <col min="13574" max="13574" width="18.42578125" style="371" customWidth="1"/>
    <col min="13575" max="13575" width="15.7109375" style="371" customWidth="1"/>
    <col min="13576" max="13576" width="19" style="371" customWidth="1"/>
    <col min="13577" max="13577" width="10.28515625" style="371" customWidth="1"/>
    <col min="13578" max="13578" width="16.85546875" style="371" customWidth="1"/>
    <col min="13579" max="13824" width="9.140625" style="371"/>
    <col min="13825" max="13825" width="6.5703125" style="371" customWidth="1"/>
    <col min="13826" max="13826" width="22.42578125" style="371" customWidth="1"/>
    <col min="13827" max="13827" width="16.140625" style="371" customWidth="1"/>
    <col min="13828" max="13828" width="18" style="371" customWidth="1"/>
    <col min="13829" max="13829" width="12.28515625" style="371" customWidth="1"/>
    <col min="13830" max="13830" width="18.42578125" style="371" customWidth="1"/>
    <col min="13831" max="13831" width="15.7109375" style="371" customWidth="1"/>
    <col min="13832" max="13832" width="19" style="371" customWidth="1"/>
    <col min="13833" max="13833" width="10.28515625" style="371" customWidth="1"/>
    <col min="13834" max="13834" width="16.85546875" style="371" customWidth="1"/>
    <col min="13835" max="14080" width="9.140625" style="371"/>
    <col min="14081" max="14081" width="6.5703125" style="371" customWidth="1"/>
    <col min="14082" max="14082" width="22.42578125" style="371" customWidth="1"/>
    <col min="14083" max="14083" width="16.140625" style="371" customWidth="1"/>
    <col min="14084" max="14084" width="18" style="371" customWidth="1"/>
    <col min="14085" max="14085" width="12.28515625" style="371" customWidth="1"/>
    <col min="14086" max="14086" width="18.42578125" style="371" customWidth="1"/>
    <col min="14087" max="14087" width="15.7109375" style="371" customWidth="1"/>
    <col min="14088" max="14088" width="19" style="371" customWidth="1"/>
    <col min="14089" max="14089" width="10.28515625" style="371" customWidth="1"/>
    <col min="14090" max="14090" width="16.85546875" style="371" customWidth="1"/>
    <col min="14091" max="14336" width="9.140625" style="371"/>
    <col min="14337" max="14337" width="6.5703125" style="371" customWidth="1"/>
    <col min="14338" max="14338" width="22.42578125" style="371" customWidth="1"/>
    <col min="14339" max="14339" width="16.140625" style="371" customWidth="1"/>
    <col min="14340" max="14340" width="18" style="371" customWidth="1"/>
    <col min="14341" max="14341" width="12.28515625" style="371" customWidth="1"/>
    <col min="14342" max="14342" width="18.42578125" style="371" customWidth="1"/>
    <col min="14343" max="14343" width="15.7109375" style="371" customWidth="1"/>
    <col min="14344" max="14344" width="19" style="371" customWidth="1"/>
    <col min="14345" max="14345" width="10.28515625" style="371" customWidth="1"/>
    <col min="14346" max="14346" width="16.85546875" style="371" customWidth="1"/>
    <col min="14347" max="14592" width="9.140625" style="371"/>
    <col min="14593" max="14593" width="6.5703125" style="371" customWidth="1"/>
    <col min="14594" max="14594" width="22.42578125" style="371" customWidth="1"/>
    <col min="14595" max="14595" width="16.140625" style="371" customWidth="1"/>
    <col min="14596" max="14596" width="18" style="371" customWidth="1"/>
    <col min="14597" max="14597" width="12.28515625" style="371" customWidth="1"/>
    <col min="14598" max="14598" width="18.42578125" style="371" customWidth="1"/>
    <col min="14599" max="14599" width="15.7109375" style="371" customWidth="1"/>
    <col min="14600" max="14600" width="19" style="371" customWidth="1"/>
    <col min="14601" max="14601" width="10.28515625" style="371" customWidth="1"/>
    <col min="14602" max="14602" width="16.85546875" style="371" customWidth="1"/>
    <col min="14603" max="14848" width="9.140625" style="371"/>
    <col min="14849" max="14849" width="6.5703125" style="371" customWidth="1"/>
    <col min="14850" max="14850" width="22.42578125" style="371" customWidth="1"/>
    <col min="14851" max="14851" width="16.140625" style="371" customWidth="1"/>
    <col min="14852" max="14852" width="18" style="371" customWidth="1"/>
    <col min="14853" max="14853" width="12.28515625" style="371" customWidth="1"/>
    <col min="14854" max="14854" width="18.42578125" style="371" customWidth="1"/>
    <col min="14855" max="14855" width="15.7109375" style="371" customWidth="1"/>
    <col min="14856" max="14856" width="19" style="371" customWidth="1"/>
    <col min="14857" max="14857" width="10.28515625" style="371" customWidth="1"/>
    <col min="14858" max="14858" width="16.85546875" style="371" customWidth="1"/>
    <col min="14859" max="15104" width="9.140625" style="371"/>
    <col min="15105" max="15105" width="6.5703125" style="371" customWidth="1"/>
    <col min="15106" max="15106" width="22.42578125" style="371" customWidth="1"/>
    <col min="15107" max="15107" width="16.140625" style="371" customWidth="1"/>
    <col min="15108" max="15108" width="18" style="371" customWidth="1"/>
    <col min="15109" max="15109" width="12.28515625" style="371" customWidth="1"/>
    <col min="15110" max="15110" width="18.42578125" style="371" customWidth="1"/>
    <col min="15111" max="15111" width="15.7109375" style="371" customWidth="1"/>
    <col min="15112" max="15112" width="19" style="371" customWidth="1"/>
    <col min="15113" max="15113" width="10.28515625" style="371" customWidth="1"/>
    <col min="15114" max="15114" width="16.85546875" style="371" customWidth="1"/>
    <col min="15115" max="15360" width="9.140625" style="371"/>
    <col min="15361" max="15361" width="6.5703125" style="371" customWidth="1"/>
    <col min="15362" max="15362" width="22.42578125" style="371" customWidth="1"/>
    <col min="15363" max="15363" width="16.140625" style="371" customWidth="1"/>
    <col min="15364" max="15364" width="18" style="371" customWidth="1"/>
    <col min="15365" max="15365" width="12.28515625" style="371" customWidth="1"/>
    <col min="15366" max="15366" width="18.42578125" style="371" customWidth="1"/>
    <col min="15367" max="15367" width="15.7109375" style="371" customWidth="1"/>
    <col min="15368" max="15368" width="19" style="371" customWidth="1"/>
    <col min="15369" max="15369" width="10.28515625" style="371" customWidth="1"/>
    <col min="15370" max="15370" width="16.85546875" style="371" customWidth="1"/>
    <col min="15371" max="15616" width="9.140625" style="371"/>
    <col min="15617" max="15617" width="6.5703125" style="371" customWidth="1"/>
    <col min="15618" max="15618" width="22.42578125" style="371" customWidth="1"/>
    <col min="15619" max="15619" width="16.140625" style="371" customWidth="1"/>
    <col min="15620" max="15620" width="18" style="371" customWidth="1"/>
    <col min="15621" max="15621" width="12.28515625" style="371" customWidth="1"/>
    <col min="15622" max="15622" width="18.42578125" style="371" customWidth="1"/>
    <col min="15623" max="15623" width="15.7109375" style="371" customWidth="1"/>
    <col min="15624" max="15624" width="19" style="371" customWidth="1"/>
    <col min="15625" max="15625" width="10.28515625" style="371" customWidth="1"/>
    <col min="15626" max="15626" width="16.85546875" style="371" customWidth="1"/>
    <col min="15627" max="15872" width="9.140625" style="371"/>
    <col min="15873" max="15873" width="6.5703125" style="371" customWidth="1"/>
    <col min="15874" max="15874" width="22.42578125" style="371" customWidth="1"/>
    <col min="15875" max="15875" width="16.140625" style="371" customWidth="1"/>
    <col min="15876" max="15876" width="18" style="371" customWidth="1"/>
    <col min="15877" max="15877" width="12.28515625" style="371" customWidth="1"/>
    <col min="15878" max="15878" width="18.42578125" style="371" customWidth="1"/>
    <col min="15879" max="15879" width="15.7109375" style="371" customWidth="1"/>
    <col min="15880" max="15880" width="19" style="371" customWidth="1"/>
    <col min="15881" max="15881" width="10.28515625" style="371" customWidth="1"/>
    <col min="15882" max="15882" width="16.85546875" style="371" customWidth="1"/>
    <col min="15883" max="16128" width="9.140625" style="371"/>
    <col min="16129" max="16129" width="6.5703125" style="371" customWidth="1"/>
    <col min="16130" max="16130" width="22.42578125" style="371" customWidth="1"/>
    <col min="16131" max="16131" width="16.140625" style="371" customWidth="1"/>
    <col min="16132" max="16132" width="18" style="371" customWidth="1"/>
    <col min="16133" max="16133" width="12.28515625" style="371" customWidth="1"/>
    <col min="16134" max="16134" width="18.42578125" style="371" customWidth="1"/>
    <col min="16135" max="16135" width="15.7109375" style="371" customWidth="1"/>
    <col min="16136" max="16136" width="19" style="371" customWidth="1"/>
    <col min="16137" max="16137" width="10.28515625" style="371" customWidth="1"/>
    <col min="16138" max="16138" width="16.85546875" style="371" customWidth="1"/>
    <col min="16139" max="16384" width="9.140625" style="371"/>
  </cols>
  <sheetData>
    <row r="1" spans="1:8" ht="21.75" thickBot="1">
      <c r="A1" s="400"/>
      <c r="B1" s="400"/>
      <c r="C1" s="400"/>
      <c r="D1" s="400"/>
      <c r="E1" s="400"/>
      <c r="F1" s="400"/>
      <c r="G1" s="401"/>
      <c r="H1" s="400"/>
    </row>
    <row r="2" spans="1:8" ht="35.25" thickBot="1">
      <c r="A2" s="400"/>
      <c r="B2" s="551" t="s">
        <v>1201</v>
      </c>
      <c r="C2" s="552"/>
      <c r="D2" s="552"/>
      <c r="E2" s="552"/>
      <c r="F2" s="553" t="s">
        <v>1202</v>
      </c>
      <c r="G2" s="554"/>
      <c r="H2" s="400"/>
    </row>
    <row r="3" spans="1:8" ht="23.25">
      <c r="A3" s="400"/>
      <c r="B3" s="402" t="s">
        <v>1203</v>
      </c>
      <c r="C3" s="403"/>
      <c r="D3" s="403"/>
      <c r="E3" s="404"/>
      <c r="F3" s="405" t="s">
        <v>43</v>
      </c>
      <c r="G3" s="406">
        <v>0.15</v>
      </c>
      <c r="H3" s="400"/>
    </row>
    <row r="4" spans="1:8" ht="23.25">
      <c r="A4" s="400"/>
      <c r="B4" s="555" t="s">
        <v>1204</v>
      </c>
      <c r="C4" s="556"/>
      <c r="D4" s="556"/>
      <c r="E4" s="407"/>
      <c r="F4" s="405" t="s">
        <v>44</v>
      </c>
      <c r="G4" s="408">
        <v>0</v>
      </c>
      <c r="H4" s="400"/>
    </row>
    <row r="5" spans="1:8" ht="23.25">
      <c r="A5" s="400"/>
      <c r="B5" s="409" t="s">
        <v>1205</v>
      </c>
      <c r="C5" s="410"/>
      <c r="D5" s="411">
        <f>'แบบปร.5.1 A'!E14</f>
        <v>0</v>
      </c>
      <c r="E5" s="407" t="s">
        <v>7</v>
      </c>
      <c r="F5" s="405" t="s">
        <v>1206</v>
      </c>
      <c r="G5" s="412">
        <v>0.06</v>
      </c>
      <c r="H5" s="400"/>
    </row>
    <row r="6" spans="1:8" ht="26.25">
      <c r="A6" s="400"/>
      <c r="B6" s="413" t="s">
        <v>1207</v>
      </c>
      <c r="C6" s="557" t="s">
        <v>1208</v>
      </c>
      <c r="D6" s="557"/>
      <c r="E6" s="407"/>
      <c r="F6" s="405" t="s">
        <v>1209</v>
      </c>
      <c r="G6" s="408">
        <v>7.0000000000000007E-2</v>
      </c>
      <c r="H6" s="400"/>
    </row>
    <row r="7" spans="1:8" ht="22.5" thickBot="1">
      <c r="A7" s="400"/>
      <c r="B7" s="414"/>
      <c r="C7" s="410"/>
      <c r="D7" s="410"/>
      <c r="E7" s="407"/>
      <c r="F7" s="415"/>
      <c r="G7" s="416"/>
      <c r="H7" s="400"/>
    </row>
    <row r="8" spans="1:8" ht="22.5" thickTop="1">
      <c r="A8" s="400"/>
      <c r="B8" s="417" t="s">
        <v>57</v>
      </c>
      <c r="C8" s="418">
        <v>500000</v>
      </c>
      <c r="D8" s="419" t="s">
        <v>1210</v>
      </c>
      <c r="E8" s="407"/>
      <c r="F8" s="420" t="s">
        <v>50</v>
      </c>
      <c r="G8" s="421" t="s">
        <v>1189</v>
      </c>
      <c r="H8" s="400"/>
    </row>
    <row r="9" spans="1:8" ht="22.5" thickBot="1">
      <c r="A9" s="400"/>
      <c r="B9" s="422" t="s">
        <v>55</v>
      </c>
      <c r="C9" s="423">
        <f>D5</f>
        <v>0</v>
      </c>
      <c r="D9" s="410" t="s">
        <v>1211</v>
      </c>
      <c r="E9" s="407"/>
      <c r="F9" s="424" t="s">
        <v>93</v>
      </c>
      <c r="G9" s="425"/>
      <c r="H9" s="400"/>
    </row>
    <row r="10" spans="1:8" ht="22.5" thickTop="1">
      <c r="A10" s="400"/>
      <c r="B10" s="426" t="s">
        <v>59</v>
      </c>
      <c r="C10" s="427">
        <v>1000000</v>
      </c>
      <c r="D10" s="428" t="s">
        <v>1212</v>
      </c>
      <c r="E10" s="407"/>
      <c r="F10" s="429">
        <v>500000</v>
      </c>
      <c r="G10" s="430">
        <v>1.3046</v>
      </c>
      <c r="H10" s="400"/>
    </row>
    <row r="11" spans="1:8" ht="21.75">
      <c r="A11" s="400"/>
      <c r="B11" s="414"/>
      <c r="C11" s="410"/>
      <c r="D11" s="410"/>
      <c r="E11" s="407"/>
      <c r="F11" s="429">
        <v>1000000</v>
      </c>
      <c r="G11" s="431">
        <v>1.3018000000000001</v>
      </c>
      <c r="H11" s="400"/>
    </row>
    <row r="12" spans="1:8" ht="21.75">
      <c r="A12" s="400"/>
      <c r="B12" s="432" t="s">
        <v>62</v>
      </c>
      <c r="C12" s="433">
        <v>1.3046</v>
      </c>
      <c r="D12" s="410" t="s">
        <v>1213</v>
      </c>
      <c r="E12" s="407"/>
      <c r="F12" s="429">
        <v>2000000</v>
      </c>
      <c r="G12" s="434">
        <v>1.2999000000000001</v>
      </c>
      <c r="H12" s="400"/>
    </row>
    <row r="13" spans="1:8" ht="22.5" thickBot="1">
      <c r="A13" s="400"/>
      <c r="B13" s="432" t="s">
        <v>65</v>
      </c>
      <c r="C13" s="433">
        <v>1.3018000000000001</v>
      </c>
      <c r="D13" s="410" t="s">
        <v>1214</v>
      </c>
      <c r="E13" s="407"/>
      <c r="F13" s="429">
        <v>5000000</v>
      </c>
      <c r="G13" s="434">
        <v>1.2955000000000001</v>
      </c>
      <c r="H13" s="400"/>
    </row>
    <row r="14" spans="1:8" ht="27.75" thickTop="1" thickBot="1">
      <c r="A14" s="400"/>
      <c r="B14" s="422" t="s">
        <v>1207</v>
      </c>
      <c r="C14" s="435">
        <v>1.3043</v>
      </c>
      <c r="D14" s="436" t="s">
        <v>1215</v>
      </c>
      <c r="E14" s="407"/>
      <c r="F14" s="429">
        <v>10000000</v>
      </c>
      <c r="G14" s="434">
        <v>1.2879</v>
      </c>
      <c r="H14" s="400"/>
    </row>
    <row r="15" spans="1:8" ht="22.5" thickTop="1">
      <c r="A15" s="400"/>
      <c r="B15" s="414"/>
      <c r="C15" s="410"/>
      <c r="D15" s="436"/>
      <c r="E15" s="407"/>
      <c r="F15" s="429">
        <v>15000000</v>
      </c>
      <c r="G15" s="434">
        <v>1.2529999999999999</v>
      </c>
      <c r="H15" s="400"/>
    </row>
    <row r="16" spans="1:8" ht="23.25">
      <c r="A16" s="400"/>
      <c r="B16" s="432" t="s">
        <v>1216</v>
      </c>
      <c r="C16" s="437">
        <f>C9*C14</f>
        <v>0</v>
      </c>
      <c r="D16" s="410"/>
      <c r="E16" s="407"/>
      <c r="F16" s="429">
        <v>20000000</v>
      </c>
      <c r="G16" s="434">
        <v>1.2450000000000001</v>
      </c>
      <c r="H16" s="400"/>
    </row>
    <row r="17" spans="1:8" ht="23.25">
      <c r="A17" s="400"/>
      <c r="B17" s="558" t="s">
        <v>63</v>
      </c>
      <c r="C17" s="559"/>
      <c r="D17" s="559"/>
      <c r="E17" s="560"/>
      <c r="F17" s="429">
        <v>25000000</v>
      </c>
      <c r="G17" s="434">
        <v>1.218</v>
      </c>
      <c r="H17" s="400"/>
    </row>
    <row r="18" spans="1:8" ht="21.75">
      <c r="A18" s="400"/>
      <c r="B18" s="414"/>
      <c r="C18" s="410"/>
      <c r="D18" s="410"/>
      <c r="E18" s="407"/>
      <c r="F18" s="429">
        <v>30000000</v>
      </c>
      <c r="G18" s="434">
        <v>1.2092000000000001</v>
      </c>
      <c r="H18" s="400"/>
    </row>
    <row r="19" spans="1:8" ht="21.75">
      <c r="A19" s="400"/>
      <c r="B19" s="414"/>
      <c r="C19" s="410"/>
      <c r="D19" s="410"/>
      <c r="E19" s="407"/>
      <c r="F19" s="429">
        <v>40000000</v>
      </c>
      <c r="G19" s="434">
        <v>1.2088000000000001</v>
      </c>
      <c r="H19" s="400"/>
    </row>
    <row r="20" spans="1:8" ht="26.25">
      <c r="A20" s="400"/>
      <c r="B20" s="549" t="s">
        <v>1217</v>
      </c>
      <c r="C20" s="550"/>
      <c r="D20" s="550"/>
      <c r="E20" s="407"/>
      <c r="F20" s="429">
        <v>50000000</v>
      </c>
      <c r="G20" s="434">
        <v>1.2079</v>
      </c>
      <c r="H20" s="400"/>
    </row>
    <row r="21" spans="1:8" ht="21.75">
      <c r="A21" s="400"/>
      <c r="B21" s="414"/>
      <c r="C21" s="410" t="s">
        <v>63</v>
      </c>
      <c r="D21" s="410"/>
      <c r="E21" s="407"/>
      <c r="F21" s="429">
        <v>60000000</v>
      </c>
      <c r="G21" s="434">
        <v>1.1980999999999999</v>
      </c>
      <c r="H21" s="400"/>
    </row>
    <row r="22" spans="1:8" ht="21.75">
      <c r="A22" s="400"/>
      <c r="B22" s="414"/>
      <c r="C22" s="410" t="s">
        <v>63</v>
      </c>
      <c r="D22" s="410"/>
      <c r="E22" s="407"/>
      <c r="F22" s="429">
        <v>70000000</v>
      </c>
      <c r="G22" s="434">
        <v>1.1966000000000001</v>
      </c>
      <c r="H22" s="400"/>
    </row>
    <row r="23" spans="1:8" ht="23.25">
      <c r="A23" s="400"/>
      <c r="B23" s="438"/>
      <c r="C23" s="439" t="s">
        <v>63</v>
      </c>
      <c r="D23" s="436"/>
      <c r="E23" s="407"/>
      <c r="F23" s="429">
        <v>80000000</v>
      </c>
      <c r="G23" s="434">
        <v>1.1960999999999999</v>
      </c>
      <c r="H23" s="400"/>
    </row>
    <row r="24" spans="1:8" ht="21.75">
      <c r="A24" s="400"/>
      <c r="B24" s="414"/>
      <c r="C24" s="410" t="s">
        <v>63</v>
      </c>
      <c r="D24" s="410"/>
      <c r="E24" s="407"/>
      <c r="F24" s="429">
        <v>90000000</v>
      </c>
      <c r="G24" s="434">
        <v>1.1960999999999999</v>
      </c>
      <c r="H24" s="400"/>
    </row>
    <row r="25" spans="1:8" ht="21.75">
      <c r="A25" s="400"/>
      <c r="B25" s="414"/>
      <c r="C25" s="410"/>
      <c r="D25" s="410"/>
      <c r="E25" s="440"/>
      <c r="F25" s="429">
        <v>100000000</v>
      </c>
      <c r="G25" s="434">
        <v>1.1926000000000001</v>
      </c>
      <c r="H25" s="400"/>
    </row>
    <row r="26" spans="1:8" ht="21.75">
      <c r="A26" s="400"/>
      <c r="B26" s="414"/>
      <c r="C26" s="410"/>
      <c r="D26" s="410"/>
      <c r="E26" s="407"/>
      <c r="F26" s="429">
        <v>150000000</v>
      </c>
      <c r="G26" s="434">
        <v>1.1919</v>
      </c>
      <c r="H26" s="400"/>
    </row>
    <row r="27" spans="1:8" ht="23.25">
      <c r="A27" s="400"/>
      <c r="B27" s="414"/>
      <c r="C27" s="410"/>
      <c r="D27" s="410"/>
      <c r="E27" s="441" t="s">
        <v>63</v>
      </c>
      <c r="F27" s="429">
        <v>200000000</v>
      </c>
      <c r="G27" s="434">
        <v>1.1893</v>
      </c>
      <c r="H27" s="400"/>
    </row>
    <row r="28" spans="1:8" ht="21.75">
      <c r="A28" s="400"/>
      <c r="B28" s="414"/>
      <c r="C28" s="410"/>
      <c r="D28" s="410"/>
      <c r="E28" s="407"/>
      <c r="F28" s="429">
        <v>250000000</v>
      </c>
      <c r="G28" s="434">
        <v>1.1822999999999999</v>
      </c>
      <c r="H28" s="400"/>
    </row>
    <row r="29" spans="1:8" ht="21.75">
      <c r="A29" s="400"/>
      <c r="B29" s="414"/>
      <c r="C29" s="410"/>
      <c r="D29" s="410"/>
      <c r="E29" s="440"/>
      <c r="F29" s="429">
        <v>300000000</v>
      </c>
      <c r="G29" s="434">
        <v>1.1734</v>
      </c>
      <c r="H29" s="400"/>
    </row>
    <row r="30" spans="1:8" ht="21.75">
      <c r="A30" s="400"/>
      <c r="B30" s="414"/>
      <c r="C30" s="410"/>
      <c r="D30" s="410"/>
      <c r="E30" s="407"/>
      <c r="F30" s="429">
        <v>350000000</v>
      </c>
      <c r="G30" s="434">
        <v>1.1709000000000001</v>
      </c>
      <c r="H30" s="400"/>
    </row>
    <row r="31" spans="1:8" ht="21.75">
      <c r="A31" s="400"/>
      <c r="B31" s="414"/>
      <c r="C31" s="410"/>
      <c r="D31" s="410"/>
      <c r="E31" s="440"/>
      <c r="F31" s="429">
        <v>400000000</v>
      </c>
      <c r="G31" s="434">
        <v>1.1696</v>
      </c>
      <c r="H31" s="400"/>
    </row>
    <row r="32" spans="1:8" ht="21.75">
      <c r="A32" s="400"/>
      <c r="B32" s="414"/>
      <c r="C32" s="410"/>
      <c r="D32" s="410"/>
      <c r="E32" s="407"/>
      <c r="F32" s="429">
        <v>500000000</v>
      </c>
      <c r="G32" s="434">
        <v>1.1624000000000001</v>
      </c>
      <c r="H32" s="400"/>
    </row>
    <row r="33" spans="1:8" ht="21.75">
      <c r="A33" s="400"/>
      <c r="B33" s="442"/>
      <c r="C33" s="443"/>
      <c r="D33" s="443"/>
      <c r="E33" s="444"/>
      <c r="F33" s="445">
        <v>500000001</v>
      </c>
      <c r="G33" s="434">
        <v>1.1788000000000001</v>
      </c>
      <c r="H33" s="400"/>
    </row>
    <row r="34" spans="1:8">
      <c r="A34" s="400"/>
      <c r="B34" s="400"/>
      <c r="C34" s="400"/>
      <c r="D34" s="400"/>
      <c r="E34" s="400"/>
      <c r="F34" s="400"/>
      <c r="G34" s="401" t="s">
        <v>63</v>
      </c>
      <c r="H34" s="400"/>
    </row>
    <row r="53" spans="8:10" s="371" customFormat="1"/>
    <row r="54" spans="8:10" s="371" customFormat="1"/>
    <row r="55" spans="8:10" s="371" customFormat="1"/>
    <row r="64" spans="8:10" s="371" customFormat="1">
      <c r="H64" s="373"/>
      <c r="I64" s="373"/>
      <c r="J64" s="373"/>
    </row>
    <row r="65" spans="8:10" s="371" customFormat="1">
      <c r="H65" s="373"/>
      <c r="I65" s="373"/>
      <c r="J65" s="373"/>
    </row>
    <row r="66" spans="8:10" s="371" customFormat="1">
      <c r="H66" s="373"/>
      <c r="I66" s="373"/>
      <c r="J66" s="373"/>
    </row>
    <row r="67" spans="8:10" s="371" customFormat="1">
      <c r="H67" s="373"/>
      <c r="I67" s="373"/>
      <c r="J67" s="373"/>
    </row>
    <row r="68" spans="8:10" s="371" customFormat="1">
      <c r="H68" s="373"/>
      <c r="I68" s="373"/>
      <c r="J68" s="373"/>
    </row>
    <row r="69" spans="8:10" s="371" customFormat="1">
      <c r="H69" s="373"/>
      <c r="I69" s="373"/>
      <c r="J69" s="373"/>
    </row>
  </sheetData>
  <mergeCells count="6">
    <mergeCell ref="B20:D20"/>
    <mergeCell ref="B2:E2"/>
    <mergeCell ref="F2:G2"/>
    <mergeCell ref="B4:D4"/>
    <mergeCell ref="C6:D6"/>
    <mergeCell ref="B17: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แบบปร.4.1A!#REF!</f>
        <v>#REF!</v>
      </c>
    </row>
    <row r="2" spans="1:16" ht="22.5" customHeight="1">
      <c r="A2" t="e">
        <f>แบบปร.4.1A!#REF!</f>
        <v>#REF!</v>
      </c>
      <c r="M2" t="e">
        <f>แบบปร.4.1A!#REF!</f>
        <v>#REF!</v>
      </c>
    </row>
    <row r="3" spans="1:16" ht="22.5" customHeight="1">
      <c r="A3" t="e">
        <f>แบบปร.4.1A!#REF!</f>
        <v>#REF!</v>
      </c>
      <c r="M3" t="e">
        <f>แบบปร.4.1A!#REF!</f>
        <v>#REF!</v>
      </c>
    </row>
    <row r="4" spans="1:16" ht="22.5" customHeight="1">
      <c r="A4" t="e">
        <f>แบบปร.4.1A!#REF!</f>
        <v>#REF!</v>
      </c>
      <c r="M4" t="e">
        <f>แบบปร.4.1A!#REF!</f>
        <v>#REF!</v>
      </c>
      <c r="O4" s="459" t="e">
        <f>แบบปร.4.1A!#REF!</f>
        <v>#REF!</v>
      </c>
      <c r="P4" s="459"/>
    </row>
    <row r="5" spans="1:16">
      <c r="A5" t="s">
        <v>8</v>
      </c>
      <c r="B5" s="459" t="s">
        <v>0</v>
      </c>
      <c r="C5" s="459" t="s">
        <v>18</v>
      </c>
      <c r="D5" s="459"/>
      <c r="E5" s="459"/>
      <c r="F5" s="459" t="s">
        <v>1</v>
      </c>
      <c r="G5" t="s">
        <v>22</v>
      </c>
      <c r="H5" t="s">
        <v>23</v>
      </c>
      <c r="I5" t="s">
        <v>24</v>
      </c>
      <c r="J5" s="459" t="s">
        <v>25</v>
      </c>
      <c r="K5" s="459"/>
      <c r="L5" s="459" t="s">
        <v>26</v>
      </c>
      <c r="M5" s="459"/>
      <c r="N5" s="459"/>
      <c r="O5" s="459"/>
      <c r="P5" s="459" t="s">
        <v>12</v>
      </c>
    </row>
    <row r="6" spans="1:16" ht="24">
      <c r="A6" t="s">
        <v>9</v>
      </c>
      <c r="B6" s="459"/>
      <c r="C6" s="459"/>
      <c r="D6" s="459"/>
      <c r="E6" s="459"/>
      <c r="F6" s="459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459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แบบปร.4.1A!#REF!</f>
        <v>#REF!</v>
      </c>
    </row>
    <row r="2" spans="1:9" ht="22.5" customHeight="1">
      <c r="A2" t="e">
        <f>แบบปร.4.1A!#REF!</f>
        <v>#REF!</v>
      </c>
      <c r="G2" t="s">
        <v>84</v>
      </c>
    </row>
    <row r="3" spans="1:9" ht="22.5" customHeight="1">
      <c r="A3" t="e">
        <f>แบบปร.4.1A!#REF!</f>
        <v>#REF!</v>
      </c>
      <c r="G3" t="s">
        <v>33</v>
      </c>
    </row>
    <row r="4" spans="1:9" ht="22.5" customHeight="1">
      <c r="A4" t="e">
        <f>แบบปร.4.1A!#REF!</f>
        <v>#REF!</v>
      </c>
      <c r="G4" t="s">
        <v>40</v>
      </c>
      <c r="I4">
        <v>238551</v>
      </c>
    </row>
    <row r="5" spans="1:9">
      <c r="A5" t="s">
        <v>8</v>
      </c>
      <c r="B5" s="459" t="s">
        <v>0</v>
      </c>
      <c r="C5" s="459" t="s">
        <v>85</v>
      </c>
      <c r="D5" t="s">
        <v>86</v>
      </c>
      <c r="E5" t="s">
        <v>87</v>
      </c>
      <c r="F5" t="s">
        <v>21</v>
      </c>
      <c r="G5" s="459" t="s">
        <v>1</v>
      </c>
      <c r="H5" t="s">
        <v>88</v>
      </c>
      <c r="I5" s="459" t="s">
        <v>12</v>
      </c>
    </row>
    <row r="6" spans="1:9" ht="24">
      <c r="A6" t="s">
        <v>9</v>
      </c>
      <c r="B6" s="459"/>
      <c r="C6" s="459"/>
      <c r="D6" t="s">
        <v>89</v>
      </c>
      <c r="E6" t="s">
        <v>90</v>
      </c>
      <c r="F6" t="s">
        <v>7</v>
      </c>
      <c r="G6" s="459"/>
      <c r="H6" t="s">
        <v>99</v>
      </c>
      <c r="I6" s="459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2"/>
  <sheetViews>
    <sheetView view="pageBreakPreview" topLeftCell="A17" zoomScale="90" zoomScaleNormal="70" zoomScaleSheetLayoutView="90" workbookViewId="0">
      <selection activeCell="E40" sqref="E40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7" width="9.140625" style="3"/>
    <col min="8" max="8" width="15.7109375" style="3" bestFit="1" customWidth="1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479" t="s">
        <v>1178</v>
      </c>
      <c r="B3" s="479"/>
      <c r="C3" s="479"/>
      <c r="D3" s="479"/>
      <c r="E3" s="479"/>
      <c r="F3" s="479"/>
    </row>
    <row r="4" spans="1:11" ht="2.25" customHeight="1" thickBot="1">
      <c r="A4" s="480"/>
      <c r="B4" s="480"/>
      <c r="C4" s="480"/>
      <c r="D4" s="480"/>
      <c r="E4" s="480"/>
      <c r="F4" s="480"/>
    </row>
    <row r="5" spans="1:11">
      <c r="A5" s="4"/>
      <c r="B5" s="5" t="str">
        <f>แบบปร.4.1A!A3</f>
        <v>โครงการ : ปรับปรุงหอพักนักศึกษา พิเศษ</v>
      </c>
      <c r="C5" s="6"/>
      <c r="D5" s="4"/>
      <c r="E5" s="6"/>
      <c r="F5" s="4"/>
    </row>
    <row r="6" spans="1:11">
      <c r="A6" s="7"/>
      <c r="B6" s="8" t="s">
        <v>1107</v>
      </c>
      <c r="C6" s="9"/>
      <c r="D6" s="10"/>
      <c r="E6" s="9"/>
      <c r="F6" s="7"/>
    </row>
    <row r="7" spans="1:11">
      <c r="A7" s="7"/>
      <c r="B7" s="8" t="s">
        <v>1105</v>
      </c>
      <c r="C7" s="9"/>
      <c r="D7" s="7"/>
      <c r="E7" s="9"/>
      <c r="F7" s="7"/>
    </row>
    <row r="8" spans="1:11">
      <c r="A8" s="7"/>
      <c r="B8" s="8" t="s">
        <v>1263</v>
      </c>
      <c r="C8" s="9"/>
      <c r="D8" s="7"/>
      <c r="E8" s="9"/>
      <c r="F8" s="7"/>
    </row>
    <row r="9" spans="1:11">
      <c r="A9" s="7"/>
      <c r="B9" s="11" t="s">
        <v>1165</v>
      </c>
      <c r="C9" s="9"/>
      <c r="D9" s="7"/>
      <c r="E9" s="9"/>
      <c r="F9" s="7"/>
    </row>
    <row r="10" spans="1:11">
      <c r="A10" s="7"/>
      <c r="B10" s="8" t="s">
        <v>1166</v>
      </c>
      <c r="C10" s="9"/>
      <c r="D10" s="7"/>
      <c r="E10" s="9"/>
      <c r="F10" s="7"/>
    </row>
    <row r="11" spans="1:11">
      <c r="A11" s="7"/>
      <c r="B11" s="8" t="s">
        <v>1170</v>
      </c>
      <c r="C11" s="9"/>
      <c r="D11" s="7"/>
      <c r="E11" s="9"/>
      <c r="F11" s="7"/>
    </row>
    <row r="12" spans="1:11" ht="25.5" thickBot="1">
      <c r="A12" s="7"/>
      <c r="B12" s="8" t="s">
        <v>1167</v>
      </c>
      <c r="C12" s="381"/>
      <c r="D12" s="12"/>
      <c r="E12" s="13"/>
      <c r="F12" s="14" t="s">
        <v>1108</v>
      </c>
    </row>
    <row r="13" spans="1:11" ht="25.5" thickTop="1">
      <c r="A13" s="481" t="s">
        <v>91</v>
      </c>
      <c r="B13" s="483" t="s">
        <v>0</v>
      </c>
      <c r="C13" s="484"/>
      <c r="D13" s="485"/>
      <c r="E13" s="489" t="s">
        <v>92</v>
      </c>
      <c r="F13" s="491" t="s">
        <v>12</v>
      </c>
    </row>
    <row r="14" spans="1:11" ht="16.5" customHeight="1" thickBot="1">
      <c r="A14" s="482"/>
      <c r="B14" s="486"/>
      <c r="C14" s="487"/>
      <c r="D14" s="488"/>
      <c r="E14" s="490"/>
      <c r="F14" s="492"/>
    </row>
    <row r="15" spans="1:11" ht="25.5" thickTop="1">
      <c r="A15" s="15"/>
      <c r="B15" s="461" t="s">
        <v>1174</v>
      </c>
      <c r="C15" s="462"/>
      <c r="D15" s="463"/>
      <c r="E15" s="16"/>
      <c r="F15" s="17"/>
      <c r="K15" s="18"/>
    </row>
    <row r="16" spans="1:11" s="21" customFormat="1">
      <c r="A16" s="19">
        <v>1</v>
      </c>
      <c r="B16" s="464" t="s">
        <v>1109</v>
      </c>
      <c r="C16" s="465"/>
      <c r="D16" s="466"/>
      <c r="E16" s="20"/>
      <c r="F16" s="17"/>
    </row>
    <row r="17" spans="1:33" s="21" customFormat="1">
      <c r="A17" s="19">
        <v>2</v>
      </c>
      <c r="B17" s="464" t="s">
        <v>1110</v>
      </c>
      <c r="C17" s="465"/>
      <c r="D17" s="466"/>
      <c r="E17" s="20"/>
      <c r="F17" s="17"/>
    </row>
    <row r="18" spans="1:33" s="21" customFormat="1">
      <c r="A18" s="19">
        <v>3</v>
      </c>
      <c r="B18" s="464" t="s">
        <v>1111</v>
      </c>
      <c r="C18" s="465"/>
      <c r="D18" s="466"/>
      <c r="E18" s="20"/>
      <c r="F18" s="17"/>
    </row>
    <row r="19" spans="1:33">
      <c r="A19" s="22"/>
      <c r="B19" s="467"/>
      <c r="C19" s="468"/>
      <c r="D19" s="469"/>
      <c r="E19" s="20"/>
      <c r="F19" s="17"/>
      <c r="K19" s="18"/>
    </row>
    <row r="20" spans="1:33" s="28" customFormat="1" ht="21.75" customHeight="1">
      <c r="A20" s="474" t="s">
        <v>19</v>
      </c>
      <c r="B20" s="23"/>
      <c r="C20" s="24"/>
      <c r="D20" s="25" t="s">
        <v>1179</v>
      </c>
      <c r="E20" s="26"/>
      <c r="F20" s="27"/>
      <c r="H20" s="28">
        <v>6112998.0099999998</v>
      </c>
      <c r="I20" s="29"/>
    </row>
    <row r="21" spans="1:33" s="28" customFormat="1" ht="21.75" customHeight="1">
      <c r="A21" s="475"/>
      <c r="B21" s="30"/>
      <c r="C21" s="31"/>
      <c r="D21" s="31" t="s">
        <v>1112</v>
      </c>
      <c r="E21" s="393"/>
      <c r="F21" s="32"/>
      <c r="H21" s="33">
        <f>E21</f>
        <v>0</v>
      </c>
      <c r="I21" s="34"/>
      <c r="J21" s="35"/>
    </row>
    <row r="22" spans="1:33" ht="25.5" thickBot="1">
      <c r="A22" s="476"/>
      <c r="B22" s="36" t="s">
        <v>1113</v>
      </c>
      <c r="C22" s="477"/>
      <c r="D22" s="477"/>
      <c r="E22" s="477"/>
      <c r="F22" s="478"/>
      <c r="H22" s="18">
        <f>H20-H21</f>
        <v>6112998.0099999998</v>
      </c>
      <c r="J22" s="37"/>
    </row>
    <row r="23" spans="1:33" s="28" customFormat="1" ht="16.5" customHeight="1" thickTop="1">
      <c r="A23" s="38"/>
      <c r="B23" s="1"/>
      <c r="C23" s="39"/>
      <c r="D23" s="40"/>
      <c r="E23" s="41"/>
      <c r="F23" s="39"/>
      <c r="H23" s="3"/>
      <c r="I23" s="4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8" customFormat="1">
      <c r="A24" s="473"/>
      <c r="B24" s="473"/>
      <c r="C24" s="473"/>
      <c r="D24" s="473"/>
      <c r="E24" s="473"/>
      <c r="F24" s="473"/>
      <c r="H24" s="3"/>
      <c r="I24" s="4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8" customFormat="1">
      <c r="A25" s="472"/>
      <c r="B25" s="472"/>
      <c r="C25" s="472"/>
      <c r="D25" s="472"/>
      <c r="E25" s="472"/>
      <c r="F25" s="472"/>
      <c r="H25" s="3"/>
      <c r="I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8" customFormat="1" ht="14.25" customHeight="1">
      <c r="A26" s="38"/>
      <c r="B26" s="1"/>
      <c r="C26" s="39"/>
      <c r="D26" s="40"/>
      <c r="E26" s="41"/>
      <c r="F26" s="39"/>
      <c r="H26" s="3"/>
      <c r="I26" s="4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8" customFormat="1">
      <c r="A27" s="38"/>
      <c r="B27" s="43"/>
      <c r="C27" s="470"/>
      <c r="D27" s="470"/>
      <c r="E27" s="3"/>
      <c r="G27" s="44"/>
      <c r="H27" s="44"/>
    </row>
    <row r="28" spans="1:33" s="28" customFormat="1">
      <c r="A28" s="38"/>
      <c r="B28" s="45"/>
      <c r="C28" s="471"/>
      <c r="D28" s="471"/>
      <c r="E28" s="46"/>
      <c r="F28" s="47"/>
      <c r="G28" s="48"/>
      <c r="H28" s="48"/>
    </row>
    <row r="29" spans="1:33" s="28" customFormat="1">
      <c r="B29" s="43"/>
      <c r="C29" s="49"/>
      <c r="D29" s="47"/>
      <c r="E29" s="43"/>
      <c r="F29" s="47"/>
      <c r="G29" s="48"/>
      <c r="H29" s="48"/>
    </row>
    <row r="30" spans="1:33" s="28" customFormat="1">
      <c r="B30" s="375"/>
      <c r="C30" s="3"/>
      <c r="E30" s="375"/>
      <c r="F30" s="3"/>
    </row>
    <row r="31" spans="1:33" s="28" customFormat="1">
      <c r="B31" s="46"/>
      <c r="C31" s="46"/>
      <c r="D31" s="50"/>
      <c r="E31" s="46"/>
      <c r="F31" s="51"/>
      <c r="G31" s="44"/>
    </row>
    <row r="32" spans="1:33" s="28" customFormat="1">
      <c r="B32" s="43"/>
      <c r="C32" s="43"/>
      <c r="D32" s="50"/>
      <c r="E32" s="43"/>
      <c r="F32" s="43"/>
      <c r="G32" s="44"/>
    </row>
    <row r="33" spans="1:32" s="28" customFormat="1">
      <c r="B33" s="375"/>
      <c r="C33" s="3"/>
      <c r="E33" s="375"/>
      <c r="F33" s="3"/>
      <c r="I33" s="375"/>
    </row>
    <row r="34" spans="1:32" s="28" customFormat="1">
      <c r="A34" s="38"/>
      <c r="B34" s="376"/>
      <c r="C34" s="46"/>
      <c r="D34" s="50"/>
      <c r="E34" s="460"/>
      <c r="F34" s="460"/>
      <c r="G34" s="52"/>
      <c r="I34" s="46"/>
    </row>
    <row r="35" spans="1:32" s="28" customFormat="1">
      <c r="A35" s="38"/>
      <c r="B35" s="386"/>
      <c r="C35" s="46"/>
      <c r="D35" s="50"/>
      <c r="E35" s="384"/>
      <c r="F35" s="384"/>
      <c r="G35" s="387"/>
      <c r="I35" s="46"/>
    </row>
    <row r="36" spans="1:32" s="28" customFormat="1">
      <c r="A36" s="38"/>
      <c r="B36" s="385"/>
      <c r="C36" s="3"/>
      <c r="D36" s="54"/>
      <c r="E36" s="388"/>
      <c r="F36" s="3"/>
      <c r="G36" s="48"/>
    </row>
    <row r="37" spans="1:32">
      <c r="A37" s="43"/>
      <c r="B37" s="386"/>
      <c r="C37" s="46"/>
      <c r="D37" s="43"/>
      <c r="E37" s="389"/>
      <c r="F37" s="46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>
      <c r="A38" s="52"/>
      <c r="B38" s="43"/>
      <c r="C38" s="56"/>
      <c r="D38" s="43"/>
      <c r="E38" s="43"/>
      <c r="F38" s="5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>
      <c r="A39" s="43"/>
      <c r="B39" s="388"/>
      <c r="C39" s="3"/>
      <c r="D39" s="43"/>
      <c r="E39" s="43"/>
      <c r="F39" s="49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>
      <c r="A40" s="52"/>
      <c r="B40" s="389"/>
      <c r="C40" s="46"/>
      <c r="D40" s="43"/>
      <c r="E40" s="43"/>
      <c r="F40" s="56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</sheetData>
  <mergeCells count="18">
    <mergeCell ref="A3:F3"/>
    <mergeCell ref="A4:F4"/>
    <mergeCell ref="A13:A14"/>
    <mergeCell ref="B13:D14"/>
    <mergeCell ref="E13:E14"/>
    <mergeCell ref="F13:F14"/>
    <mergeCell ref="E34:F34"/>
    <mergeCell ref="B15:D15"/>
    <mergeCell ref="B16:D16"/>
    <mergeCell ref="B17:D17"/>
    <mergeCell ref="B18:D18"/>
    <mergeCell ref="B19:D19"/>
    <mergeCell ref="C27:D27"/>
    <mergeCell ref="C28:D28"/>
    <mergeCell ref="A25:F25"/>
    <mergeCell ref="A24:F24"/>
    <mergeCell ref="A20:A22"/>
    <mergeCell ref="C22:F2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7"/>
  <sheetViews>
    <sheetView view="pageBreakPreview" topLeftCell="A22" zoomScale="90" zoomScaleNormal="55" zoomScaleSheetLayoutView="90" workbookViewId="0">
      <selection activeCell="E44" sqref="E44"/>
    </sheetView>
  </sheetViews>
  <sheetFormatPr defaultRowHeight="24.75"/>
  <cols>
    <col min="1" max="1" width="6.5703125" style="38" customWidth="1"/>
    <col min="2" max="2" width="47.140625" style="38" customWidth="1"/>
    <col min="3" max="4" width="15.85546875" style="71" customWidth="1"/>
    <col min="5" max="5" width="19.85546875" style="71" customWidth="1"/>
    <col min="6" max="6" width="16.140625" style="38" customWidth="1"/>
    <col min="7" max="7" width="19.7109375" style="71" customWidth="1"/>
    <col min="8" max="8" width="30.5703125" style="38" bestFit="1" customWidth="1"/>
    <col min="9" max="9" width="9.140625" style="38"/>
    <col min="10" max="10" width="16" style="38" customWidth="1"/>
    <col min="11" max="11" width="39.42578125" style="38" customWidth="1"/>
    <col min="12" max="12" width="11.85546875" style="38" customWidth="1"/>
    <col min="13" max="16384" width="9.140625" style="38"/>
  </cols>
  <sheetData>
    <row r="1" spans="1:13" ht="54" customHeight="1">
      <c r="A1" s="473"/>
      <c r="B1" s="473"/>
      <c r="C1" s="473"/>
      <c r="D1" s="473"/>
      <c r="E1" s="473"/>
      <c r="F1" s="473"/>
      <c r="G1" s="473"/>
      <c r="H1" s="473"/>
    </row>
    <row r="2" spans="1:13" ht="25.5" thickBot="1">
      <c r="A2" s="504" t="s">
        <v>1176</v>
      </c>
      <c r="B2" s="504"/>
      <c r="C2" s="504"/>
      <c r="D2" s="504"/>
      <c r="E2" s="504"/>
      <c r="F2" s="504"/>
      <c r="G2" s="504"/>
      <c r="H2" s="504"/>
    </row>
    <row r="3" spans="1:13" ht="21" customHeight="1">
      <c r="A3" s="57"/>
      <c r="B3" s="8" t="str">
        <f>แบบปร.4.1A!A3</f>
        <v>โครงการ : ปรับปรุงหอพักนักศึกษา พิเศษ</v>
      </c>
      <c r="C3" s="58"/>
      <c r="D3" s="58"/>
      <c r="E3" s="59"/>
      <c r="F3" s="60"/>
      <c r="G3" s="59"/>
      <c r="H3" s="60"/>
    </row>
    <row r="4" spans="1:13" ht="21" customHeight="1">
      <c r="A4" s="57"/>
      <c r="B4" s="8" t="s">
        <v>1107</v>
      </c>
      <c r="C4" s="61"/>
      <c r="D4" s="61"/>
      <c r="E4" s="62"/>
      <c r="F4" s="63"/>
      <c r="G4" s="62"/>
      <c r="H4" s="63"/>
    </row>
    <row r="5" spans="1:13" ht="21" customHeight="1">
      <c r="A5" s="57"/>
      <c r="B5" s="8" t="s">
        <v>1105</v>
      </c>
      <c r="C5" s="61"/>
      <c r="D5" s="61"/>
      <c r="E5" s="62"/>
      <c r="F5" s="63"/>
      <c r="G5" s="62"/>
      <c r="H5" s="63"/>
    </row>
    <row r="6" spans="1:13" ht="21" customHeight="1">
      <c r="A6" s="57"/>
      <c r="B6" s="8" t="s">
        <v>1263</v>
      </c>
      <c r="C6" s="61"/>
      <c r="D6" s="61"/>
      <c r="E6" s="62"/>
      <c r="F6" s="63"/>
      <c r="G6" s="62"/>
      <c r="H6" s="63"/>
    </row>
    <row r="7" spans="1:13" ht="21" customHeight="1">
      <c r="A7" s="57"/>
      <c r="B7" s="11" t="s">
        <v>1165</v>
      </c>
      <c r="C7" s="61"/>
      <c r="D7" s="61"/>
      <c r="E7" s="62"/>
      <c r="F7" s="63"/>
      <c r="G7" s="62"/>
      <c r="H7" s="63"/>
    </row>
    <row r="8" spans="1:13" ht="21" customHeight="1">
      <c r="A8" s="57"/>
      <c r="B8" s="8" t="s">
        <v>1166</v>
      </c>
      <c r="C8" s="61"/>
      <c r="D8" s="61"/>
      <c r="E8" s="62"/>
      <c r="F8" s="63"/>
      <c r="G8" s="62"/>
      <c r="H8" s="63"/>
    </row>
    <row r="9" spans="1:13" ht="21" customHeight="1">
      <c r="A9" s="57"/>
      <c r="B9" s="8" t="s">
        <v>1168</v>
      </c>
      <c r="C9" s="61"/>
      <c r="D9" s="64">
        <v>8</v>
      </c>
      <c r="E9" s="61" t="s">
        <v>233</v>
      </c>
      <c r="F9" s="63"/>
      <c r="G9" s="62"/>
      <c r="H9" s="63"/>
    </row>
    <row r="10" spans="1:13" ht="21" customHeight="1">
      <c r="A10" s="57"/>
      <c r="B10" s="8" t="s">
        <v>1169</v>
      </c>
      <c r="C10" s="505"/>
      <c r="D10" s="505"/>
      <c r="E10" s="62"/>
      <c r="F10" s="63"/>
      <c r="G10" s="62"/>
      <c r="H10" s="63" t="s">
        <v>1108</v>
      </c>
    </row>
    <row r="11" spans="1:13" s="10" customFormat="1">
      <c r="A11" s="506" t="s">
        <v>91</v>
      </c>
      <c r="B11" s="508" t="s">
        <v>0</v>
      </c>
      <c r="C11" s="65" t="s">
        <v>11</v>
      </c>
      <c r="D11" s="65" t="s">
        <v>16</v>
      </c>
      <c r="E11" s="65" t="s">
        <v>34</v>
      </c>
      <c r="F11" s="510" t="s">
        <v>1189</v>
      </c>
      <c r="G11" s="65" t="s">
        <v>17</v>
      </c>
      <c r="H11" s="508" t="s">
        <v>12</v>
      </c>
    </row>
    <row r="12" spans="1:13" s="10" customFormat="1" ht="32.25" customHeight="1">
      <c r="A12" s="507"/>
      <c r="B12" s="509"/>
      <c r="C12" s="66" t="s">
        <v>1172</v>
      </c>
      <c r="D12" s="66" t="s">
        <v>1172</v>
      </c>
      <c r="E12" s="66" t="s">
        <v>1172</v>
      </c>
      <c r="F12" s="511"/>
      <c r="G12" s="66" t="s">
        <v>1172</v>
      </c>
      <c r="H12" s="509"/>
      <c r="J12" s="67"/>
      <c r="K12" s="67"/>
      <c r="L12" s="67"/>
      <c r="M12" s="67"/>
    </row>
    <row r="13" spans="1:13">
      <c r="A13" s="68"/>
      <c r="B13" s="69" t="s">
        <v>1109</v>
      </c>
      <c r="C13" s="70"/>
      <c r="D13" s="70"/>
      <c r="E13" s="70"/>
      <c r="F13" s="68"/>
      <c r="G13" s="70"/>
      <c r="H13" s="68"/>
      <c r="L13" s="71"/>
    </row>
    <row r="14" spans="1:13" s="77" customFormat="1">
      <c r="A14" s="72">
        <v>1</v>
      </c>
      <c r="B14" s="73" t="s">
        <v>1317</v>
      </c>
      <c r="C14" s="74"/>
      <c r="D14" s="74"/>
      <c r="E14" s="74"/>
      <c r="F14" s="75"/>
      <c r="G14" s="74"/>
      <c r="H14" s="73" t="s">
        <v>1256</v>
      </c>
      <c r="K14" s="38"/>
      <c r="L14" s="78"/>
    </row>
    <row r="15" spans="1:13">
      <c r="A15" s="79"/>
      <c r="B15" s="80"/>
      <c r="C15" s="81"/>
      <c r="D15" s="81"/>
      <c r="E15" s="81"/>
      <c r="F15" s="82"/>
      <c r="G15" s="74"/>
      <c r="H15" s="73" t="s">
        <v>1257</v>
      </c>
      <c r="L15" s="71"/>
    </row>
    <row r="16" spans="1:13">
      <c r="A16" s="79"/>
      <c r="B16" s="80"/>
      <c r="C16" s="81"/>
      <c r="D16" s="81"/>
      <c r="E16" s="81"/>
      <c r="F16" s="82"/>
      <c r="G16" s="74"/>
      <c r="H16" s="73" t="s">
        <v>1258</v>
      </c>
      <c r="L16" s="71"/>
    </row>
    <row r="17" spans="1:12">
      <c r="A17" s="84"/>
      <c r="B17" s="80"/>
      <c r="C17" s="81"/>
      <c r="D17" s="81"/>
      <c r="E17" s="81"/>
      <c r="F17" s="82"/>
      <c r="G17" s="74"/>
      <c r="H17" s="73" t="s">
        <v>1262</v>
      </c>
      <c r="L17" s="71"/>
    </row>
    <row r="18" spans="1:12">
      <c r="A18" s="79"/>
      <c r="B18" s="80"/>
      <c r="C18" s="81"/>
      <c r="D18" s="81"/>
      <c r="E18" s="81"/>
      <c r="F18" s="82"/>
      <c r="G18" s="74"/>
      <c r="H18" s="83"/>
      <c r="L18" s="71"/>
    </row>
    <row r="19" spans="1:12">
      <c r="A19" s="84"/>
      <c r="B19" s="80"/>
      <c r="C19" s="81"/>
      <c r="D19" s="81"/>
      <c r="E19" s="81"/>
      <c r="F19" s="82"/>
      <c r="G19" s="74"/>
      <c r="H19" s="79"/>
      <c r="L19" s="71"/>
    </row>
    <row r="20" spans="1:12">
      <c r="A20" s="84"/>
      <c r="B20" s="80"/>
      <c r="C20" s="81"/>
      <c r="D20" s="81"/>
      <c r="E20" s="81"/>
      <c r="F20" s="82"/>
      <c r="G20" s="74"/>
      <c r="H20" s="79"/>
    </row>
    <row r="21" spans="1:12">
      <c r="A21" s="85"/>
      <c r="B21" s="86"/>
      <c r="C21" s="87"/>
      <c r="D21" s="87"/>
      <c r="E21" s="87"/>
      <c r="F21" s="88"/>
      <c r="G21" s="89"/>
      <c r="H21" s="90"/>
    </row>
    <row r="22" spans="1:12">
      <c r="A22" s="494" t="s">
        <v>19</v>
      </c>
      <c r="B22" s="497" t="s">
        <v>1177</v>
      </c>
      <c r="C22" s="498"/>
      <c r="D22" s="498"/>
      <c r="E22" s="498"/>
      <c r="F22" s="499"/>
      <c r="G22" s="91">
        <f>SUM(G8:G21)</f>
        <v>0</v>
      </c>
      <c r="H22" s="92"/>
      <c r="J22" s="38">
        <v>2082019.75</v>
      </c>
      <c r="K22" s="93"/>
    </row>
    <row r="23" spans="1:12">
      <c r="A23" s="495"/>
      <c r="B23" s="94" t="s">
        <v>37</v>
      </c>
      <c r="C23" s="95"/>
      <c r="D23" s="95"/>
      <c r="E23" s="95"/>
      <c r="F23" s="95"/>
      <c r="G23" s="96">
        <f>ROUNDDOWN(G22,0)</f>
        <v>0</v>
      </c>
      <c r="H23" s="97"/>
      <c r="J23" s="71">
        <f>G14</f>
        <v>0</v>
      </c>
      <c r="K23" s="93"/>
    </row>
    <row r="24" spans="1:12">
      <c r="A24" s="496"/>
      <c r="B24" s="98" t="s">
        <v>20</v>
      </c>
      <c r="C24" s="500" t="str">
        <f>"("&amp;BAHTTEXT(G23)&amp;")"</f>
        <v>(ศูนย์บาทถ้วน)</v>
      </c>
      <c r="D24" s="501"/>
      <c r="E24" s="501"/>
      <c r="F24" s="501"/>
      <c r="G24" s="501"/>
      <c r="H24" s="502"/>
      <c r="J24" s="71">
        <f>J22-J23</f>
        <v>2082019.75</v>
      </c>
    </row>
    <row r="25" spans="1:12" ht="9" customHeight="1">
      <c r="A25" s="99"/>
      <c r="B25" s="99"/>
      <c r="C25" s="100"/>
      <c r="D25" s="100"/>
      <c r="E25" s="100"/>
      <c r="F25" s="99"/>
      <c r="G25" s="100"/>
      <c r="H25" s="99"/>
    </row>
    <row r="26" spans="1:12" s="3" customFormat="1">
      <c r="A26" s="38"/>
      <c r="B26" s="101" t="s">
        <v>38</v>
      </c>
      <c r="C26" s="102">
        <v>0</v>
      </c>
      <c r="D26" s="103" t="s">
        <v>83</v>
      </c>
      <c r="E26" s="104"/>
      <c r="F26" s="104"/>
      <c r="G26" s="105"/>
      <c r="H26" s="105"/>
      <c r="J26" s="18"/>
      <c r="K26" s="106"/>
    </row>
    <row r="27" spans="1:12" s="21" customFormat="1">
      <c r="A27" s="38"/>
      <c r="B27" s="101" t="s">
        <v>39</v>
      </c>
      <c r="C27" s="102">
        <v>0</v>
      </c>
      <c r="D27" s="103" t="s">
        <v>1114</v>
      </c>
      <c r="E27" s="53"/>
      <c r="F27" s="53"/>
      <c r="G27" s="107"/>
      <c r="H27" s="107"/>
    </row>
    <row r="28" spans="1:12" s="28" customFormat="1" ht="15" customHeight="1">
      <c r="A28" s="38"/>
      <c r="B28" s="38"/>
      <c r="C28" s="53"/>
      <c r="D28" s="54"/>
      <c r="E28" s="53"/>
      <c r="F28" s="53"/>
      <c r="G28" s="107"/>
      <c r="H28" s="107"/>
    </row>
    <row r="29" spans="1:12" s="28" customFormat="1">
      <c r="A29" s="473"/>
      <c r="B29" s="473"/>
      <c r="C29" s="473"/>
      <c r="D29" s="473"/>
      <c r="E29" s="473"/>
      <c r="F29" s="473"/>
      <c r="G29" s="473"/>
      <c r="H29" s="473"/>
    </row>
    <row r="30" spans="1:12" s="28" customFormat="1">
      <c r="A30" s="472"/>
      <c r="B30" s="472"/>
      <c r="C30" s="472"/>
      <c r="D30" s="472"/>
      <c r="E30" s="472"/>
      <c r="F30" s="472"/>
      <c r="G30" s="472"/>
      <c r="H30" s="472"/>
    </row>
    <row r="31" spans="1:12" s="28" customFormat="1">
      <c r="A31" s="493"/>
      <c r="B31" s="493"/>
      <c r="C31" s="493"/>
      <c r="D31" s="54"/>
      <c r="E31" s="53"/>
      <c r="F31" s="493"/>
      <c r="G31" s="493"/>
      <c r="H31" s="493"/>
    </row>
    <row r="32" spans="1:12" s="28" customFormat="1">
      <c r="A32" s="38"/>
      <c r="B32" s="43"/>
      <c r="D32" s="470"/>
      <c r="E32" s="470"/>
      <c r="F32" s="3"/>
      <c r="G32" s="44"/>
      <c r="H32" s="44"/>
    </row>
    <row r="33" spans="1:11" s="28" customFormat="1">
      <c r="A33" s="38"/>
      <c r="B33" s="45"/>
      <c r="D33" s="471"/>
      <c r="E33" s="471"/>
      <c r="F33" s="47"/>
      <c r="G33" s="48"/>
      <c r="H33" s="48"/>
    </row>
    <row r="34" spans="1:11" s="28" customFormat="1">
      <c r="B34" s="43"/>
      <c r="C34" s="49"/>
      <c r="D34" s="47"/>
      <c r="E34" s="43"/>
      <c r="F34" s="47"/>
      <c r="G34" s="48"/>
      <c r="H34" s="48"/>
    </row>
    <row r="35" spans="1:11" s="28" customFormat="1">
      <c r="B35" s="388"/>
      <c r="C35" s="3"/>
      <c r="D35" s="3"/>
      <c r="F35" s="470"/>
      <c r="G35" s="470"/>
      <c r="H35" s="3"/>
    </row>
    <row r="36" spans="1:11" s="28" customFormat="1">
      <c r="B36" s="389"/>
      <c r="C36" s="50"/>
      <c r="D36" s="50"/>
      <c r="F36" s="471"/>
      <c r="G36" s="471"/>
      <c r="H36" s="44"/>
    </row>
    <row r="37" spans="1:11" s="28" customFormat="1">
      <c r="B37" s="43"/>
      <c r="C37" s="50"/>
      <c r="D37" s="50"/>
      <c r="F37" s="43"/>
      <c r="G37" s="43"/>
      <c r="H37" s="44"/>
    </row>
    <row r="38" spans="1:11" s="28" customFormat="1">
      <c r="B38" s="388"/>
      <c r="C38" s="3"/>
      <c r="D38" s="3"/>
      <c r="F38" s="470"/>
      <c r="G38" s="470"/>
      <c r="H38" s="3"/>
    </row>
    <row r="39" spans="1:11" s="28" customFormat="1">
      <c r="A39" s="38"/>
      <c r="B39" s="391"/>
      <c r="C39" s="50"/>
      <c r="D39" s="50"/>
      <c r="F39" s="471"/>
      <c r="G39" s="471"/>
      <c r="H39" s="52"/>
    </row>
    <row r="40" spans="1:11" s="28" customFormat="1">
      <c r="A40" s="38"/>
      <c r="B40" s="390"/>
      <c r="C40" s="54"/>
      <c r="D40" s="54"/>
      <c r="E40" s="53"/>
      <c r="F40" s="53"/>
      <c r="G40" s="48"/>
      <c r="H40" s="48"/>
    </row>
    <row r="41" spans="1:11" s="28" customFormat="1">
      <c r="B41" s="388"/>
      <c r="C41" s="3"/>
      <c r="D41" s="3"/>
      <c r="F41" s="470"/>
      <c r="G41" s="470"/>
      <c r="H41" s="3"/>
      <c r="J41" s="375"/>
    </row>
    <row r="42" spans="1:11" s="28" customFormat="1">
      <c r="A42" s="38"/>
      <c r="B42" s="391"/>
      <c r="C42" s="113"/>
      <c r="D42" s="50"/>
      <c r="F42" s="503"/>
      <c r="G42" s="503"/>
      <c r="H42" s="50"/>
      <c r="J42" s="46"/>
    </row>
    <row r="43" spans="1:11" s="28" customFormat="1">
      <c r="A43" s="38"/>
      <c r="B43" s="38"/>
      <c r="C43" s="53"/>
      <c r="D43" s="54"/>
      <c r="E43" s="53"/>
      <c r="F43" s="53"/>
      <c r="G43" s="48"/>
      <c r="H43" s="48"/>
    </row>
    <row r="44" spans="1:11" s="3" customFormat="1">
      <c r="A44" s="112"/>
      <c r="B44" s="388"/>
      <c r="D44" s="44"/>
      <c r="E44" s="44"/>
      <c r="F44" s="53"/>
      <c r="G44" s="48"/>
      <c r="H44" s="48"/>
    </row>
    <row r="45" spans="1:11" s="3" customFormat="1">
      <c r="A45" s="113"/>
      <c r="B45" s="391"/>
      <c r="C45" s="113"/>
      <c r="D45" s="44"/>
      <c r="E45" s="44"/>
      <c r="F45" s="44"/>
      <c r="G45" s="105"/>
      <c r="H45" s="105"/>
    </row>
    <row r="46" spans="1:11" s="3" customFormat="1">
      <c r="A46" s="44"/>
      <c r="B46" s="44"/>
      <c r="C46" s="44"/>
      <c r="D46" s="44"/>
      <c r="E46" s="44"/>
      <c r="F46" s="44"/>
      <c r="G46" s="44"/>
      <c r="H46" s="44"/>
      <c r="K46" s="106"/>
    </row>
    <row r="47" spans="1:11" s="3" customFormat="1" ht="36.75" customHeight="1">
      <c r="A47" s="493"/>
      <c r="B47" s="493"/>
      <c r="C47" s="493"/>
      <c r="D47" s="44"/>
      <c r="E47" s="44"/>
      <c r="F47" s="44"/>
      <c r="G47" s="44"/>
      <c r="H47" s="44"/>
    </row>
    <row r="48" spans="1:11" s="3" customFormat="1" ht="29.25" customHeight="1">
      <c r="A48" s="493"/>
      <c r="B48" s="493"/>
      <c r="C48" s="493"/>
      <c r="D48" s="44"/>
      <c r="E48" s="44"/>
      <c r="F48" s="44"/>
      <c r="G48" s="105"/>
      <c r="H48" s="105"/>
    </row>
    <row r="49" spans="1:8" s="3" customFormat="1" ht="14.25" customHeight="1">
      <c r="A49" s="38"/>
      <c r="B49" s="105"/>
      <c r="C49" s="105"/>
      <c r="D49" s="44"/>
      <c r="E49" s="44"/>
      <c r="F49" s="44"/>
      <c r="G49" s="44"/>
      <c r="H49" s="44"/>
    </row>
    <row r="50" spans="1:8" s="3" customFormat="1" ht="36.75" customHeight="1">
      <c r="A50" s="493"/>
      <c r="B50" s="493"/>
      <c r="C50" s="493"/>
      <c r="D50" s="44"/>
      <c r="E50" s="44"/>
      <c r="F50" s="44"/>
      <c r="G50" s="44"/>
      <c r="H50" s="44"/>
    </row>
    <row r="51" spans="1:8" s="3" customFormat="1" ht="29.25" customHeight="1">
      <c r="A51" s="493"/>
      <c r="B51" s="493"/>
      <c r="C51" s="493"/>
      <c r="D51" s="44"/>
      <c r="E51" s="44"/>
      <c r="F51" s="44"/>
      <c r="G51" s="105"/>
      <c r="H51" s="105"/>
    </row>
    <row r="52" spans="1:8" s="3" customFormat="1" ht="14.25" customHeight="1">
      <c r="A52" s="38"/>
      <c r="B52" s="38"/>
      <c r="C52" s="53"/>
      <c r="D52" s="44"/>
      <c r="E52" s="44"/>
      <c r="F52" s="44"/>
      <c r="G52" s="44"/>
      <c r="H52" s="44"/>
    </row>
    <row r="53" spans="1:8" s="3" customFormat="1" ht="36.75" customHeight="1">
      <c r="A53" s="493"/>
      <c r="B53" s="493"/>
      <c r="C53" s="493"/>
      <c r="D53" s="44"/>
      <c r="E53" s="44"/>
      <c r="F53" s="44"/>
      <c r="G53" s="44"/>
      <c r="H53" s="44"/>
    </row>
    <row r="54" spans="1:8" s="3" customFormat="1" ht="29.25" customHeight="1">
      <c r="A54" s="493"/>
      <c r="B54" s="493"/>
      <c r="C54" s="493"/>
      <c r="D54" s="44"/>
      <c r="E54" s="44"/>
      <c r="F54" s="44"/>
      <c r="G54" s="105"/>
      <c r="H54" s="105"/>
    </row>
    <row r="55" spans="1:8" s="3" customFormat="1">
      <c r="A55" s="52"/>
      <c r="B55" s="52"/>
      <c r="C55" s="52"/>
      <c r="D55" s="44"/>
      <c r="E55" s="44"/>
      <c r="F55" s="44"/>
      <c r="G55" s="44"/>
      <c r="H55" s="44"/>
    </row>
    <row r="56" spans="1:8" s="3" customFormat="1">
      <c r="A56" s="38"/>
      <c r="B56" s="52"/>
      <c r="C56" s="53"/>
      <c r="D56" s="44"/>
      <c r="E56" s="44"/>
      <c r="F56" s="44"/>
      <c r="G56" s="44"/>
      <c r="H56" s="44"/>
    </row>
    <row r="57" spans="1:8">
      <c r="F57" s="44"/>
      <c r="G57" s="44"/>
      <c r="H57" s="44"/>
    </row>
  </sheetData>
  <mergeCells count="28">
    <mergeCell ref="A1:H1"/>
    <mergeCell ref="A2:H2"/>
    <mergeCell ref="C10:D10"/>
    <mergeCell ref="A11:A12"/>
    <mergeCell ref="B11:B12"/>
    <mergeCell ref="F11:F12"/>
    <mergeCell ref="H11:H12"/>
    <mergeCell ref="A22:A24"/>
    <mergeCell ref="B22:F22"/>
    <mergeCell ref="C24:H24"/>
    <mergeCell ref="A54:C54"/>
    <mergeCell ref="F39:G39"/>
    <mergeCell ref="A47:C47"/>
    <mergeCell ref="A48:C48"/>
    <mergeCell ref="A53:C53"/>
    <mergeCell ref="A50:C50"/>
    <mergeCell ref="A51:C51"/>
    <mergeCell ref="F41:G41"/>
    <mergeCell ref="F42:G42"/>
    <mergeCell ref="F36:G36"/>
    <mergeCell ref="F38:G38"/>
    <mergeCell ref="D32:E32"/>
    <mergeCell ref="D33:E33"/>
    <mergeCell ref="A29:H29"/>
    <mergeCell ref="F35:G35"/>
    <mergeCell ref="A30:H30"/>
    <mergeCell ref="A31:C31"/>
    <mergeCell ref="F31:H3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3" fitToWidth="0" fitToHeight="0" orientation="portrait" blackAndWhite="1" r:id="rId1"/>
  <headerFooter>
    <oddHeader xml:space="preserve">&amp;Rแบบ ปร. 5.1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1"/>
  <sheetViews>
    <sheetView view="pageBreakPreview" topLeftCell="A4" zoomScale="90" zoomScaleNormal="55" zoomScaleSheetLayoutView="90" workbookViewId="0">
      <selection activeCell="C10" sqref="C10"/>
    </sheetView>
  </sheetViews>
  <sheetFormatPr defaultRowHeight="24.75"/>
  <cols>
    <col min="1" max="1" width="6.5703125" style="38" customWidth="1"/>
    <col min="2" max="2" width="37" style="38" customWidth="1"/>
    <col min="3" max="3" width="26.140625" style="71" customWidth="1"/>
    <col min="4" max="4" width="19.42578125" style="38" customWidth="1"/>
    <col min="5" max="5" width="29.7109375" style="71" customWidth="1"/>
    <col min="6" max="6" width="29.7109375" style="38" customWidth="1"/>
    <col min="7" max="7" width="9.140625" style="38"/>
    <col min="8" max="8" width="10.5703125" style="38" bestFit="1" customWidth="1"/>
    <col min="9" max="9" width="39.42578125" style="38" customWidth="1"/>
    <col min="10" max="10" width="11.85546875" style="38" customWidth="1"/>
    <col min="11" max="16384" width="9.140625" style="38"/>
  </cols>
  <sheetData>
    <row r="1" spans="1:11" ht="54" customHeight="1">
      <c r="A1" s="473"/>
      <c r="B1" s="473"/>
      <c r="C1" s="473"/>
      <c r="D1" s="473"/>
      <c r="E1" s="473"/>
      <c r="F1" s="473"/>
    </row>
    <row r="2" spans="1:11" ht="25.5" thickBot="1">
      <c r="A2" s="504" t="s">
        <v>1176</v>
      </c>
      <c r="B2" s="504"/>
      <c r="C2" s="504"/>
      <c r="D2" s="504"/>
      <c r="E2" s="504"/>
      <c r="F2" s="504"/>
    </row>
    <row r="3" spans="1:11" ht="21" customHeight="1">
      <c r="A3" s="57"/>
      <c r="B3" s="8" t="str">
        <f>แบบปร.4.1A!A3</f>
        <v>โครงการ : ปรับปรุงหอพักนักศึกษา พิเศษ</v>
      </c>
      <c r="C3" s="59"/>
      <c r="D3" s="60"/>
      <c r="E3" s="59"/>
      <c r="F3" s="60"/>
    </row>
    <row r="4" spans="1:11" ht="21" customHeight="1">
      <c r="A4" s="57"/>
      <c r="B4" s="8" t="s">
        <v>1107</v>
      </c>
      <c r="C4" s="62"/>
      <c r="D4" s="63"/>
      <c r="E4" s="62"/>
      <c r="F4" s="63"/>
    </row>
    <row r="5" spans="1:11" ht="21" customHeight="1">
      <c r="A5" s="57"/>
      <c r="B5" s="8" t="s">
        <v>1105</v>
      </c>
      <c r="C5" s="62"/>
      <c r="D5" s="63"/>
      <c r="E5" s="62"/>
      <c r="F5" s="63"/>
    </row>
    <row r="6" spans="1:11" ht="21" customHeight="1">
      <c r="A6" s="57"/>
      <c r="B6" s="8" t="s">
        <v>1263</v>
      </c>
      <c r="C6" s="62"/>
      <c r="D6" s="63"/>
      <c r="E6" s="62"/>
      <c r="F6" s="63"/>
    </row>
    <row r="7" spans="1:11" ht="21" customHeight="1">
      <c r="A7" s="57"/>
      <c r="B7" s="11" t="s">
        <v>1165</v>
      </c>
      <c r="C7" s="62"/>
      <c r="D7" s="63"/>
      <c r="E7" s="62"/>
      <c r="F7" s="63"/>
    </row>
    <row r="8" spans="1:11" ht="21" customHeight="1">
      <c r="A8" s="57"/>
      <c r="B8" s="8" t="s">
        <v>1166</v>
      </c>
      <c r="C8" s="62"/>
      <c r="D8" s="63"/>
      <c r="E8" s="62"/>
      <c r="F8" s="63"/>
    </row>
    <row r="9" spans="1:11" ht="21" customHeight="1">
      <c r="A9" s="57"/>
      <c r="B9" s="8" t="s">
        <v>1168</v>
      </c>
      <c r="C9" s="64">
        <v>3</v>
      </c>
      <c r="D9" s="63" t="s">
        <v>233</v>
      </c>
      <c r="E9" s="62"/>
      <c r="F9" s="63"/>
    </row>
    <row r="10" spans="1:11" ht="21" customHeight="1">
      <c r="A10" s="57"/>
      <c r="B10" s="8" t="s">
        <v>1169</v>
      </c>
      <c r="C10" s="108"/>
      <c r="D10" s="63"/>
      <c r="E10" s="62"/>
      <c r="F10" s="63" t="s">
        <v>1108</v>
      </c>
    </row>
    <row r="11" spans="1:11" s="10" customFormat="1">
      <c r="A11" s="506" t="s">
        <v>91</v>
      </c>
      <c r="B11" s="508" t="s">
        <v>0</v>
      </c>
      <c r="C11" s="65" t="s">
        <v>34</v>
      </c>
      <c r="D11" s="510" t="s">
        <v>1173</v>
      </c>
      <c r="E11" s="65" t="s">
        <v>17</v>
      </c>
      <c r="F11" s="508" t="s">
        <v>12</v>
      </c>
    </row>
    <row r="12" spans="1:11" s="10" customFormat="1" ht="32.25" customHeight="1">
      <c r="A12" s="507"/>
      <c r="B12" s="509"/>
      <c r="C12" s="66" t="s">
        <v>1172</v>
      </c>
      <c r="D12" s="511"/>
      <c r="E12" s="66" t="s">
        <v>1172</v>
      </c>
      <c r="F12" s="509"/>
      <c r="H12" s="67"/>
      <c r="I12" s="67"/>
      <c r="J12" s="67"/>
      <c r="K12" s="67"/>
    </row>
    <row r="13" spans="1:11">
      <c r="A13" s="68"/>
      <c r="B13" s="383" t="s">
        <v>1182</v>
      </c>
      <c r="C13" s="70"/>
      <c r="D13" s="68"/>
      <c r="E13" s="70"/>
      <c r="F13" s="68"/>
      <c r="J13" s="71"/>
    </row>
    <row r="14" spans="1:11" s="77" customFormat="1">
      <c r="A14" s="72">
        <v>1</v>
      </c>
      <c r="B14" s="109" t="s">
        <v>1183</v>
      </c>
      <c r="C14" s="74"/>
      <c r="D14" s="399"/>
      <c r="E14" s="74"/>
      <c r="F14" s="76"/>
      <c r="I14" s="38"/>
      <c r="J14" s="78"/>
    </row>
    <row r="15" spans="1:11">
      <c r="A15" s="79"/>
      <c r="B15" s="80"/>
      <c r="C15" s="81"/>
      <c r="D15" s="82"/>
      <c r="E15" s="74"/>
      <c r="F15" s="83"/>
      <c r="J15" s="71"/>
    </row>
    <row r="16" spans="1:11">
      <c r="A16" s="79"/>
      <c r="B16" s="80"/>
      <c r="C16" s="81"/>
      <c r="D16" s="82"/>
      <c r="E16" s="74"/>
      <c r="F16" s="83"/>
      <c r="J16" s="71"/>
    </row>
    <row r="17" spans="1:10">
      <c r="A17" s="84"/>
      <c r="B17" s="80"/>
      <c r="C17" s="81"/>
      <c r="D17" s="82"/>
      <c r="E17" s="74"/>
      <c r="F17" s="83"/>
      <c r="J17" s="71"/>
    </row>
    <row r="18" spans="1:10">
      <c r="A18" s="79"/>
      <c r="B18" s="80"/>
      <c r="C18" s="81"/>
      <c r="D18" s="82"/>
      <c r="E18" s="74"/>
      <c r="F18" s="83"/>
      <c r="J18" s="71"/>
    </row>
    <row r="19" spans="1:10">
      <c r="A19" s="84"/>
      <c r="B19" s="80"/>
      <c r="C19" s="81"/>
      <c r="D19" s="82"/>
      <c r="E19" s="74"/>
      <c r="F19" s="79"/>
    </row>
    <row r="20" spans="1:10">
      <c r="A20" s="85"/>
      <c r="B20" s="86"/>
      <c r="C20" s="87"/>
      <c r="D20" s="88"/>
      <c r="E20" s="89"/>
      <c r="F20" s="90"/>
    </row>
    <row r="21" spans="1:10">
      <c r="A21" s="494" t="s">
        <v>19</v>
      </c>
      <c r="B21" s="498"/>
      <c r="C21" s="498"/>
      <c r="D21" s="499"/>
      <c r="E21" s="91"/>
      <c r="F21" s="92"/>
      <c r="I21" s="93"/>
    </row>
    <row r="22" spans="1:10">
      <c r="A22" s="495"/>
      <c r="B22" s="95" t="s">
        <v>1177</v>
      </c>
      <c r="C22" s="95"/>
      <c r="D22" s="95"/>
      <c r="E22" s="96"/>
      <c r="F22" s="97"/>
      <c r="I22" s="93"/>
    </row>
    <row r="23" spans="1:10">
      <c r="A23" s="495"/>
      <c r="B23" s="515" t="s">
        <v>37</v>
      </c>
      <c r="C23" s="516"/>
      <c r="D23" s="516"/>
      <c r="E23" s="392"/>
      <c r="F23" s="97"/>
    </row>
    <row r="24" spans="1:10">
      <c r="A24" s="496"/>
      <c r="B24" s="98" t="s">
        <v>20</v>
      </c>
      <c r="C24" s="512"/>
      <c r="D24" s="513"/>
      <c r="E24" s="513"/>
      <c r="F24" s="514"/>
    </row>
    <row r="25" spans="1:10" s="28" customFormat="1" ht="23.25" customHeight="1">
      <c r="A25" s="38"/>
      <c r="B25" s="38"/>
      <c r="C25" s="53"/>
      <c r="D25" s="53"/>
      <c r="E25" s="107"/>
      <c r="F25" s="107"/>
    </row>
    <row r="26" spans="1:10" s="28" customFormat="1">
      <c r="A26" s="473"/>
      <c r="B26" s="473"/>
      <c r="C26" s="473"/>
      <c r="D26" s="473"/>
      <c r="E26" s="473"/>
      <c r="F26" s="473"/>
      <c r="G26" s="110"/>
      <c r="H26" s="110"/>
    </row>
    <row r="27" spans="1:10" s="28" customFormat="1">
      <c r="A27" s="472"/>
      <c r="B27" s="472"/>
      <c r="C27" s="472"/>
      <c r="D27" s="472"/>
      <c r="E27" s="472"/>
      <c r="F27" s="472"/>
      <c r="G27" s="111"/>
      <c r="H27" s="111"/>
    </row>
    <row r="28" spans="1:10" s="28" customFormat="1">
      <c r="A28" s="44"/>
      <c r="B28" s="44"/>
      <c r="C28" s="44"/>
      <c r="D28" s="54"/>
      <c r="E28" s="53"/>
      <c r="F28" s="44"/>
      <c r="G28" s="44"/>
      <c r="H28" s="44"/>
    </row>
    <row r="29" spans="1:10" s="28" customFormat="1">
      <c r="A29" s="38"/>
      <c r="B29" s="376"/>
      <c r="C29" s="112"/>
      <c r="D29" s="3"/>
      <c r="E29" s="112"/>
      <c r="F29" s="3"/>
      <c r="G29" s="44"/>
      <c r="H29" s="44"/>
    </row>
    <row r="30" spans="1:10" s="28" customFormat="1">
      <c r="A30" s="38"/>
      <c r="B30" s="375"/>
      <c r="C30" s="46"/>
      <c r="D30" s="46"/>
      <c r="E30" s="46"/>
      <c r="F30" s="47"/>
      <c r="G30" s="48"/>
      <c r="H30" s="48"/>
    </row>
    <row r="31" spans="1:10" s="28" customFormat="1">
      <c r="B31" s="376"/>
      <c r="C31" s="49"/>
      <c r="D31" s="47"/>
      <c r="E31" s="376"/>
      <c r="F31" s="47"/>
      <c r="G31" s="48"/>
      <c r="H31" s="48"/>
    </row>
    <row r="32" spans="1:10" s="28" customFormat="1">
      <c r="B32" s="388"/>
      <c r="C32" s="3"/>
      <c r="E32" s="112"/>
      <c r="F32" s="3"/>
      <c r="G32" s="112"/>
      <c r="H32" s="3"/>
    </row>
    <row r="33" spans="1:9" s="28" customFormat="1">
      <c r="B33" s="389"/>
      <c r="C33" s="46"/>
      <c r="E33" s="46"/>
      <c r="G33" s="113"/>
      <c r="H33" s="44"/>
    </row>
    <row r="34" spans="1:9" s="28" customFormat="1">
      <c r="B34" s="376"/>
      <c r="C34" s="50"/>
      <c r="F34" s="376"/>
      <c r="G34" s="376"/>
      <c r="H34" s="44"/>
    </row>
    <row r="35" spans="1:9" s="28" customFormat="1">
      <c r="B35" s="388"/>
      <c r="C35" s="3"/>
      <c r="E35" s="112"/>
      <c r="F35" s="3"/>
      <c r="G35" s="112"/>
      <c r="H35" s="3"/>
    </row>
    <row r="36" spans="1:9" s="28" customFormat="1">
      <c r="A36" s="38"/>
      <c r="B36" s="391"/>
      <c r="C36" s="46"/>
      <c r="D36" s="50"/>
      <c r="E36" s="46"/>
      <c r="F36" s="46"/>
      <c r="G36" s="46"/>
      <c r="H36" s="377"/>
    </row>
    <row r="37" spans="1:9" s="28" customFormat="1">
      <c r="A37" s="38"/>
      <c r="B37" s="38"/>
      <c r="C37" s="53"/>
      <c r="D37" s="54"/>
      <c r="E37" s="53"/>
      <c r="F37" s="53"/>
      <c r="G37" s="48"/>
      <c r="H37" s="48"/>
    </row>
    <row r="38" spans="1:9" s="3" customFormat="1">
      <c r="A38" s="38"/>
      <c r="B38" s="388"/>
      <c r="D38" s="50"/>
      <c r="E38" s="112"/>
      <c r="G38" s="46"/>
      <c r="H38" s="377"/>
    </row>
    <row r="39" spans="1:9" s="3" customFormat="1" ht="29.25" customHeight="1">
      <c r="A39" s="44"/>
      <c r="B39" s="391"/>
      <c r="C39" s="46"/>
      <c r="D39" s="44"/>
      <c r="E39" s="46"/>
      <c r="F39" s="46"/>
    </row>
    <row r="40" spans="1:9" s="3" customFormat="1">
      <c r="A40" s="44"/>
      <c r="B40" s="44"/>
      <c r="C40" s="44"/>
      <c r="D40" s="44"/>
      <c r="E40" s="44"/>
      <c r="F40" s="44"/>
      <c r="I40" s="106"/>
    </row>
    <row r="41" spans="1:9" s="3" customFormat="1">
      <c r="A41" s="112"/>
      <c r="B41" s="388"/>
      <c r="D41" s="44"/>
      <c r="E41" s="44"/>
      <c r="F41" s="44"/>
    </row>
    <row r="42" spans="1:9" s="3" customFormat="1">
      <c r="A42" s="113"/>
      <c r="B42" s="391"/>
      <c r="C42" s="44"/>
      <c r="D42" s="44"/>
      <c r="E42" s="105"/>
      <c r="F42" s="105"/>
    </row>
    <row r="43" spans="1:9" s="3" customFormat="1">
      <c r="A43" s="38"/>
      <c r="B43" s="105"/>
      <c r="C43" s="44"/>
      <c r="D43" s="44"/>
      <c r="E43" s="44"/>
      <c r="F43" s="44"/>
    </row>
    <row r="44" spans="1:9" s="3" customFormat="1" ht="36.75" customHeight="1">
      <c r="A44" s="493"/>
      <c r="B44" s="493"/>
      <c r="C44" s="44"/>
      <c r="D44" s="44"/>
      <c r="E44" s="44"/>
      <c r="F44" s="44"/>
    </row>
    <row r="45" spans="1:9" s="3" customFormat="1" ht="29.25" customHeight="1">
      <c r="A45" s="493"/>
      <c r="B45" s="493"/>
      <c r="C45" s="44"/>
      <c r="D45" s="44"/>
      <c r="E45" s="105"/>
      <c r="F45" s="105"/>
    </row>
    <row r="46" spans="1:9" s="3" customFormat="1" ht="14.25" customHeight="1">
      <c r="A46" s="38"/>
      <c r="B46" s="38"/>
      <c r="C46" s="44"/>
      <c r="D46" s="44"/>
      <c r="E46" s="44"/>
      <c r="F46" s="44"/>
    </row>
    <row r="47" spans="1:9" s="3" customFormat="1" ht="36.75" customHeight="1">
      <c r="A47" s="493"/>
      <c r="B47" s="493"/>
      <c r="C47" s="44"/>
      <c r="D47" s="44"/>
      <c r="E47" s="44"/>
      <c r="F47" s="44"/>
    </row>
    <row r="48" spans="1:9" s="3" customFormat="1" ht="29.25" customHeight="1">
      <c r="A48" s="493"/>
      <c r="B48" s="493"/>
      <c r="C48" s="44"/>
      <c r="D48" s="44"/>
      <c r="E48" s="105"/>
      <c r="F48" s="105"/>
    </row>
    <row r="49" spans="1:6" s="3" customFormat="1">
      <c r="A49" s="52"/>
      <c r="B49" s="52"/>
      <c r="C49" s="44"/>
      <c r="D49" s="44"/>
      <c r="E49" s="44"/>
      <c r="F49" s="44"/>
    </row>
    <row r="50" spans="1:6" s="3" customFormat="1">
      <c r="A50" s="38"/>
      <c r="B50" s="52"/>
      <c r="C50" s="44"/>
      <c r="D50" s="44"/>
      <c r="E50" s="44"/>
      <c r="F50" s="44"/>
    </row>
    <row r="51" spans="1:6">
      <c r="D51" s="44"/>
      <c r="E51" s="44"/>
      <c r="F51" s="44"/>
    </row>
  </sheetData>
  <mergeCells count="16">
    <mergeCell ref="A1:F1"/>
    <mergeCell ref="A2:F2"/>
    <mergeCell ref="A11:A12"/>
    <mergeCell ref="B11:B12"/>
    <mergeCell ref="D11:D12"/>
    <mergeCell ref="F11:F12"/>
    <mergeCell ref="A47:B47"/>
    <mergeCell ref="A48:B48"/>
    <mergeCell ref="B21:D21"/>
    <mergeCell ref="A45:B45"/>
    <mergeCell ref="A44:B44"/>
    <mergeCell ref="A26:F26"/>
    <mergeCell ref="A27:F27"/>
    <mergeCell ref="A21:A24"/>
    <mergeCell ref="C24:F24"/>
    <mergeCell ref="B23:D2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portrait" blackAndWhite="1" r:id="rId1"/>
  <headerFooter>
    <oddHeader xml:space="preserve">&amp;Rแบบ ปร. 5.2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208"/>
  <sheetViews>
    <sheetView showGridLines="0" view="pageBreakPreview" zoomScale="70" zoomScaleNormal="55" zoomScaleSheetLayoutView="70" zoomScalePageLayoutView="30" workbookViewId="0">
      <pane ySplit="8" topLeftCell="A15" activePane="bottomLeft" state="frozen"/>
      <selection pane="bottomLeft" activeCell="E25" sqref="E25"/>
    </sheetView>
  </sheetViews>
  <sheetFormatPr defaultRowHeight="24.95" customHeight="1"/>
  <cols>
    <col min="1" max="1" width="6.140625" style="149" customWidth="1"/>
    <col min="2" max="2" width="5" style="167" customWidth="1"/>
    <col min="3" max="3" width="85.28515625" style="125" customWidth="1"/>
    <col min="4" max="4" width="10.5703125" style="168" bestFit="1" customWidth="1"/>
    <col min="5" max="5" width="8.140625" style="168" customWidth="1"/>
    <col min="6" max="6" width="11.7109375" style="149" bestFit="1" customWidth="1"/>
    <col min="7" max="7" width="17.5703125" style="169" bestFit="1" customWidth="1"/>
    <col min="8" max="8" width="12.85546875" style="169" customWidth="1"/>
    <col min="9" max="9" width="16.85546875" style="149" customWidth="1"/>
    <col min="10" max="10" width="17.28515625" style="169" bestFit="1" customWidth="1"/>
    <col min="11" max="11" width="21.5703125" style="149" customWidth="1"/>
    <col min="12" max="12" width="12.28515625" style="149" customWidth="1"/>
    <col min="13" max="13" width="11" style="149" bestFit="1" customWidth="1"/>
    <col min="14" max="16384" width="9.140625" style="149"/>
  </cols>
  <sheetData>
    <row r="1" spans="1:12" s="114" customFormat="1" ht="23.25" thickBot="1">
      <c r="A1" s="517" t="s">
        <v>1175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2" s="114" customFormat="1" ht="22.5" customHeight="1">
      <c r="A2" s="115" t="s">
        <v>1104</v>
      </c>
      <c r="B2" s="116"/>
      <c r="C2" s="117"/>
      <c r="D2" s="365"/>
      <c r="E2" s="119"/>
      <c r="F2" s="119"/>
      <c r="H2" s="119"/>
      <c r="I2" s="117"/>
      <c r="J2" s="117"/>
      <c r="K2" s="120"/>
    </row>
    <row r="3" spans="1:12" s="114" customFormat="1" ht="22.5">
      <c r="A3" s="118" t="s">
        <v>1316</v>
      </c>
      <c r="B3" s="121"/>
      <c r="C3" s="122"/>
      <c r="D3" s="365"/>
      <c r="E3" s="123"/>
      <c r="F3" s="125"/>
      <c r="G3" s="124"/>
      <c r="H3" s="125"/>
      <c r="I3" s="126"/>
      <c r="J3" s="125"/>
      <c r="K3" s="127"/>
    </row>
    <row r="4" spans="1:12" s="114" customFormat="1" ht="22.5">
      <c r="A4" s="118" t="s">
        <v>1105</v>
      </c>
      <c r="B4" s="121"/>
      <c r="C4" s="122"/>
      <c r="D4" s="366"/>
      <c r="E4" s="123"/>
      <c r="F4" s="125"/>
      <c r="G4" s="124"/>
      <c r="H4" s="125"/>
      <c r="I4" s="126"/>
      <c r="J4" s="125"/>
      <c r="K4" s="127"/>
    </row>
    <row r="5" spans="1:12" s="114" customFormat="1" ht="22.5">
      <c r="A5" s="118" t="s">
        <v>1165</v>
      </c>
      <c r="B5" s="121"/>
      <c r="C5" s="122"/>
      <c r="D5" s="365"/>
      <c r="E5" s="123"/>
      <c r="F5" s="125"/>
      <c r="G5" s="124"/>
      <c r="H5" s="125"/>
      <c r="I5" s="126"/>
      <c r="J5" s="125"/>
      <c r="K5" s="127"/>
    </row>
    <row r="6" spans="1:12" s="114" customFormat="1" ht="22.5">
      <c r="A6" s="128" t="s">
        <v>1330</v>
      </c>
      <c r="B6" s="129"/>
      <c r="C6" s="130"/>
      <c r="D6" s="366"/>
      <c r="G6" s="131"/>
      <c r="H6" s="132" t="s">
        <v>1106</v>
      </c>
      <c r="I6" s="518"/>
      <c r="J6" s="518"/>
      <c r="K6" s="133" t="s">
        <v>1171</v>
      </c>
    </row>
    <row r="7" spans="1:12" s="137" customFormat="1" ht="24.95" customHeight="1">
      <c r="A7" s="134" t="s">
        <v>8</v>
      </c>
      <c r="B7" s="135"/>
      <c r="C7" s="523" t="s">
        <v>0</v>
      </c>
      <c r="D7" s="521" t="s">
        <v>10</v>
      </c>
      <c r="E7" s="522"/>
      <c r="F7" s="521" t="s">
        <v>11</v>
      </c>
      <c r="G7" s="522"/>
      <c r="H7" s="521" t="s">
        <v>5</v>
      </c>
      <c r="I7" s="522"/>
      <c r="J7" s="136" t="s">
        <v>6</v>
      </c>
      <c r="K7" s="519" t="s">
        <v>12</v>
      </c>
    </row>
    <row r="8" spans="1:12" s="137" customFormat="1" ht="24.95" customHeight="1">
      <c r="A8" s="138" t="s">
        <v>9</v>
      </c>
      <c r="B8" s="139"/>
      <c r="C8" s="524"/>
      <c r="D8" s="362" t="s">
        <v>1</v>
      </c>
      <c r="E8" s="140" t="s">
        <v>2</v>
      </c>
      <c r="F8" s="138" t="s">
        <v>3</v>
      </c>
      <c r="G8" s="136" t="s">
        <v>4</v>
      </c>
      <c r="H8" s="136" t="s">
        <v>3</v>
      </c>
      <c r="I8" s="140" t="s">
        <v>4</v>
      </c>
      <c r="J8" s="136" t="s">
        <v>7</v>
      </c>
      <c r="K8" s="520"/>
    </row>
    <row r="9" spans="1:12" ht="24.95" customHeight="1">
      <c r="A9" s="141"/>
      <c r="B9" s="142"/>
      <c r="C9" s="143" t="s">
        <v>1264</v>
      </c>
      <c r="D9" s="144"/>
      <c r="E9" s="144"/>
      <c r="F9" s="145"/>
      <c r="G9" s="146"/>
      <c r="H9" s="145"/>
      <c r="I9" s="146"/>
      <c r="J9" s="146"/>
      <c r="K9" s="147"/>
      <c r="L9" s="148"/>
    </row>
    <row r="10" spans="1:12" ht="24.95" customHeight="1">
      <c r="A10" s="150"/>
      <c r="B10" s="142">
        <v>1</v>
      </c>
      <c r="C10" s="151" t="str">
        <f>C34</f>
        <v>งานรื้อถอน</v>
      </c>
      <c r="D10" s="144"/>
      <c r="E10" s="152" t="s">
        <v>1164</v>
      </c>
      <c r="F10" s="145"/>
      <c r="G10" s="146"/>
      <c r="H10" s="145"/>
      <c r="I10" s="146"/>
      <c r="J10" s="146"/>
      <c r="K10" s="147"/>
      <c r="L10" s="148"/>
    </row>
    <row r="11" spans="1:12" ht="24.95" customHeight="1">
      <c r="A11" s="150"/>
      <c r="B11" s="142">
        <v>2</v>
      </c>
      <c r="C11" s="151" t="str">
        <f>C59</f>
        <v xml:space="preserve">งานโครงสร้าง </v>
      </c>
      <c r="D11" s="144"/>
      <c r="E11" s="144" t="s">
        <v>1164</v>
      </c>
      <c r="F11" s="145"/>
      <c r="G11" s="146"/>
      <c r="H11" s="146"/>
      <c r="I11" s="146"/>
      <c r="J11" s="146"/>
      <c r="K11" s="147"/>
      <c r="L11" s="148"/>
    </row>
    <row r="12" spans="1:12" ht="24.95" customHeight="1">
      <c r="A12" s="150"/>
      <c r="B12" s="142">
        <v>3</v>
      </c>
      <c r="C12" s="151" t="str">
        <f>C84</f>
        <v>งานสถาปัตยกรรม</v>
      </c>
      <c r="D12" s="144"/>
      <c r="E12" s="144" t="s">
        <v>1164</v>
      </c>
      <c r="F12" s="145"/>
      <c r="G12" s="146"/>
      <c r="H12" s="146"/>
      <c r="I12" s="146"/>
      <c r="J12" s="146"/>
      <c r="K12" s="147"/>
      <c r="L12" s="148"/>
    </row>
    <row r="13" spans="1:12" ht="24.95" customHeight="1">
      <c r="A13" s="150"/>
      <c r="B13" s="142">
        <v>4</v>
      </c>
      <c r="C13" s="153" t="str">
        <f>C109</f>
        <v xml:space="preserve">งานระบบไฟฟ้า </v>
      </c>
      <c r="D13" s="144"/>
      <c r="E13" s="144" t="s">
        <v>1164</v>
      </c>
      <c r="F13" s="145"/>
      <c r="G13" s="146"/>
      <c r="H13" s="145"/>
      <c r="I13" s="146"/>
      <c r="J13" s="146"/>
      <c r="K13" s="147"/>
      <c r="L13" s="148"/>
    </row>
    <row r="14" spans="1:12" ht="24.95" customHeight="1">
      <c r="A14" s="150"/>
      <c r="B14" s="142">
        <v>5</v>
      </c>
      <c r="C14" s="151" t="str">
        <f>C134</f>
        <v>งานระบบสื่อสาร</v>
      </c>
      <c r="D14" s="144"/>
      <c r="E14" s="144" t="s">
        <v>1164</v>
      </c>
      <c r="F14" s="145"/>
      <c r="G14" s="146"/>
      <c r="H14" s="146"/>
      <c r="I14" s="146"/>
      <c r="J14" s="146"/>
      <c r="K14" s="154"/>
      <c r="L14" s="148"/>
    </row>
    <row r="15" spans="1:12" ht="24.95" customHeight="1">
      <c r="A15" s="150"/>
      <c r="B15" s="142">
        <v>6</v>
      </c>
      <c r="C15" s="151" t="str">
        <f>C159</f>
        <v>งานระบบสื่อสารและเทคโนโลยีสารสนเทศ (ระบบ LAN)</v>
      </c>
      <c r="D15" s="144"/>
      <c r="E15" s="144" t="s">
        <v>1164</v>
      </c>
      <c r="F15" s="145"/>
      <c r="G15" s="146"/>
      <c r="H15" s="146"/>
      <c r="I15" s="146"/>
      <c r="J15" s="146"/>
      <c r="K15" s="154"/>
      <c r="L15" s="148"/>
    </row>
    <row r="16" spans="1:12" ht="24.95" customHeight="1">
      <c r="A16" s="150"/>
      <c r="B16" s="142">
        <v>7</v>
      </c>
      <c r="C16" s="151" t="str">
        <f>C184</f>
        <v>งานระบบสื่อสารและเทคโนโลยีสารสนเทศ (ระบบกล้องวงจรปิด)</v>
      </c>
      <c r="D16" s="144"/>
      <c r="E16" s="144" t="s">
        <v>1164</v>
      </c>
      <c r="F16" s="145"/>
      <c r="G16" s="146"/>
      <c r="H16" s="146"/>
      <c r="I16" s="146"/>
      <c r="J16" s="146"/>
      <c r="K16" s="154"/>
      <c r="L16" s="148"/>
    </row>
    <row r="17" spans="1:12" ht="24.95" customHeight="1">
      <c r="A17" s="150"/>
      <c r="B17" s="142"/>
      <c r="C17" s="151"/>
      <c r="D17" s="144"/>
      <c r="E17" s="144"/>
      <c r="F17" s="145"/>
      <c r="G17" s="146"/>
      <c r="H17" s="145"/>
      <c r="I17" s="146"/>
      <c r="J17" s="146"/>
      <c r="K17" s="154"/>
      <c r="L17" s="148"/>
    </row>
    <row r="18" spans="1:12" ht="24.95" customHeight="1">
      <c r="A18" s="150"/>
      <c r="B18" s="142"/>
      <c r="C18" s="151"/>
      <c r="D18" s="144"/>
      <c r="E18" s="144"/>
      <c r="F18" s="145"/>
      <c r="G18" s="146"/>
      <c r="H18" s="145"/>
      <c r="I18" s="146"/>
      <c r="J18" s="146"/>
      <c r="K18" s="154"/>
      <c r="L18" s="148"/>
    </row>
    <row r="19" spans="1:12" ht="24.95" customHeight="1">
      <c r="A19" s="150"/>
      <c r="B19" s="142"/>
      <c r="C19" s="151"/>
      <c r="D19" s="144"/>
      <c r="E19" s="144"/>
      <c r="F19" s="145"/>
      <c r="G19" s="146"/>
      <c r="H19" s="145"/>
      <c r="I19" s="146"/>
      <c r="J19" s="146"/>
      <c r="K19" s="154"/>
      <c r="L19" s="148"/>
    </row>
    <row r="20" spans="1:12" ht="24.95" customHeight="1">
      <c r="A20" s="150"/>
      <c r="B20" s="142"/>
      <c r="C20" s="151"/>
      <c r="D20" s="144"/>
      <c r="E20" s="144"/>
      <c r="F20" s="145"/>
      <c r="G20" s="146"/>
      <c r="H20" s="145"/>
      <c r="I20" s="146"/>
      <c r="J20" s="146"/>
      <c r="K20" s="154"/>
      <c r="L20" s="148"/>
    </row>
    <row r="21" spans="1:12" ht="24.95" customHeight="1">
      <c r="A21" s="150"/>
      <c r="B21" s="142"/>
      <c r="C21" s="151"/>
      <c r="D21" s="144"/>
      <c r="E21" s="144"/>
      <c r="F21" s="145"/>
      <c r="G21" s="146"/>
      <c r="H21" s="145"/>
      <c r="I21" s="146"/>
      <c r="J21" s="146"/>
      <c r="K21" s="154"/>
      <c r="L21" s="148"/>
    </row>
    <row r="22" spans="1:12" ht="24.95" customHeight="1">
      <c r="A22" s="150"/>
      <c r="B22" s="142"/>
      <c r="C22" s="151"/>
      <c r="D22" s="144"/>
      <c r="E22" s="144"/>
      <c r="F22" s="145"/>
      <c r="G22" s="146"/>
      <c r="H22" s="145"/>
      <c r="I22" s="146"/>
      <c r="J22" s="146"/>
      <c r="K22" s="154"/>
      <c r="L22" s="148"/>
    </row>
    <row r="23" spans="1:12" ht="24.95" customHeight="1">
      <c r="A23" s="150"/>
      <c r="B23" s="142"/>
      <c r="C23" s="151"/>
      <c r="D23" s="144"/>
      <c r="E23" s="144"/>
      <c r="F23" s="145"/>
      <c r="G23" s="146"/>
      <c r="H23" s="145"/>
      <c r="I23" s="146"/>
      <c r="J23" s="146"/>
      <c r="K23" s="154"/>
      <c r="L23" s="148"/>
    </row>
    <row r="24" spans="1:12" ht="24.95" customHeight="1">
      <c r="A24" s="150"/>
      <c r="B24" s="142"/>
      <c r="C24" s="151"/>
      <c r="D24" s="144"/>
      <c r="E24" s="144"/>
      <c r="F24" s="145"/>
      <c r="G24" s="146"/>
      <c r="H24" s="145"/>
      <c r="I24" s="146"/>
      <c r="J24" s="146"/>
      <c r="K24" s="154"/>
      <c r="L24" s="148"/>
    </row>
    <row r="25" spans="1:12" ht="24.95" customHeight="1">
      <c r="A25" s="150"/>
      <c r="B25" s="142"/>
      <c r="C25" s="151"/>
      <c r="D25" s="144"/>
      <c r="E25" s="144"/>
      <c r="F25" s="145"/>
      <c r="G25" s="146"/>
      <c r="H25" s="145"/>
      <c r="I25" s="146"/>
      <c r="J25" s="146"/>
      <c r="K25" s="154"/>
      <c r="L25" s="148"/>
    </row>
    <row r="26" spans="1:12" ht="24.95" customHeight="1">
      <c r="A26" s="150"/>
      <c r="B26" s="142"/>
      <c r="C26" s="151"/>
      <c r="D26" s="144"/>
      <c r="E26" s="144"/>
      <c r="F26" s="145"/>
      <c r="G26" s="146"/>
      <c r="H26" s="145"/>
      <c r="I26" s="146"/>
      <c r="J26" s="146"/>
      <c r="K26" s="154"/>
      <c r="L26" s="148"/>
    </row>
    <row r="27" spans="1:12" ht="24.95" customHeight="1">
      <c r="A27" s="150"/>
      <c r="B27" s="142"/>
      <c r="C27" s="151"/>
      <c r="D27" s="144"/>
      <c r="E27" s="144"/>
      <c r="F27" s="145"/>
      <c r="G27" s="146"/>
      <c r="H27" s="145"/>
      <c r="I27" s="146"/>
      <c r="J27" s="146"/>
      <c r="K27" s="154"/>
      <c r="L27" s="148"/>
    </row>
    <row r="28" spans="1:12" ht="24.95" customHeight="1">
      <c r="A28" s="150"/>
      <c r="B28" s="142"/>
      <c r="C28" s="151"/>
      <c r="D28" s="144"/>
      <c r="E28" s="144"/>
      <c r="F28" s="145"/>
      <c r="G28" s="146"/>
      <c r="H28" s="145"/>
      <c r="I28" s="146"/>
      <c r="J28" s="146"/>
      <c r="K28" s="154"/>
      <c r="L28" s="148"/>
    </row>
    <row r="29" spans="1:12" ht="24.95" customHeight="1">
      <c r="A29" s="150"/>
      <c r="B29" s="142"/>
      <c r="C29" s="151"/>
      <c r="D29" s="144"/>
      <c r="E29" s="144"/>
      <c r="F29" s="145"/>
      <c r="G29" s="146"/>
      <c r="H29" s="145"/>
      <c r="I29" s="146"/>
      <c r="J29" s="146"/>
      <c r="K29" s="154"/>
      <c r="L29" s="148"/>
    </row>
    <row r="30" spans="1:12" ht="24.95" customHeight="1">
      <c r="A30" s="150"/>
      <c r="B30" s="142"/>
      <c r="C30" s="151"/>
      <c r="D30" s="144"/>
      <c r="E30" s="144"/>
      <c r="F30" s="145"/>
      <c r="G30" s="146"/>
      <c r="H30" s="145"/>
      <c r="I30" s="146"/>
      <c r="J30" s="146"/>
      <c r="K30" s="154"/>
      <c r="L30" s="148"/>
    </row>
    <row r="31" spans="1:12" ht="24.95" customHeight="1">
      <c r="A31" s="150"/>
      <c r="B31" s="142"/>
      <c r="C31" s="151"/>
      <c r="D31" s="144"/>
      <c r="E31" s="144"/>
      <c r="F31" s="145"/>
      <c r="G31" s="146"/>
      <c r="H31" s="145"/>
      <c r="I31" s="146"/>
      <c r="J31" s="146"/>
      <c r="K31" s="154"/>
      <c r="L31" s="148"/>
    </row>
    <row r="32" spans="1:12" ht="24.95" customHeight="1">
      <c r="A32" s="150"/>
      <c r="B32" s="142"/>
      <c r="C32" s="151"/>
      <c r="D32" s="144"/>
      <c r="E32" s="144"/>
      <c r="F32" s="145"/>
      <c r="G32" s="146"/>
      <c r="H32" s="145"/>
      <c r="I32" s="146"/>
      <c r="J32" s="146"/>
      <c r="K32" s="154"/>
      <c r="L32" s="148"/>
    </row>
    <row r="33" spans="1:14" ht="24.95" customHeight="1">
      <c r="A33" s="155"/>
      <c r="B33" s="156"/>
      <c r="C33" s="157" t="str">
        <f>"รวมราคา  " &amp;   A9 &amp; C9</f>
        <v>รวมราคา  ปรับปรุงอาคารหอพักชาย คณะครุศาสตร์ ณ ศูนย์แม่ริม</v>
      </c>
      <c r="D33" s="158"/>
      <c r="E33" s="158"/>
      <c r="F33" s="159"/>
      <c r="G33" s="160"/>
      <c r="H33" s="159"/>
      <c r="I33" s="160"/>
      <c r="J33" s="160"/>
      <c r="K33" s="161"/>
      <c r="L33" s="148"/>
    </row>
    <row r="34" spans="1:14" ht="24.95" customHeight="1">
      <c r="A34" s="141">
        <v>1</v>
      </c>
      <c r="B34" s="142"/>
      <c r="C34" s="143" t="s">
        <v>1117</v>
      </c>
      <c r="D34" s="144"/>
      <c r="E34" s="144"/>
      <c r="F34" s="145"/>
      <c r="G34" s="146"/>
      <c r="H34" s="145"/>
      <c r="I34" s="146"/>
      <c r="J34" s="146"/>
      <c r="K34" s="147"/>
      <c r="L34" s="148"/>
    </row>
    <row r="35" spans="1:14" ht="24.95" customHeight="1">
      <c r="A35" s="150"/>
      <c r="B35" s="142">
        <v>1.1000000000000001</v>
      </c>
      <c r="C35" s="151" t="s">
        <v>1265</v>
      </c>
      <c r="D35" s="144"/>
      <c r="E35" s="144" t="s">
        <v>83</v>
      </c>
      <c r="F35" s="145"/>
      <c r="G35" s="146"/>
      <c r="H35" s="145"/>
      <c r="I35" s="146"/>
      <c r="J35" s="146"/>
      <c r="K35" s="147"/>
      <c r="L35" s="148"/>
      <c r="M35" s="149">
        <v>250</v>
      </c>
      <c r="N35" s="149">
        <f>M35*0.3</f>
        <v>75</v>
      </c>
    </row>
    <row r="36" spans="1:14" ht="24.95" customHeight="1">
      <c r="A36" s="150"/>
      <c r="B36" s="142"/>
      <c r="C36" s="151"/>
      <c r="D36" s="368"/>
      <c r="E36" s="144"/>
      <c r="F36" s="145"/>
      <c r="G36" s="146"/>
      <c r="H36" s="145"/>
      <c r="I36" s="146"/>
      <c r="J36" s="146"/>
      <c r="K36" s="147"/>
      <c r="L36" s="148"/>
    </row>
    <row r="37" spans="1:14" ht="24.95" customHeight="1">
      <c r="A37" s="150"/>
      <c r="B37" s="142"/>
      <c r="C37" s="151"/>
      <c r="D37" s="368"/>
      <c r="E37" s="144"/>
      <c r="F37" s="145"/>
      <c r="G37" s="146"/>
      <c r="H37" s="145"/>
      <c r="I37" s="146"/>
      <c r="J37" s="146"/>
      <c r="K37" s="154"/>
      <c r="L37" s="148"/>
    </row>
    <row r="38" spans="1:14" ht="24.95" customHeight="1">
      <c r="A38" s="150"/>
      <c r="B38" s="142"/>
      <c r="C38" s="151"/>
      <c r="D38" s="144"/>
      <c r="E38" s="144"/>
      <c r="F38" s="145"/>
      <c r="G38" s="146"/>
      <c r="H38" s="145"/>
      <c r="I38" s="146"/>
      <c r="J38" s="146"/>
      <c r="K38" s="154"/>
      <c r="L38" s="148"/>
    </row>
    <row r="39" spans="1:14" ht="24.95" customHeight="1">
      <c r="A39" s="150"/>
      <c r="B39" s="142"/>
      <c r="C39" s="151"/>
      <c r="D39" s="144"/>
      <c r="E39" s="144"/>
      <c r="F39" s="145"/>
      <c r="G39" s="146"/>
      <c r="H39" s="145"/>
      <c r="I39" s="146"/>
      <c r="J39" s="146"/>
      <c r="K39" s="154"/>
      <c r="L39" s="148"/>
    </row>
    <row r="40" spans="1:14" ht="24.95" customHeight="1">
      <c r="A40" s="150"/>
      <c r="B40" s="142"/>
      <c r="C40" s="151"/>
      <c r="D40" s="144"/>
      <c r="E40" s="144"/>
      <c r="F40" s="145"/>
      <c r="G40" s="146"/>
      <c r="H40" s="145"/>
      <c r="I40" s="146"/>
      <c r="J40" s="146"/>
      <c r="K40" s="154"/>
      <c r="L40" s="148"/>
    </row>
    <row r="41" spans="1:14" ht="24.95" customHeight="1">
      <c r="A41" s="150"/>
      <c r="B41" s="142"/>
      <c r="C41" s="151"/>
      <c r="D41" s="144"/>
      <c r="E41" s="144"/>
      <c r="F41" s="145"/>
      <c r="G41" s="146"/>
      <c r="H41" s="145"/>
      <c r="I41" s="146"/>
      <c r="J41" s="146"/>
      <c r="K41" s="154"/>
      <c r="L41" s="148"/>
    </row>
    <row r="42" spans="1:14" ht="24.95" customHeight="1">
      <c r="A42" s="150"/>
      <c r="B42" s="142"/>
      <c r="C42" s="151"/>
      <c r="D42" s="144"/>
      <c r="E42" s="144"/>
      <c r="F42" s="145"/>
      <c r="G42" s="146"/>
      <c r="H42" s="145"/>
      <c r="I42" s="146"/>
      <c r="J42" s="146"/>
      <c r="K42" s="154"/>
      <c r="L42" s="148"/>
      <c r="M42" s="149">
        <f>8500+9000+7500</f>
        <v>25000</v>
      </c>
    </row>
    <row r="43" spans="1:14" ht="24.95" customHeight="1">
      <c r="A43" s="150"/>
      <c r="B43" s="142"/>
      <c r="C43" s="151"/>
      <c r="D43" s="144"/>
      <c r="E43" s="144"/>
      <c r="F43" s="145"/>
      <c r="G43" s="146"/>
      <c r="H43" s="145"/>
      <c r="I43" s="146"/>
      <c r="J43" s="146"/>
      <c r="K43" s="154"/>
      <c r="L43" s="148"/>
      <c r="M43" s="169">
        <f>M42-J58</f>
        <v>25000</v>
      </c>
    </row>
    <row r="44" spans="1:14" ht="24.95" customHeight="1">
      <c r="A44" s="150"/>
      <c r="B44" s="142"/>
      <c r="C44" s="151"/>
      <c r="D44" s="144"/>
      <c r="E44" s="144"/>
      <c r="F44" s="145"/>
      <c r="G44" s="146"/>
      <c r="H44" s="145"/>
      <c r="I44" s="146"/>
      <c r="J44" s="146"/>
      <c r="K44" s="154"/>
      <c r="L44" s="148"/>
    </row>
    <row r="45" spans="1:14" ht="24.95" customHeight="1">
      <c r="A45" s="150"/>
      <c r="B45" s="142"/>
      <c r="C45" s="151"/>
      <c r="D45" s="144"/>
      <c r="E45" s="144"/>
      <c r="F45" s="145"/>
      <c r="G45" s="146"/>
      <c r="H45" s="145"/>
      <c r="I45" s="146"/>
      <c r="J45" s="146"/>
      <c r="K45" s="154"/>
      <c r="L45" s="148"/>
    </row>
    <row r="46" spans="1:14" ht="24.95" customHeight="1">
      <c r="A46" s="150"/>
      <c r="B46" s="142"/>
      <c r="C46" s="151"/>
      <c r="D46" s="144"/>
      <c r="E46" s="144"/>
      <c r="F46" s="145"/>
      <c r="G46" s="146"/>
      <c r="H46" s="145"/>
      <c r="I46" s="146"/>
      <c r="J46" s="146"/>
      <c r="K46" s="154"/>
      <c r="L46" s="148"/>
    </row>
    <row r="47" spans="1:14" ht="24.95" customHeight="1">
      <c r="A47" s="150"/>
      <c r="B47" s="142"/>
      <c r="C47" s="151"/>
      <c r="D47" s="144"/>
      <c r="E47" s="144"/>
      <c r="F47" s="145"/>
      <c r="G47" s="146"/>
      <c r="H47" s="145"/>
      <c r="I47" s="146"/>
      <c r="J47" s="146"/>
      <c r="K47" s="154"/>
      <c r="L47" s="148"/>
    </row>
    <row r="48" spans="1:14" ht="24.95" customHeight="1">
      <c r="A48" s="150"/>
      <c r="B48" s="142"/>
      <c r="C48" s="151"/>
      <c r="D48" s="144"/>
      <c r="E48" s="144"/>
      <c r="F48" s="145"/>
      <c r="G48" s="146"/>
      <c r="H48" s="145"/>
      <c r="I48" s="146"/>
      <c r="J48" s="146"/>
      <c r="K48" s="154"/>
      <c r="L48" s="148"/>
    </row>
    <row r="49" spans="1:12" ht="24.95" customHeight="1">
      <c r="A49" s="150"/>
      <c r="B49" s="142"/>
      <c r="C49" s="151"/>
      <c r="D49" s="144"/>
      <c r="E49" s="144"/>
      <c r="F49" s="145"/>
      <c r="G49" s="146"/>
      <c r="H49" s="145"/>
      <c r="I49" s="146"/>
      <c r="J49" s="146"/>
      <c r="K49" s="154"/>
      <c r="L49" s="148"/>
    </row>
    <row r="50" spans="1:12" ht="24.95" customHeight="1">
      <c r="A50" s="150"/>
      <c r="B50" s="142"/>
      <c r="C50" s="151"/>
      <c r="D50" s="144"/>
      <c r="E50" s="144"/>
      <c r="F50" s="145"/>
      <c r="G50" s="146"/>
      <c r="H50" s="145"/>
      <c r="I50" s="146"/>
      <c r="J50" s="146"/>
      <c r="K50" s="154"/>
      <c r="L50" s="148"/>
    </row>
    <row r="51" spans="1:12" ht="24.95" customHeight="1">
      <c r="A51" s="150"/>
      <c r="B51" s="142"/>
      <c r="C51" s="151"/>
      <c r="D51" s="144"/>
      <c r="E51" s="144"/>
      <c r="F51" s="145"/>
      <c r="G51" s="146"/>
      <c r="H51" s="145"/>
      <c r="I51" s="146"/>
      <c r="J51" s="146"/>
      <c r="K51" s="154"/>
      <c r="L51" s="148"/>
    </row>
    <row r="52" spans="1:12" ht="24.95" customHeight="1">
      <c r="A52" s="150"/>
      <c r="B52" s="142"/>
      <c r="C52" s="151"/>
      <c r="D52" s="144"/>
      <c r="E52" s="144"/>
      <c r="F52" s="145"/>
      <c r="G52" s="146"/>
      <c r="H52" s="145"/>
      <c r="I52" s="146"/>
      <c r="J52" s="146"/>
      <c r="K52" s="154"/>
      <c r="L52" s="148"/>
    </row>
    <row r="53" spans="1:12" ht="24.95" customHeight="1">
      <c r="A53" s="150"/>
      <c r="B53" s="142"/>
      <c r="C53" s="151"/>
      <c r="D53" s="144"/>
      <c r="E53" s="144"/>
      <c r="F53" s="145"/>
      <c r="G53" s="146"/>
      <c r="H53" s="145"/>
      <c r="I53" s="146"/>
      <c r="J53" s="146"/>
      <c r="K53" s="154"/>
      <c r="L53" s="148"/>
    </row>
    <row r="54" spans="1:12" ht="24.95" customHeight="1">
      <c r="A54" s="150"/>
      <c r="B54" s="142"/>
      <c r="C54" s="151"/>
      <c r="D54" s="144"/>
      <c r="E54" s="144"/>
      <c r="F54" s="145"/>
      <c r="G54" s="146"/>
      <c r="H54" s="145"/>
      <c r="I54" s="146"/>
      <c r="J54" s="146"/>
      <c r="K54" s="154"/>
      <c r="L54" s="148"/>
    </row>
    <row r="55" spans="1:12" ht="24.95" customHeight="1">
      <c r="A55" s="150"/>
      <c r="B55" s="142"/>
      <c r="C55" s="151"/>
      <c r="D55" s="144"/>
      <c r="E55" s="144"/>
      <c r="F55" s="145"/>
      <c r="G55" s="146"/>
      <c r="H55" s="145"/>
      <c r="I55" s="146"/>
      <c r="J55" s="146"/>
      <c r="K55" s="154"/>
      <c r="L55" s="148"/>
    </row>
    <row r="56" spans="1:12" ht="24.95" customHeight="1">
      <c r="A56" s="150"/>
      <c r="B56" s="142"/>
      <c r="C56" s="151"/>
      <c r="D56" s="144"/>
      <c r="E56" s="144"/>
      <c r="F56" s="145"/>
      <c r="G56" s="146"/>
      <c r="H56" s="145"/>
      <c r="I56" s="146"/>
      <c r="J56" s="146"/>
      <c r="K56" s="154"/>
      <c r="L56" s="148"/>
    </row>
    <row r="57" spans="1:12" ht="24.95" customHeight="1">
      <c r="A57" s="150"/>
      <c r="B57" s="142"/>
      <c r="C57" s="151"/>
      <c r="D57" s="144"/>
      <c r="E57" s="144"/>
      <c r="F57" s="145"/>
      <c r="G57" s="146"/>
      <c r="H57" s="145"/>
      <c r="I57" s="146"/>
      <c r="J57" s="146"/>
      <c r="K57" s="154"/>
      <c r="L57" s="148"/>
    </row>
    <row r="58" spans="1:12" ht="24.95" customHeight="1">
      <c r="A58" s="155"/>
      <c r="B58" s="156"/>
      <c r="C58" s="157" t="str">
        <f>"รวมราคา  " &amp;   A34 &amp; C34</f>
        <v>รวมราคา  1งานรื้อถอน</v>
      </c>
      <c r="D58" s="158"/>
      <c r="E58" s="158"/>
      <c r="F58" s="159"/>
      <c r="G58" s="160"/>
      <c r="H58" s="159"/>
      <c r="I58" s="160"/>
      <c r="J58" s="160"/>
      <c r="K58" s="161"/>
      <c r="L58" s="148"/>
    </row>
    <row r="59" spans="1:12" ht="24.95" customHeight="1">
      <c r="A59" s="141">
        <v>2</v>
      </c>
      <c r="B59" s="142"/>
      <c r="C59" s="143" t="s">
        <v>1289</v>
      </c>
      <c r="D59" s="144"/>
      <c r="E59" s="144"/>
      <c r="F59" s="145"/>
      <c r="G59" s="146"/>
      <c r="H59" s="145"/>
      <c r="I59" s="146"/>
      <c r="J59" s="146"/>
      <c r="K59" s="147"/>
      <c r="L59" s="148"/>
    </row>
    <row r="60" spans="1:12" ht="24.95" customHeight="1">
      <c r="A60" s="150"/>
      <c r="B60" s="142">
        <v>2.1</v>
      </c>
      <c r="C60" s="151" t="s">
        <v>1279</v>
      </c>
      <c r="D60" s="360"/>
      <c r="E60" s="144" t="s">
        <v>82</v>
      </c>
      <c r="F60" s="145"/>
      <c r="G60" s="146"/>
      <c r="H60" s="145"/>
      <c r="I60" s="146"/>
      <c r="J60" s="146"/>
      <c r="K60" s="147"/>
      <c r="L60" s="148"/>
    </row>
    <row r="61" spans="1:12" ht="24.95" customHeight="1">
      <c r="A61" s="150"/>
      <c r="B61" s="142">
        <v>2.2000000000000002</v>
      </c>
      <c r="C61" s="151" t="s">
        <v>1280</v>
      </c>
      <c r="D61" s="360"/>
      <c r="E61" s="144" t="s">
        <v>83</v>
      </c>
      <c r="F61" s="146"/>
      <c r="G61" s="146"/>
      <c r="H61" s="146"/>
      <c r="I61" s="146"/>
      <c r="J61" s="146"/>
      <c r="K61" s="147"/>
      <c r="L61" s="148"/>
    </row>
    <row r="62" spans="1:12" ht="24.95" customHeight="1">
      <c r="A62" s="150"/>
      <c r="B62" s="142">
        <v>2.2999999999999998</v>
      </c>
      <c r="C62" s="151" t="s">
        <v>23</v>
      </c>
      <c r="D62" s="360"/>
      <c r="E62" s="144" t="s">
        <v>83</v>
      </c>
      <c r="F62" s="146"/>
      <c r="G62" s="146"/>
      <c r="H62" s="146"/>
      <c r="I62" s="146"/>
      <c r="J62" s="146"/>
      <c r="K62" s="147"/>
      <c r="L62" s="148"/>
    </row>
    <row r="63" spans="1:12" ht="24.95" customHeight="1">
      <c r="A63" s="150"/>
      <c r="B63" s="142">
        <v>2.4</v>
      </c>
      <c r="C63" s="151" t="s">
        <v>1281</v>
      </c>
      <c r="D63" s="360"/>
      <c r="E63" s="144" t="s">
        <v>1283</v>
      </c>
      <c r="F63" s="146"/>
      <c r="G63" s="146"/>
      <c r="H63" s="146"/>
      <c r="I63" s="146"/>
      <c r="J63" s="146"/>
      <c r="K63" s="147"/>
      <c r="L63" s="148"/>
    </row>
    <row r="64" spans="1:12" ht="24.95" customHeight="1">
      <c r="A64" s="150"/>
      <c r="B64" s="142">
        <v>2.5</v>
      </c>
      <c r="C64" s="151" t="s">
        <v>1282</v>
      </c>
      <c r="D64" s="360"/>
      <c r="E64" s="144" t="s">
        <v>41</v>
      </c>
      <c r="F64" s="146"/>
      <c r="G64" s="146"/>
      <c r="H64" s="146"/>
      <c r="I64" s="146"/>
      <c r="J64" s="146"/>
      <c r="K64" s="147"/>
      <c r="L64" s="148"/>
    </row>
    <row r="65" spans="1:13" ht="24.95" customHeight="1">
      <c r="A65" s="150"/>
      <c r="B65" s="142">
        <v>2.6</v>
      </c>
      <c r="C65" s="151" t="s">
        <v>1297</v>
      </c>
      <c r="D65" s="360"/>
      <c r="E65" s="144" t="s">
        <v>41</v>
      </c>
      <c r="F65" s="146"/>
      <c r="G65" s="146"/>
      <c r="H65" s="146"/>
      <c r="I65" s="146"/>
      <c r="J65" s="146"/>
      <c r="K65" s="147"/>
      <c r="L65" s="148"/>
      <c r="M65" s="149">
        <f>D65/30.88</f>
        <v>0</v>
      </c>
    </row>
    <row r="66" spans="1:13" ht="24.95" customHeight="1">
      <c r="A66" s="150"/>
      <c r="B66" s="142">
        <v>2.7</v>
      </c>
      <c r="C66" s="151" t="s">
        <v>1298</v>
      </c>
      <c r="D66" s="360"/>
      <c r="E66" s="144" t="s">
        <v>41</v>
      </c>
      <c r="F66" s="146"/>
      <c r="G66" s="146"/>
      <c r="H66" s="145"/>
      <c r="I66" s="146"/>
      <c r="J66" s="146"/>
      <c r="K66" s="147"/>
      <c r="L66" s="148"/>
    </row>
    <row r="67" spans="1:13" ht="24.95" customHeight="1">
      <c r="A67" s="150"/>
      <c r="B67" s="142">
        <v>2.8</v>
      </c>
      <c r="C67" s="151" t="s">
        <v>1299</v>
      </c>
      <c r="D67" s="360"/>
      <c r="E67" s="144" t="s">
        <v>83</v>
      </c>
      <c r="F67" s="145"/>
      <c r="G67" s="146"/>
      <c r="H67" s="145"/>
      <c r="I67" s="146"/>
      <c r="J67" s="146"/>
      <c r="K67" s="147"/>
      <c r="L67" s="148"/>
    </row>
    <row r="68" spans="1:13" ht="24.95" customHeight="1">
      <c r="A68" s="150"/>
      <c r="B68" s="142">
        <v>2.9</v>
      </c>
      <c r="C68" s="151" t="s">
        <v>1320</v>
      </c>
      <c r="D68" s="360"/>
      <c r="E68" s="144" t="s">
        <v>83</v>
      </c>
      <c r="F68" s="145"/>
      <c r="G68" s="146"/>
      <c r="H68" s="145"/>
      <c r="I68" s="146"/>
      <c r="J68" s="146"/>
      <c r="K68" s="154"/>
      <c r="L68" s="148"/>
    </row>
    <row r="69" spans="1:13" ht="24.95" customHeight="1">
      <c r="A69" s="150"/>
      <c r="B69" s="166"/>
      <c r="C69" s="151"/>
      <c r="D69" s="360"/>
      <c r="E69" s="144"/>
      <c r="F69" s="146"/>
      <c r="G69" s="146"/>
      <c r="H69" s="145"/>
      <c r="I69" s="146"/>
      <c r="J69" s="146"/>
      <c r="K69" s="154"/>
      <c r="L69" s="148"/>
    </row>
    <row r="70" spans="1:13" ht="24.95" customHeight="1">
      <c r="A70" s="150"/>
      <c r="B70" s="142"/>
      <c r="C70" s="151"/>
      <c r="D70" s="360"/>
      <c r="E70" s="144"/>
      <c r="F70" s="146"/>
      <c r="G70" s="146"/>
      <c r="H70" s="145"/>
      <c r="I70" s="146"/>
      <c r="J70" s="146"/>
      <c r="K70" s="154"/>
      <c r="L70" s="148"/>
    </row>
    <row r="71" spans="1:13" ht="24.95" customHeight="1">
      <c r="A71" s="150"/>
      <c r="B71" s="142"/>
      <c r="C71" s="151"/>
      <c r="D71" s="360"/>
      <c r="E71" s="144"/>
      <c r="F71" s="146"/>
      <c r="G71" s="146"/>
      <c r="H71" s="145"/>
      <c r="I71" s="146"/>
      <c r="J71" s="146"/>
      <c r="K71" s="154"/>
      <c r="L71" s="148"/>
    </row>
    <row r="72" spans="1:13" ht="24.95" customHeight="1">
      <c r="A72" s="150"/>
      <c r="B72" s="142"/>
      <c r="C72" s="151"/>
      <c r="D72" s="360"/>
      <c r="E72" s="144"/>
      <c r="F72" s="146"/>
      <c r="G72" s="146"/>
      <c r="H72" s="145"/>
      <c r="I72" s="146"/>
      <c r="J72" s="146"/>
      <c r="K72" s="154"/>
      <c r="L72" s="148"/>
    </row>
    <row r="73" spans="1:13" ht="24.95" customHeight="1">
      <c r="A73" s="150"/>
      <c r="B73" s="142"/>
      <c r="C73" s="151"/>
      <c r="D73" s="360"/>
      <c r="E73" s="144"/>
      <c r="F73" s="146"/>
      <c r="G73" s="146"/>
      <c r="H73" s="145"/>
      <c r="I73" s="146"/>
      <c r="J73" s="146"/>
      <c r="K73" s="154"/>
      <c r="L73" s="148"/>
    </row>
    <row r="74" spans="1:13" ht="24.95" customHeight="1">
      <c r="A74" s="150"/>
      <c r="B74" s="142"/>
      <c r="C74" s="151"/>
      <c r="D74" s="144"/>
      <c r="E74" s="144"/>
      <c r="F74" s="145"/>
      <c r="G74" s="146"/>
      <c r="H74" s="145"/>
      <c r="I74" s="146"/>
      <c r="J74" s="146"/>
      <c r="K74" s="154"/>
      <c r="L74" s="148"/>
    </row>
    <row r="75" spans="1:13" ht="24.95" customHeight="1">
      <c r="A75" s="150"/>
      <c r="B75" s="142"/>
      <c r="C75" s="151"/>
      <c r="D75" s="144"/>
      <c r="E75" s="144"/>
      <c r="F75" s="145"/>
      <c r="G75" s="146"/>
      <c r="H75" s="145"/>
      <c r="I75" s="146"/>
      <c r="J75" s="146"/>
      <c r="K75" s="154"/>
      <c r="L75" s="148"/>
    </row>
    <row r="76" spans="1:13" ht="24.95" customHeight="1">
      <c r="A76" s="150"/>
      <c r="B76" s="142"/>
      <c r="C76" s="151"/>
      <c r="D76" s="144"/>
      <c r="E76" s="144"/>
      <c r="F76" s="145"/>
      <c r="G76" s="146"/>
      <c r="H76" s="145"/>
      <c r="I76" s="146"/>
      <c r="J76" s="146"/>
      <c r="K76" s="154"/>
      <c r="L76" s="148"/>
    </row>
    <row r="77" spans="1:13" ht="24.95" customHeight="1">
      <c r="A77" s="150"/>
      <c r="B77" s="142"/>
      <c r="C77" s="151"/>
      <c r="D77" s="144"/>
      <c r="E77" s="144"/>
      <c r="F77" s="145"/>
      <c r="G77" s="146"/>
      <c r="H77" s="145"/>
      <c r="I77" s="146"/>
      <c r="J77" s="146"/>
      <c r="K77" s="154"/>
      <c r="L77" s="148"/>
    </row>
    <row r="78" spans="1:13" ht="24.95" customHeight="1">
      <c r="A78" s="150"/>
      <c r="B78" s="142"/>
      <c r="C78" s="151"/>
      <c r="D78" s="144"/>
      <c r="E78" s="144"/>
      <c r="F78" s="145"/>
      <c r="G78" s="146"/>
      <c r="H78" s="145"/>
      <c r="I78" s="146"/>
      <c r="J78" s="146"/>
      <c r="K78" s="154"/>
      <c r="L78" s="148"/>
    </row>
    <row r="79" spans="1:13" ht="24.95" customHeight="1">
      <c r="A79" s="150"/>
      <c r="B79" s="142"/>
      <c r="C79" s="151"/>
      <c r="D79" s="144"/>
      <c r="E79" s="144"/>
      <c r="F79" s="145"/>
      <c r="G79" s="146"/>
      <c r="H79" s="145"/>
      <c r="I79" s="146"/>
      <c r="J79" s="146"/>
      <c r="K79" s="154"/>
      <c r="L79" s="148"/>
    </row>
    <row r="80" spans="1:13" ht="24.95" customHeight="1">
      <c r="A80" s="150"/>
      <c r="B80" s="142"/>
      <c r="C80" s="151"/>
      <c r="D80" s="144"/>
      <c r="E80" s="144"/>
      <c r="F80" s="145"/>
      <c r="G80" s="146"/>
      <c r="H80" s="145"/>
      <c r="I80" s="146"/>
      <c r="J80" s="146"/>
      <c r="K80" s="154"/>
      <c r="L80" s="148"/>
    </row>
    <row r="81" spans="1:12" ht="24.95" customHeight="1">
      <c r="A81" s="150"/>
      <c r="B81" s="142"/>
      <c r="C81" s="151"/>
      <c r="D81" s="144"/>
      <c r="E81" s="144"/>
      <c r="F81" s="145"/>
      <c r="G81" s="146"/>
      <c r="H81" s="145"/>
      <c r="I81" s="146"/>
      <c r="J81" s="146"/>
      <c r="K81" s="154"/>
      <c r="L81" s="148"/>
    </row>
    <row r="82" spans="1:12" ht="24.95" customHeight="1">
      <c r="A82" s="150"/>
      <c r="B82" s="142"/>
      <c r="C82" s="151"/>
      <c r="D82" s="144"/>
      <c r="E82" s="144"/>
      <c r="F82" s="145"/>
      <c r="G82" s="146"/>
      <c r="H82" s="145"/>
      <c r="I82" s="146"/>
      <c r="J82" s="146"/>
      <c r="K82" s="154"/>
      <c r="L82" s="148"/>
    </row>
    <row r="83" spans="1:12" ht="24.95" customHeight="1">
      <c r="A83" s="155"/>
      <c r="B83" s="156"/>
      <c r="C83" s="157" t="str">
        <f>"รวมราคา  " &amp;   A59 &amp; C59</f>
        <v xml:space="preserve">รวมราคา  2งานโครงสร้าง </v>
      </c>
      <c r="D83" s="158"/>
      <c r="E83" s="158"/>
      <c r="F83" s="159"/>
      <c r="G83" s="160"/>
      <c r="H83" s="159"/>
      <c r="I83" s="160"/>
      <c r="J83" s="160"/>
      <c r="K83" s="161"/>
      <c r="L83" s="148"/>
    </row>
    <row r="84" spans="1:12" ht="24.95" customHeight="1">
      <c r="A84" s="141">
        <v>3</v>
      </c>
      <c r="B84" s="142"/>
      <c r="C84" s="162" t="s">
        <v>1133</v>
      </c>
      <c r="D84" s="144"/>
      <c r="E84" s="144"/>
      <c r="F84" s="145"/>
      <c r="G84" s="146"/>
      <c r="H84" s="145"/>
      <c r="I84" s="146"/>
      <c r="J84" s="146"/>
      <c r="K84" s="147"/>
      <c r="L84" s="148"/>
    </row>
    <row r="85" spans="1:12" ht="24.95" customHeight="1">
      <c r="A85" s="150"/>
      <c r="B85" s="142">
        <v>3.1</v>
      </c>
      <c r="C85" s="151" t="s">
        <v>1284</v>
      </c>
      <c r="D85" s="360"/>
      <c r="E85" s="144" t="s">
        <v>83</v>
      </c>
      <c r="F85" s="146"/>
      <c r="G85" s="146"/>
      <c r="H85" s="146"/>
      <c r="I85" s="146"/>
      <c r="J85" s="146"/>
      <c r="K85" s="147"/>
      <c r="L85" s="148"/>
    </row>
    <row r="86" spans="1:12" ht="24.95" customHeight="1">
      <c r="A86" s="150"/>
      <c r="B86" s="142">
        <v>3.2</v>
      </c>
      <c r="C86" s="151" t="s">
        <v>1286</v>
      </c>
      <c r="D86" s="360"/>
      <c r="E86" s="144" t="s">
        <v>744</v>
      </c>
      <c r="F86" s="145"/>
      <c r="G86" s="146"/>
      <c r="H86" s="145"/>
      <c r="I86" s="146"/>
      <c r="J86" s="146"/>
      <c r="K86" s="147"/>
      <c r="L86" s="148"/>
    </row>
    <row r="87" spans="1:12" ht="24.95" customHeight="1">
      <c r="A87" s="150"/>
      <c r="B87" s="142">
        <v>3.3</v>
      </c>
      <c r="C87" s="151" t="s">
        <v>1287</v>
      </c>
      <c r="D87" s="360"/>
      <c r="E87" s="144" t="s">
        <v>83</v>
      </c>
      <c r="F87" s="145"/>
      <c r="G87" s="146"/>
      <c r="H87" s="145"/>
      <c r="I87" s="146"/>
      <c r="J87" s="146"/>
      <c r="K87" s="147"/>
      <c r="L87" s="148"/>
    </row>
    <row r="88" spans="1:12" ht="24.95" customHeight="1">
      <c r="A88" s="150"/>
      <c r="B88" s="142">
        <v>3.4</v>
      </c>
      <c r="C88" s="151" t="s">
        <v>1288</v>
      </c>
      <c r="D88" s="360"/>
      <c r="E88" s="144" t="s">
        <v>83</v>
      </c>
      <c r="F88" s="145"/>
      <c r="G88" s="146"/>
      <c r="H88" s="145"/>
      <c r="I88" s="146"/>
      <c r="J88" s="146"/>
      <c r="K88" s="154"/>
      <c r="L88" s="148"/>
    </row>
    <row r="89" spans="1:12" ht="24.95" customHeight="1">
      <c r="A89" s="150"/>
      <c r="B89" s="142">
        <v>3.5</v>
      </c>
      <c r="C89" s="151" t="s">
        <v>1293</v>
      </c>
      <c r="D89" s="360"/>
      <c r="E89" s="144" t="s">
        <v>83</v>
      </c>
      <c r="F89" s="146"/>
      <c r="G89" s="146"/>
      <c r="H89" s="145"/>
      <c r="I89" s="146"/>
      <c r="J89" s="146"/>
      <c r="K89" s="154"/>
      <c r="L89" s="148"/>
    </row>
    <row r="90" spans="1:12" ht="24.95" customHeight="1">
      <c r="A90" s="150"/>
      <c r="B90" s="142">
        <v>3.6</v>
      </c>
      <c r="C90" s="151" t="s">
        <v>1292</v>
      </c>
      <c r="D90" s="360"/>
      <c r="E90" s="144" t="s">
        <v>744</v>
      </c>
      <c r="F90" s="146"/>
      <c r="G90" s="146"/>
      <c r="H90" s="145"/>
      <c r="I90" s="146"/>
      <c r="J90" s="146"/>
      <c r="K90" s="154"/>
      <c r="L90" s="148"/>
    </row>
    <row r="91" spans="1:12" ht="24.95" customHeight="1">
      <c r="A91" s="150"/>
      <c r="B91" s="142">
        <v>3.7</v>
      </c>
      <c r="C91" s="163" t="s">
        <v>1294</v>
      </c>
      <c r="D91" s="446"/>
      <c r="E91" s="368" t="s">
        <v>35</v>
      </c>
      <c r="F91" s="145"/>
      <c r="G91" s="146"/>
      <c r="H91" s="145"/>
      <c r="I91" s="146"/>
      <c r="J91" s="146"/>
      <c r="K91" s="147"/>
      <c r="L91" s="148"/>
    </row>
    <row r="92" spans="1:12" ht="24.95" customHeight="1">
      <c r="A92" s="150"/>
      <c r="B92" s="142">
        <v>3.8</v>
      </c>
      <c r="C92" s="163" t="s">
        <v>1319</v>
      </c>
      <c r="D92" s="446"/>
      <c r="E92" s="368" t="s">
        <v>35</v>
      </c>
      <c r="F92" s="145"/>
      <c r="G92" s="146"/>
      <c r="H92" s="145"/>
      <c r="I92" s="146"/>
      <c r="J92" s="146"/>
      <c r="K92" s="147"/>
      <c r="L92" s="148"/>
    </row>
    <row r="93" spans="1:12" ht="24.95" customHeight="1">
      <c r="A93" s="150"/>
      <c r="B93" s="142">
        <v>3.9</v>
      </c>
      <c r="C93" s="163" t="s">
        <v>1295</v>
      </c>
      <c r="D93" s="144"/>
      <c r="E93" s="368" t="s">
        <v>35</v>
      </c>
      <c r="F93" s="145"/>
      <c r="G93" s="146"/>
      <c r="H93" s="145"/>
      <c r="I93" s="146"/>
      <c r="J93" s="146"/>
      <c r="K93" s="154"/>
      <c r="L93" s="148"/>
    </row>
    <row r="94" spans="1:12" ht="24.95" customHeight="1">
      <c r="A94" s="150"/>
      <c r="B94" s="166">
        <v>3.1</v>
      </c>
      <c r="C94" s="163" t="s">
        <v>1296</v>
      </c>
      <c r="D94" s="144"/>
      <c r="E94" s="368" t="s">
        <v>35</v>
      </c>
      <c r="F94" s="145"/>
      <c r="G94" s="146"/>
      <c r="H94" s="145"/>
      <c r="I94" s="146"/>
      <c r="J94" s="146"/>
      <c r="K94" s="154"/>
      <c r="L94" s="148"/>
    </row>
    <row r="95" spans="1:12" ht="24.95" customHeight="1">
      <c r="A95" s="150"/>
      <c r="B95" s="166">
        <v>3.11</v>
      </c>
      <c r="C95" s="163" t="s">
        <v>1318</v>
      </c>
      <c r="D95" s="144"/>
      <c r="E95" s="144" t="s">
        <v>83</v>
      </c>
      <c r="F95" s="145"/>
      <c r="G95" s="146"/>
      <c r="H95" s="145"/>
      <c r="I95" s="146"/>
      <c r="J95" s="146"/>
      <c r="K95" s="154"/>
      <c r="L95" s="148"/>
    </row>
    <row r="96" spans="1:12" ht="24.95" customHeight="1">
      <c r="A96" s="150"/>
      <c r="B96" s="166">
        <v>3.12</v>
      </c>
      <c r="C96" s="163" t="s">
        <v>1300</v>
      </c>
      <c r="D96" s="368"/>
      <c r="E96" s="144" t="s">
        <v>83</v>
      </c>
      <c r="F96" s="145"/>
      <c r="G96" s="146"/>
      <c r="H96" s="145"/>
      <c r="I96" s="146"/>
      <c r="J96" s="146"/>
      <c r="K96" s="154"/>
      <c r="L96" s="148"/>
    </row>
    <row r="97" spans="1:12" ht="24.95" customHeight="1">
      <c r="A97" s="150"/>
      <c r="B97" s="166">
        <v>3.13</v>
      </c>
      <c r="C97" s="163" t="s">
        <v>1301</v>
      </c>
      <c r="D97" s="368"/>
      <c r="E97" s="144" t="s">
        <v>83</v>
      </c>
      <c r="F97" s="145"/>
      <c r="G97" s="146"/>
      <c r="H97" s="145"/>
      <c r="I97" s="146"/>
      <c r="J97" s="146"/>
      <c r="K97" s="154"/>
      <c r="L97" s="148"/>
    </row>
    <row r="98" spans="1:12" ht="24.95" customHeight="1">
      <c r="A98" s="150"/>
      <c r="B98" s="166">
        <v>3.14</v>
      </c>
      <c r="C98" s="163" t="s">
        <v>1302</v>
      </c>
      <c r="D98" s="368"/>
      <c r="E98" s="144" t="s">
        <v>83</v>
      </c>
      <c r="F98" s="145"/>
      <c r="G98" s="146"/>
      <c r="H98" s="145"/>
      <c r="I98" s="146"/>
      <c r="J98" s="146"/>
      <c r="K98" s="154"/>
      <c r="L98" s="148"/>
    </row>
    <row r="99" spans="1:12" ht="24.95" customHeight="1">
      <c r="A99" s="150"/>
      <c r="B99" s="166">
        <v>3.15</v>
      </c>
      <c r="C99" s="163" t="s">
        <v>1303</v>
      </c>
      <c r="D99" s="368"/>
      <c r="E99" s="144" t="s">
        <v>83</v>
      </c>
      <c r="F99" s="145"/>
      <c r="G99" s="146"/>
      <c r="H99" s="145"/>
      <c r="I99" s="146"/>
      <c r="J99" s="146"/>
      <c r="K99" s="154"/>
      <c r="L99" s="148"/>
    </row>
    <row r="100" spans="1:12" ht="24.95" customHeight="1">
      <c r="A100" s="150"/>
      <c r="B100" s="142"/>
      <c r="C100" s="163"/>
      <c r="D100" s="368"/>
      <c r="E100" s="144"/>
      <c r="F100" s="145"/>
      <c r="G100" s="146"/>
      <c r="H100" s="145"/>
      <c r="I100" s="146"/>
      <c r="J100" s="146"/>
      <c r="K100" s="154"/>
      <c r="L100" s="148"/>
    </row>
    <row r="101" spans="1:12" ht="24.95" customHeight="1">
      <c r="A101" s="150"/>
      <c r="B101" s="142"/>
      <c r="C101" s="163"/>
      <c r="D101" s="368"/>
      <c r="E101" s="144"/>
      <c r="F101" s="145"/>
      <c r="G101" s="146"/>
      <c r="H101" s="145"/>
      <c r="I101" s="146"/>
      <c r="J101" s="146"/>
      <c r="K101" s="154"/>
      <c r="L101" s="148"/>
    </row>
    <row r="102" spans="1:12" ht="24.95" customHeight="1">
      <c r="A102" s="150"/>
      <c r="B102" s="142"/>
      <c r="C102" s="163"/>
      <c r="D102" s="368"/>
      <c r="E102" s="144"/>
      <c r="F102" s="145"/>
      <c r="G102" s="146"/>
      <c r="H102" s="145"/>
      <c r="I102" s="146"/>
      <c r="J102" s="146"/>
      <c r="K102" s="154"/>
      <c r="L102" s="148"/>
    </row>
    <row r="103" spans="1:12" ht="24.95" customHeight="1">
      <c r="A103" s="150"/>
      <c r="B103" s="142"/>
      <c r="C103" s="163"/>
      <c r="D103" s="368"/>
      <c r="E103" s="144"/>
      <c r="F103" s="145"/>
      <c r="G103" s="146"/>
      <c r="H103" s="145"/>
      <c r="I103" s="146"/>
      <c r="J103" s="146"/>
      <c r="K103" s="154"/>
      <c r="L103" s="148"/>
    </row>
    <row r="104" spans="1:12" ht="24.95" customHeight="1">
      <c r="A104" s="150"/>
      <c r="B104" s="142"/>
      <c r="C104" s="163"/>
      <c r="D104" s="368"/>
      <c r="E104" s="144"/>
      <c r="F104" s="145"/>
      <c r="G104" s="146"/>
      <c r="H104" s="145"/>
      <c r="I104" s="146"/>
      <c r="J104" s="146"/>
      <c r="K104" s="154"/>
      <c r="L104" s="148"/>
    </row>
    <row r="105" spans="1:12" ht="24.95" customHeight="1">
      <c r="A105" s="150"/>
      <c r="B105" s="142"/>
      <c r="C105" s="163"/>
      <c r="D105" s="368"/>
      <c r="E105" s="144"/>
      <c r="F105" s="145"/>
      <c r="G105" s="146"/>
      <c r="H105" s="145"/>
      <c r="I105" s="146"/>
      <c r="J105" s="146"/>
      <c r="K105" s="154"/>
      <c r="L105" s="148"/>
    </row>
    <row r="106" spans="1:12" ht="24.95" customHeight="1">
      <c r="A106" s="150"/>
      <c r="B106" s="142"/>
      <c r="C106" s="163"/>
      <c r="D106" s="368"/>
      <c r="E106" s="144"/>
      <c r="F106" s="145"/>
      <c r="G106" s="146"/>
      <c r="H106" s="145"/>
      <c r="I106" s="146"/>
      <c r="J106" s="146"/>
      <c r="K106" s="154"/>
      <c r="L106" s="148"/>
    </row>
    <row r="107" spans="1:12" ht="24.95" customHeight="1">
      <c r="A107" s="150"/>
      <c r="B107" s="142"/>
      <c r="C107" s="163"/>
      <c r="D107" s="144"/>
      <c r="E107" s="144"/>
      <c r="F107" s="145"/>
      <c r="G107" s="146"/>
      <c r="H107" s="145"/>
      <c r="I107" s="146"/>
      <c r="J107" s="146"/>
      <c r="K107" s="154"/>
      <c r="L107" s="148"/>
    </row>
    <row r="108" spans="1:12" ht="24.95" customHeight="1">
      <c r="A108" s="155"/>
      <c r="B108" s="156"/>
      <c r="C108" s="157" t="str">
        <f>"รวมราคา  " &amp;   A84 &amp; C84</f>
        <v>รวมราคา  3งานสถาปัตยกรรม</v>
      </c>
      <c r="D108" s="158"/>
      <c r="E108" s="158"/>
      <c r="F108" s="159"/>
      <c r="G108" s="160"/>
      <c r="H108" s="159"/>
      <c r="I108" s="160"/>
      <c r="J108" s="160"/>
      <c r="K108" s="161"/>
      <c r="L108" s="148"/>
    </row>
    <row r="109" spans="1:12" ht="24.95" customHeight="1">
      <c r="A109" s="141">
        <v>4</v>
      </c>
      <c r="B109" s="142"/>
      <c r="C109" s="162" t="s">
        <v>1239</v>
      </c>
      <c r="D109" s="144"/>
      <c r="E109" s="144"/>
      <c r="F109" s="145"/>
      <c r="G109" s="146"/>
      <c r="H109" s="145"/>
      <c r="I109" s="146"/>
      <c r="J109" s="146"/>
      <c r="K109" s="147"/>
    </row>
    <row r="110" spans="1:12" ht="24.95" customHeight="1">
      <c r="A110" s="150"/>
      <c r="B110" s="142">
        <v>4.0999999999999996</v>
      </c>
      <c r="C110" s="361" t="s">
        <v>1190</v>
      </c>
      <c r="D110" s="367"/>
      <c r="E110" s="164"/>
      <c r="F110" s="165"/>
      <c r="G110" s="165"/>
      <c r="H110" s="165"/>
      <c r="I110" s="165"/>
      <c r="J110" s="165"/>
      <c r="K110" s="147"/>
    </row>
    <row r="111" spans="1:12" ht="24.95" customHeight="1">
      <c r="A111" s="150"/>
      <c r="B111" s="142" t="s">
        <v>1306</v>
      </c>
      <c r="C111" s="163" t="s">
        <v>1267</v>
      </c>
      <c r="D111" s="368"/>
      <c r="E111" s="368" t="s">
        <v>35</v>
      </c>
      <c r="F111" s="145"/>
      <c r="G111" s="145"/>
      <c r="H111" s="145"/>
      <c r="I111" s="145"/>
      <c r="J111" s="145"/>
      <c r="K111" s="147"/>
    </row>
    <row r="112" spans="1:12" ht="24.95" customHeight="1">
      <c r="A112" s="150"/>
      <c r="B112" s="142" t="s">
        <v>1307</v>
      </c>
      <c r="C112" s="163" t="s">
        <v>1240</v>
      </c>
      <c r="D112" s="368"/>
      <c r="E112" s="368" t="s">
        <v>35</v>
      </c>
      <c r="F112" s="145"/>
      <c r="G112" s="145"/>
      <c r="H112" s="145"/>
      <c r="I112" s="145"/>
      <c r="J112" s="145"/>
      <c r="K112" s="147"/>
    </row>
    <row r="113" spans="1:11" ht="24.95" customHeight="1">
      <c r="A113" s="150"/>
      <c r="B113" s="142">
        <v>4.2</v>
      </c>
      <c r="C113" s="361" t="s">
        <v>1191</v>
      </c>
      <c r="D113" s="144"/>
      <c r="E113" s="164"/>
      <c r="F113" s="165"/>
      <c r="G113" s="145"/>
      <c r="H113" s="165"/>
      <c r="I113" s="145"/>
      <c r="J113" s="145"/>
      <c r="K113" s="147"/>
    </row>
    <row r="114" spans="1:11" ht="24.95" customHeight="1">
      <c r="A114" s="150"/>
      <c r="B114" s="166" t="s">
        <v>1308</v>
      </c>
      <c r="C114" s="163" t="s">
        <v>1268</v>
      </c>
      <c r="D114" s="368"/>
      <c r="E114" s="368" t="s">
        <v>164</v>
      </c>
      <c r="F114" s="145"/>
      <c r="G114" s="145"/>
      <c r="H114" s="145"/>
      <c r="I114" s="145"/>
      <c r="J114" s="145"/>
      <c r="K114" s="147"/>
    </row>
    <row r="115" spans="1:11" ht="24.95" customHeight="1">
      <c r="A115" s="150"/>
      <c r="B115" s="142" t="s">
        <v>1309</v>
      </c>
      <c r="C115" s="163" t="s">
        <v>1269</v>
      </c>
      <c r="D115" s="368"/>
      <c r="E115" s="368" t="s">
        <v>164</v>
      </c>
      <c r="F115" s="145"/>
      <c r="G115" s="145"/>
      <c r="H115" s="145"/>
      <c r="I115" s="145"/>
      <c r="J115" s="145"/>
      <c r="K115" s="147"/>
    </row>
    <row r="116" spans="1:11" ht="24.95" customHeight="1">
      <c r="A116" s="150"/>
      <c r="B116" s="142" t="s">
        <v>1310</v>
      </c>
      <c r="C116" s="163" t="s">
        <v>1245</v>
      </c>
      <c r="D116" s="368"/>
      <c r="E116" s="368" t="s">
        <v>35</v>
      </c>
      <c r="F116" s="145"/>
      <c r="G116" s="145"/>
      <c r="H116" s="145"/>
      <c r="I116" s="145"/>
      <c r="J116" s="145"/>
      <c r="K116" s="147"/>
    </row>
    <row r="117" spans="1:11" ht="24.95" customHeight="1">
      <c r="A117" s="150"/>
      <c r="B117" s="142">
        <v>4.3</v>
      </c>
      <c r="C117" s="361" t="s">
        <v>1192</v>
      </c>
      <c r="D117" s="144"/>
      <c r="E117" s="144"/>
      <c r="F117" s="145"/>
      <c r="G117" s="145"/>
      <c r="H117" s="145"/>
      <c r="I117" s="145"/>
      <c r="J117" s="145"/>
      <c r="K117" s="147"/>
    </row>
    <row r="118" spans="1:11" ht="24.95" customHeight="1">
      <c r="A118" s="150"/>
      <c r="B118" s="142" t="s">
        <v>1311</v>
      </c>
      <c r="C118" s="163" t="s">
        <v>1270</v>
      </c>
      <c r="D118" s="368"/>
      <c r="E118" s="368" t="s">
        <v>164</v>
      </c>
      <c r="F118" s="145"/>
      <c r="G118" s="145"/>
      <c r="H118" s="145"/>
      <c r="I118" s="145"/>
      <c r="J118" s="145"/>
      <c r="K118" s="154"/>
    </row>
    <row r="119" spans="1:11" ht="24.95" customHeight="1">
      <c r="A119" s="150"/>
      <c r="B119" s="142" t="s">
        <v>1312</v>
      </c>
      <c r="C119" s="163" t="s">
        <v>1241</v>
      </c>
      <c r="D119" s="368"/>
      <c r="E119" s="368" t="s">
        <v>164</v>
      </c>
      <c r="F119" s="145"/>
      <c r="G119" s="145"/>
      <c r="H119" s="145"/>
      <c r="I119" s="145"/>
      <c r="J119" s="145"/>
      <c r="K119" s="154"/>
    </row>
    <row r="120" spans="1:11" ht="24.95" customHeight="1">
      <c r="A120" s="150"/>
      <c r="B120" s="142" t="s">
        <v>1313</v>
      </c>
      <c r="C120" s="163" t="s">
        <v>1242</v>
      </c>
      <c r="D120" s="368"/>
      <c r="E120" s="368" t="s">
        <v>164</v>
      </c>
      <c r="F120" s="145"/>
      <c r="G120" s="145"/>
      <c r="H120" s="145"/>
      <c r="I120" s="145"/>
      <c r="J120" s="145"/>
      <c r="K120" s="154"/>
    </row>
    <row r="121" spans="1:11" ht="24.95" customHeight="1">
      <c r="A121" s="150"/>
      <c r="B121" s="142" t="s">
        <v>1314</v>
      </c>
      <c r="C121" s="163" t="s">
        <v>1243</v>
      </c>
      <c r="D121" s="368"/>
      <c r="E121" s="368" t="s">
        <v>164</v>
      </c>
      <c r="F121" s="145"/>
      <c r="G121" s="145"/>
      <c r="H121" s="145"/>
      <c r="I121" s="145"/>
      <c r="J121" s="145"/>
      <c r="K121" s="154"/>
    </row>
    <row r="122" spans="1:11" ht="24.95" customHeight="1">
      <c r="A122" s="150"/>
      <c r="B122" s="142" t="s">
        <v>1315</v>
      </c>
      <c r="C122" s="163" t="s">
        <v>1244</v>
      </c>
      <c r="D122" s="368"/>
      <c r="E122" s="368" t="s">
        <v>35</v>
      </c>
      <c r="F122" s="145"/>
      <c r="G122" s="145"/>
      <c r="H122" s="145"/>
      <c r="I122" s="145"/>
      <c r="J122" s="145"/>
      <c r="K122" s="154"/>
    </row>
    <row r="123" spans="1:11" ht="24.95" customHeight="1">
      <c r="A123" s="150"/>
      <c r="B123" s="142"/>
      <c r="C123" s="163"/>
      <c r="D123" s="368"/>
      <c r="E123" s="144"/>
      <c r="F123" s="145"/>
      <c r="G123" s="146"/>
      <c r="H123" s="145"/>
      <c r="I123" s="146"/>
      <c r="J123" s="146"/>
      <c r="K123" s="154"/>
    </row>
    <row r="124" spans="1:11" ht="24.95" customHeight="1">
      <c r="A124" s="150"/>
      <c r="B124" s="142"/>
      <c r="C124" s="163"/>
      <c r="D124" s="368"/>
      <c r="E124" s="144"/>
      <c r="F124" s="145"/>
      <c r="G124" s="146"/>
      <c r="H124" s="145"/>
      <c r="I124" s="146"/>
      <c r="J124" s="146"/>
      <c r="K124" s="154"/>
    </row>
    <row r="125" spans="1:11" ht="24.95" customHeight="1">
      <c r="A125" s="150"/>
      <c r="B125" s="142"/>
      <c r="C125" s="163"/>
      <c r="D125" s="368"/>
      <c r="E125" s="144"/>
      <c r="F125" s="145"/>
      <c r="G125" s="146"/>
      <c r="H125" s="145"/>
      <c r="I125" s="146"/>
      <c r="J125" s="146"/>
      <c r="K125" s="154"/>
    </row>
    <row r="126" spans="1:11" ht="24.95" customHeight="1">
      <c r="A126" s="150"/>
      <c r="B126" s="142"/>
      <c r="C126" s="163"/>
      <c r="D126" s="368"/>
      <c r="E126" s="144"/>
      <c r="F126" s="145"/>
      <c r="G126" s="146"/>
      <c r="H126" s="145"/>
      <c r="I126" s="146"/>
      <c r="J126" s="146"/>
      <c r="K126" s="154"/>
    </row>
    <row r="127" spans="1:11" ht="24.95" customHeight="1">
      <c r="A127" s="150"/>
      <c r="B127" s="142"/>
      <c r="C127" s="163"/>
      <c r="D127" s="368"/>
      <c r="E127" s="144"/>
      <c r="F127" s="145"/>
      <c r="G127" s="146"/>
      <c r="H127" s="145"/>
      <c r="I127" s="146"/>
      <c r="J127" s="146"/>
      <c r="K127" s="154"/>
    </row>
    <row r="128" spans="1:11" ht="24.95" customHeight="1">
      <c r="A128" s="150"/>
      <c r="B128" s="142"/>
      <c r="C128" s="163"/>
      <c r="D128" s="368"/>
      <c r="E128" s="144"/>
      <c r="F128" s="145"/>
      <c r="G128" s="146"/>
      <c r="H128" s="145"/>
      <c r="I128" s="146"/>
      <c r="J128" s="146"/>
      <c r="K128" s="154"/>
    </row>
    <row r="129" spans="1:11" ht="24.95" customHeight="1">
      <c r="A129" s="150"/>
      <c r="B129" s="142"/>
      <c r="C129" s="163"/>
      <c r="D129" s="368"/>
      <c r="E129" s="144"/>
      <c r="F129" s="145"/>
      <c r="G129" s="146"/>
      <c r="H129" s="145"/>
      <c r="I129" s="146"/>
      <c r="J129" s="146"/>
      <c r="K129" s="154"/>
    </row>
    <row r="130" spans="1:11" ht="24.95" customHeight="1">
      <c r="A130" s="150"/>
      <c r="B130" s="142"/>
      <c r="C130" s="163"/>
      <c r="D130" s="368"/>
      <c r="E130" s="144"/>
      <c r="F130" s="145"/>
      <c r="G130" s="146"/>
      <c r="H130" s="145"/>
      <c r="I130" s="146"/>
      <c r="J130" s="146"/>
      <c r="K130" s="154"/>
    </row>
    <row r="131" spans="1:11" ht="24.95" customHeight="1">
      <c r="A131" s="150"/>
      <c r="B131" s="142"/>
      <c r="C131" s="163"/>
      <c r="D131" s="368"/>
      <c r="E131" s="144"/>
      <c r="F131" s="145"/>
      <c r="G131" s="146"/>
      <c r="H131" s="145"/>
      <c r="I131" s="146"/>
      <c r="J131" s="146"/>
      <c r="K131" s="154"/>
    </row>
    <row r="132" spans="1:11" ht="24.95" customHeight="1">
      <c r="A132" s="150"/>
      <c r="B132" s="142"/>
      <c r="C132" s="163"/>
      <c r="D132" s="144"/>
      <c r="E132" s="144"/>
      <c r="F132" s="145"/>
      <c r="G132" s="146"/>
      <c r="H132" s="145"/>
      <c r="I132" s="146"/>
      <c r="J132" s="146"/>
      <c r="K132" s="154"/>
    </row>
    <row r="133" spans="1:11" ht="24.95" customHeight="1">
      <c r="A133" s="155"/>
      <c r="B133" s="156"/>
      <c r="C133" s="157" t="str">
        <f>"รวมราคา  " &amp;   A109 &amp; C109</f>
        <v xml:space="preserve">รวมราคา  4งานระบบไฟฟ้า </v>
      </c>
      <c r="D133" s="158"/>
      <c r="E133" s="158"/>
      <c r="F133" s="159"/>
      <c r="G133" s="160"/>
      <c r="H133" s="159"/>
      <c r="I133" s="160"/>
      <c r="J133" s="160"/>
      <c r="K133" s="161"/>
    </row>
    <row r="134" spans="1:11" ht="24.95" customHeight="1">
      <c r="A134" s="141">
        <v>5</v>
      </c>
      <c r="B134" s="142"/>
      <c r="C134" s="162" t="s">
        <v>1195</v>
      </c>
      <c r="D134" s="144"/>
      <c r="E134" s="144"/>
      <c r="F134" s="145"/>
      <c r="G134" s="146"/>
      <c r="H134" s="145"/>
      <c r="I134" s="146"/>
      <c r="J134" s="146"/>
      <c r="K134" s="147"/>
    </row>
    <row r="135" spans="1:11" ht="24.95" customHeight="1">
      <c r="A135" s="150"/>
      <c r="B135" s="142">
        <v>5.0999999999999996</v>
      </c>
      <c r="C135" s="151" t="s">
        <v>1321</v>
      </c>
      <c r="D135" s="144"/>
      <c r="E135" s="164" t="s">
        <v>35</v>
      </c>
      <c r="F135" s="145"/>
      <c r="G135" s="146"/>
      <c r="H135" s="370"/>
      <c r="I135" s="146"/>
      <c r="J135" s="146"/>
      <c r="K135" s="147"/>
    </row>
    <row r="136" spans="1:11" ht="24.95" customHeight="1">
      <c r="A136" s="150"/>
      <c r="B136" s="142">
        <v>5.2</v>
      </c>
      <c r="C136" s="151" t="s">
        <v>1322</v>
      </c>
      <c r="D136" s="368"/>
      <c r="E136" s="144" t="s">
        <v>164</v>
      </c>
      <c r="F136" s="145"/>
      <c r="G136" s="146"/>
      <c r="H136" s="370"/>
      <c r="I136" s="146"/>
      <c r="J136" s="146"/>
      <c r="K136" s="147"/>
    </row>
    <row r="137" spans="1:11" ht="24.95" customHeight="1">
      <c r="A137" s="150"/>
      <c r="B137" s="142">
        <v>5.3</v>
      </c>
      <c r="C137" s="151" t="s">
        <v>1196</v>
      </c>
      <c r="D137" s="446"/>
      <c r="E137" s="144" t="s">
        <v>35</v>
      </c>
      <c r="F137" s="145"/>
      <c r="G137" s="146"/>
      <c r="H137" s="370"/>
      <c r="I137" s="146"/>
      <c r="J137" s="146"/>
      <c r="K137" s="147"/>
    </row>
    <row r="138" spans="1:11" ht="24.95" customHeight="1">
      <c r="A138" s="150"/>
      <c r="B138" s="142">
        <v>5.4</v>
      </c>
      <c r="C138" s="151" t="s">
        <v>1197</v>
      </c>
      <c r="D138" s="368"/>
      <c r="E138" s="144" t="s">
        <v>164</v>
      </c>
      <c r="F138" s="145"/>
      <c r="G138" s="146"/>
      <c r="H138" s="370"/>
      <c r="I138" s="146"/>
      <c r="J138" s="146"/>
      <c r="K138" s="147"/>
    </row>
    <row r="139" spans="1:11" ht="24.95" customHeight="1">
      <c r="A139" s="150"/>
      <c r="B139" s="142">
        <v>5.5</v>
      </c>
      <c r="C139" s="151" t="s">
        <v>1198</v>
      </c>
      <c r="D139" s="368"/>
      <c r="E139" s="144" t="s">
        <v>164</v>
      </c>
      <c r="F139" s="145"/>
      <c r="G139" s="146"/>
      <c r="H139" s="370"/>
      <c r="I139" s="146"/>
      <c r="J139" s="146"/>
      <c r="K139" s="147"/>
    </row>
    <row r="140" spans="1:11" ht="24.95" customHeight="1">
      <c r="A140" s="150"/>
      <c r="B140" s="142">
        <v>5.6</v>
      </c>
      <c r="C140" s="151" t="s">
        <v>1199</v>
      </c>
      <c r="D140" s="144"/>
      <c r="E140" s="144" t="s">
        <v>745</v>
      </c>
      <c r="F140" s="145"/>
      <c r="G140" s="146"/>
      <c r="H140" s="370"/>
      <c r="I140" s="146"/>
      <c r="J140" s="146"/>
      <c r="K140" s="154"/>
    </row>
    <row r="141" spans="1:11" ht="24.95" customHeight="1">
      <c r="A141" s="150"/>
      <c r="B141" s="142">
        <v>5.7</v>
      </c>
      <c r="C141" s="151" t="s">
        <v>1200</v>
      </c>
      <c r="D141" s="144"/>
      <c r="E141" s="144" t="s">
        <v>745</v>
      </c>
      <c r="F141" s="145"/>
      <c r="G141" s="146"/>
      <c r="H141" s="370"/>
      <c r="I141" s="146"/>
      <c r="J141" s="146"/>
      <c r="K141" s="154"/>
    </row>
    <row r="142" spans="1:11" ht="24.95" customHeight="1">
      <c r="A142" s="150"/>
      <c r="B142" s="142"/>
      <c r="C142" s="151"/>
      <c r="D142" s="368"/>
      <c r="E142" s="144"/>
      <c r="F142" s="145"/>
      <c r="G142" s="146"/>
      <c r="H142" s="370"/>
      <c r="I142" s="146"/>
      <c r="J142" s="146"/>
      <c r="K142" s="154"/>
    </row>
    <row r="143" spans="1:11" ht="24.95" customHeight="1">
      <c r="A143" s="150"/>
      <c r="B143" s="142"/>
      <c r="C143" s="151"/>
      <c r="D143" s="368"/>
      <c r="E143" s="144"/>
      <c r="F143" s="145"/>
      <c r="G143" s="146"/>
      <c r="H143" s="370"/>
      <c r="I143" s="146"/>
      <c r="J143" s="146"/>
      <c r="K143" s="154"/>
    </row>
    <row r="144" spans="1:11" ht="24.95" customHeight="1">
      <c r="A144" s="150"/>
      <c r="B144" s="166"/>
      <c r="C144" s="151"/>
      <c r="D144" s="368"/>
      <c r="E144" s="144"/>
      <c r="F144" s="145"/>
      <c r="G144" s="146"/>
      <c r="H144" s="370"/>
      <c r="I144" s="146"/>
      <c r="J144" s="146"/>
      <c r="K144" s="154"/>
    </row>
    <row r="145" spans="1:11" ht="24.95" customHeight="1">
      <c r="A145" s="150"/>
      <c r="B145" s="166"/>
      <c r="C145" s="151"/>
      <c r="D145" s="368"/>
      <c r="E145" s="144"/>
      <c r="F145" s="145"/>
      <c r="G145" s="146"/>
      <c r="H145" s="370"/>
      <c r="I145" s="146"/>
      <c r="J145" s="146"/>
      <c r="K145" s="154"/>
    </row>
    <row r="146" spans="1:11" ht="24.95" customHeight="1">
      <c r="A146" s="150"/>
      <c r="B146" s="166"/>
      <c r="C146" s="151"/>
      <c r="D146" s="368"/>
      <c r="E146" s="144"/>
      <c r="F146" s="145"/>
      <c r="G146" s="146"/>
      <c r="H146" s="370"/>
      <c r="I146" s="146"/>
      <c r="J146" s="146"/>
      <c r="K146" s="154"/>
    </row>
    <row r="147" spans="1:11" ht="24.95" customHeight="1">
      <c r="A147" s="150"/>
      <c r="B147" s="166"/>
      <c r="C147" s="151"/>
      <c r="D147" s="368"/>
      <c r="E147" s="144"/>
      <c r="F147" s="145"/>
      <c r="G147" s="146"/>
      <c r="H147" s="370"/>
      <c r="I147" s="146"/>
      <c r="J147" s="146"/>
      <c r="K147" s="154"/>
    </row>
    <row r="148" spans="1:11" ht="24.95" customHeight="1">
      <c r="A148" s="150"/>
      <c r="B148" s="166"/>
      <c r="C148" s="151"/>
      <c r="D148" s="368"/>
      <c r="E148" s="144"/>
      <c r="F148" s="145"/>
      <c r="G148" s="146"/>
      <c r="H148" s="370"/>
      <c r="I148" s="146"/>
      <c r="J148" s="146"/>
      <c r="K148" s="154"/>
    </row>
    <row r="149" spans="1:11" ht="24.95" customHeight="1">
      <c r="A149" s="150"/>
      <c r="B149" s="166"/>
      <c r="C149" s="151"/>
      <c r="D149" s="144"/>
      <c r="E149" s="144"/>
      <c r="F149" s="145"/>
      <c r="G149" s="146"/>
      <c r="H149" s="370"/>
      <c r="I149" s="146"/>
      <c r="J149" s="146"/>
      <c r="K149" s="154"/>
    </row>
    <row r="150" spans="1:11" ht="24.95" customHeight="1">
      <c r="A150" s="150"/>
      <c r="B150" s="166"/>
      <c r="C150" s="151"/>
      <c r="D150" s="144"/>
      <c r="E150" s="144"/>
      <c r="F150" s="145"/>
      <c r="G150" s="146"/>
      <c r="H150" s="370"/>
      <c r="I150" s="146"/>
      <c r="J150" s="146"/>
      <c r="K150" s="154"/>
    </row>
    <row r="151" spans="1:11" ht="24.95" customHeight="1">
      <c r="A151" s="150"/>
      <c r="B151" s="142"/>
      <c r="C151" s="151"/>
      <c r="D151" s="144"/>
      <c r="E151" s="144"/>
      <c r="F151" s="145"/>
      <c r="G151" s="146"/>
      <c r="H151" s="370"/>
      <c r="I151" s="146"/>
      <c r="J151" s="146"/>
      <c r="K151" s="154"/>
    </row>
    <row r="152" spans="1:11" ht="24.95" customHeight="1">
      <c r="A152" s="150"/>
      <c r="B152" s="142"/>
      <c r="C152" s="151"/>
      <c r="D152" s="368"/>
      <c r="E152" s="144"/>
      <c r="F152" s="145"/>
      <c r="G152" s="146"/>
      <c r="H152" s="145"/>
      <c r="I152" s="146"/>
      <c r="J152" s="146"/>
      <c r="K152" s="154"/>
    </row>
    <row r="153" spans="1:11" ht="24.95" customHeight="1">
      <c r="A153" s="150"/>
      <c r="B153" s="142"/>
      <c r="C153" s="151"/>
      <c r="D153" s="368"/>
      <c r="E153" s="144"/>
      <c r="F153" s="145"/>
      <c r="G153" s="146"/>
      <c r="H153" s="145"/>
      <c r="I153" s="146"/>
      <c r="J153" s="146"/>
      <c r="K153" s="154"/>
    </row>
    <row r="154" spans="1:11" ht="24.95" customHeight="1">
      <c r="A154" s="150"/>
      <c r="B154" s="142"/>
      <c r="C154" s="151"/>
      <c r="D154" s="368"/>
      <c r="E154" s="144"/>
      <c r="F154" s="145"/>
      <c r="G154" s="146"/>
      <c r="H154" s="145"/>
      <c r="I154" s="146"/>
      <c r="J154" s="146"/>
      <c r="K154" s="154"/>
    </row>
    <row r="155" spans="1:11" ht="24.95" customHeight="1">
      <c r="A155" s="150"/>
      <c r="B155" s="142"/>
      <c r="C155" s="151"/>
      <c r="D155" s="144"/>
      <c r="E155" s="144"/>
      <c r="F155" s="145"/>
      <c r="G155" s="146"/>
      <c r="H155" s="145"/>
      <c r="I155" s="146"/>
      <c r="J155" s="146"/>
      <c r="K155" s="154"/>
    </row>
    <row r="156" spans="1:11" ht="24.95" customHeight="1">
      <c r="A156" s="150"/>
      <c r="B156" s="142"/>
      <c r="C156" s="151"/>
      <c r="D156" s="144"/>
      <c r="E156" s="144"/>
      <c r="F156" s="145"/>
      <c r="G156" s="146"/>
      <c r="H156" s="145"/>
      <c r="I156" s="146"/>
      <c r="J156" s="146"/>
      <c r="K156" s="154"/>
    </row>
    <row r="157" spans="1:11" ht="24.95" customHeight="1">
      <c r="A157" s="150"/>
      <c r="B157" s="142"/>
      <c r="C157" s="151"/>
      <c r="D157" s="144"/>
      <c r="E157" s="144"/>
      <c r="F157" s="145"/>
      <c r="G157" s="146"/>
      <c r="H157" s="145"/>
      <c r="I157" s="146"/>
      <c r="J157" s="146"/>
      <c r="K157" s="154"/>
    </row>
    <row r="158" spans="1:11" ht="24.95" customHeight="1">
      <c r="A158" s="155"/>
      <c r="B158" s="156"/>
      <c r="C158" s="157" t="str">
        <f>"รวมราคา  " &amp;   A134 &amp; C134</f>
        <v>รวมราคา  5งานระบบสื่อสาร</v>
      </c>
      <c r="D158" s="158"/>
      <c r="E158" s="158"/>
      <c r="F158" s="159"/>
      <c r="G158" s="160"/>
      <c r="H158" s="159"/>
      <c r="I158" s="160"/>
      <c r="J158" s="160"/>
      <c r="K158" s="161"/>
    </row>
    <row r="159" spans="1:11" ht="24.95" customHeight="1">
      <c r="A159" s="141">
        <v>6</v>
      </c>
      <c r="B159" s="142"/>
      <c r="C159" s="162" t="s">
        <v>1304</v>
      </c>
      <c r="D159" s="144"/>
      <c r="E159" s="144"/>
      <c r="F159" s="145"/>
      <c r="G159" s="146"/>
      <c r="H159" s="145"/>
      <c r="I159" s="146"/>
      <c r="J159" s="146"/>
      <c r="K159" s="147"/>
    </row>
    <row r="160" spans="1:11" ht="24.95" customHeight="1">
      <c r="A160" s="150">
        <v>6.1</v>
      </c>
      <c r="B160" s="374" t="s">
        <v>1218</v>
      </c>
      <c r="C160" s="364"/>
      <c r="D160" s="144"/>
      <c r="E160" s="164"/>
      <c r="F160" s="370"/>
      <c r="G160" s="146"/>
      <c r="H160" s="370"/>
      <c r="I160" s="146"/>
      <c r="J160" s="146"/>
      <c r="K160" s="147"/>
    </row>
    <row r="161" spans="1:11" ht="24.95" customHeight="1">
      <c r="A161" s="150"/>
      <c r="B161" s="142" t="s">
        <v>1231</v>
      </c>
      <c r="C161" s="151" t="s">
        <v>1219</v>
      </c>
      <c r="D161" s="369"/>
      <c r="E161" s="369" t="s">
        <v>164</v>
      </c>
      <c r="F161" s="369"/>
      <c r="G161" s="146"/>
      <c r="H161" s="369"/>
      <c r="I161" s="146"/>
      <c r="J161" s="146"/>
      <c r="K161" s="147"/>
    </row>
    <row r="162" spans="1:11" ht="24.95" customHeight="1">
      <c r="A162" s="150"/>
      <c r="B162" s="142" t="s">
        <v>1232</v>
      </c>
      <c r="C162" s="151" t="s">
        <v>1220</v>
      </c>
      <c r="D162" s="369"/>
      <c r="E162" s="369" t="s">
        <v>746</v>
      </c>
      <c r="F162" s="369"/>
      <c r="G162" s="146"/>
      <c r="H162" s="369"/>
      <c r="I162" s="146"/>
      <c r="J162" s="146"/>
      <c r="K162" s="147"/>
    </row>
    <row r="163" spans="1:11" ht="24.95" customHeight="1">
      <c r="A163" s="150"/>
      <c r="B163" s="142" t="s">
        <v>1233</v>
      </c>
      <c r="C163" s="151" t="s">
        <v>1221</v>
      </c>
      <c r="D163" s="369"/>
      <c r="E163" s="369" t="s">
        <v>1225</v>
      </c>
      <c r="F163" s="369"/>
      <c r="G163" s="146"/>
      <c r="H163" s="369"/>
      <c r="I163" s="146"/>
      <c r="J163" s="146"/>
      <c r="K163" s="147"/>
    </row>
    <row r="164" spans="1:11" ht="24.95" customHeight="1">
      <c r="A164" s="150"/>
      <c r="B164" s="142" t="s">
        <v>1234</v>
      </c>
      <c r="C164" s="151" t="s">
        <v>1222</v>
      </c>
      <c r="D164" s="369"/>
      <c r="E164" s="369" t="s">
        <v>1225</v>
      </c>
      <c r="F164" s="369"/>
      <c r="G164" s="146"/>
      <c r="H164" s="369"/>
      <c r="I164" s="146"/>
      <c r="J164" s="146"/>
      <c r="K164" s="147"/>
    </row>
    <row r="165" spans="1:11" ht="24.95" customHeight="1">
      <c r="A165" s="150"/>
      <c r="B165" s="142" t="s">
        <v>1235</v>
      </c>
      <c r="C165" s="151" t="s">
        <v>1223</v>
      </c>
      <c r="D165" s="369"/>
      <c r="E165" s="369" t="s">
        <v>1226</v>
      </c>
      <c r="F165" s="369"/>
      <c r="G165" s="146"/>
      <c r="H165" s="369"/>
      <c r="I165" s="146"/>
      <c r="J165" s="146"/>
      <c r="K165" s="147"/>
    </row>
    <row r="166" spans="1:11" ht="24.95" customHeight="1">
      <c r="A166" s="150"/>
      <c r="B166" s="142" t="s">
        <v>1246</v>
      </c>
      <c r="C166" s="151" t="s">
        <v>1224</v>
      </c>
      <c r="D166" s="369"/>
      <c r="E166" s="369" t="s">
        <v>1226</v>
      </c>
      <c r="F166" s="369"/>
      <c r="G166" s="146"/>
      <c r="H166" s="369"/>
      <c r="I166" s="146"/>
      <c r="J166" s="146"/>
      <c r="K166" s="147"/>
    </row>
    <row r="167" spans="1:11" ht="24.95" customHeight="1">
      <c r="A167" s="150"/>
      <c r="B167" s="142" t="s">
        <v>1260</v>
      </c>
      <c r="C167" s="151" t="s">
        <v>1274</v>
      </c>
      <c r="D167" s="369"/>
      <c r="E167" s="369" t="s">
        <v>1188</v>
      </c>
      <c r="F167" s="369"/>
      <c r="G167" s="146"/>
      <c r="H167" s="369"/>
      <c r="I167" s="146"/>
      <c r="J167" s="146"/>
      <c r="K167" s="154"/>
    </row>
    <row r="168" spans="1:11" ht="24.95" customHeight="1">
      <c r="A168" s="150"/>
      <c r="B168" s="142" t="s">
        <v>1275</v>
      </c>
      <c r="C168" s="151" t="s">
        <v>1259</v>
      </c>
      <c r="D168" s="369"/>
      <c r="E168" s="369" t="s">
        <v>0</v>
      </c>
      <c r="F168" s="369"/>
      <c r="G168" s="146"/>
      <c r="H168" s="369"/>
      <c r="I168" s="146"/>
      <c r="J168" s="146"/>
      <c r="K168" s="154"/>
    </row>
    <row r="169" spans="1:11" ht="24.95" customHeight="1">
      <c r="A169" s="150">
        <v>6.2</v>
      </c>
      <c r="B169" s="397" t="s">
        <v>1227</v>
      </c>
      <c r="C169" s="151"/>
      <c r="D169" s="369"/>
      <c r="E169" s="369"/>
      <c r="F169" s="369"/>
      <c r="G169" s="146"/>
      <c r="H169" s="370"/>
      <c r="I169" s="146"/>
      <c r="J169" s="146"/>
      <c r="K169" s="154"/>
    </row>
    <row r="170" spans="1:11" ht="24.95" customHeight="1">
      <c r="A170" s="150"/>
      <c r="B170" s="142" t="s">
        <v>1236</v>
      </c>
      <c r="C170" s="151" t="s">
        <v>1228</v>
      </c>
      <c r="D170" s="369"/>
      <c r="E170" s="369" t="s">
        <v>164</v>
      </c>
      <c r="F170" s="369"/>
      <c r="G170" s="146"/>
      <c r="H170" s="369"/>
      <c r="I170" s="146"/>
      <c r="J170" s="146"/>
      <c r="K170" s="154"/>
    </row>
    <row r="171" spans="1:11" ht="24.95" customHeight="1">
      <c r="A171" s="150"/>
      <c r="B171" s="142" t="s">
        <v>1237</v>
      </c>
      <c r="C171" s="151" t="s">
        <v>1229</v>
      </c>
      <c r="D171" s="369"/>
      <c r="E171" s="369" t="s">
        <v>164</v>
      </c>
      <c r="F171" s="369"/>
      <c r="G171" s="146"/>
      <c r="H171" s="369"/>
      <c r="I171" s="146"/>
      <c r="J171" s="146"/>
      <c r="K171" s="154"/>
    </row>
    <row r="172" spans="1:11" ht="24.95" customHeight="1">
      <c r="A172" s="150"/>
      <c r="B172" s="142" t="s">
        <v>1238</v>
      </c>
      <c r="C172" s="151" t="s">
        <v>1259</v>
      </c>
      <c r="D172" s="369"/>
      <c r="E172" s="369" t="s">
        <v>0</v>
      </c>
      <c r="F172" s="369"/>
      <c r="G172" s="146"/>
      <c r="H172" s="369"/>
      <c r="I172" s="146"/>
      <c r="J172" s="146"/>
      <c r="K172" s="154"/>
    </row>
    <row r="173" spans="1:11" ht="24.95" customHeight="1">
      <c r="A173" s="150"/>
      <c r="B173" s="142"/>
      <c r="C173" s="151"/>
      <c r="D173" s="144"/>
      <c r="E173" s="144"/>
      <c r="F173" s="145"/>
      <c r="G173" s="146"/>
      <c r="H173" s="145"/>
      <c r="I173" s="146"/>
      <c r="J173" s="146"/>
      <c r="K173" s="154"/>
    </row>
    <row r="174" spans="1:11" ht="24.95" customHeight="1">
      <c r="A174" s="150"/>
      <c r="B174" s="142"/>
      <c r="C174" s="151"/>
      <c r="D174" s="144"/>
      <c r="E174" s="144"/>
      <c r="F174" s="145"/>
      <c r="G174" s="146"/>
      <c r="H174" s="145"/>
      <c r="I174" s="146"/>
      <c r="J174" s="146"/>
      <c r="K174" s="154"/>
    </row>
    <row r="175" spans="1:11" ht="24.95" customHeight="1">
      <c r="A175" s="150"/>
      <c r="B175" s="142"/>
      <c r="C175" s="151"/>
      <c r="D175" s="144"/>
      <c r="E175" s="144"/>
      <c r="F175" s="145"/>
      <c r="G175" s="146"/>
      <c r="H175" s="145"/>
      <c r="I175" s="146"/>
      <c r="J175" s="146"/>
      <c r="K175" s="154"/>
    </row>
    <row r="176" spans="1:11" ht="24.95" customHeight="1">
      <c r="A176" s="150"/>
      <c r="B176" s="142"/>
      <c r="C176" s="151"/>
      <c r="D176" s="144"/>
      <c r="E176" s="144"/>
      <c r="F176" s="145"/>
      <c r="G176" s="146"/>
      <c r="H176" s="145"/>
      <c r="I176" s="146"/>
      <c r="J176" s="146"/>
      <c r="K176" s="154"/>
    </row>
    <row r="177" spans="1:11" ht="24.95" customHeight="1">
      <c r="A177" s="150"/>
      <c r="B177" s="142"/>
      <c r="C177" s="151"/>
      <c r="D177" s="144"/>
      <c r="E177" s="144"/>
      <c r="F177" s="145"/>
      <c r="G177" s="146"/>
      <c r="H177" s="145"/>
      <c r="I177" s="146"/>
      <c r="J177" s="146"/>
      <c r="K177" s="154"/>
    </row>
    <row r="178" spans="1:11" ht="24.95" customHeight="1">
      <c r="A178" s="150"/>
      <c r="B178" s="142"/>
      <c r="C178" s="151"/>
      <c r="D178" s="144"/>
      <c r="E178" s="144"/>
      <c r="F178" s="145"/>
      <c r="G178" s="146"/>
      <c r="H178" s="145"/>
      <c r="I178" s="146"/>
      <c r="J178" s="146"/>
      <c r="K178" s="154"/>
    </row>
    <row r="179" spans="1:11" ht="24.95" customHeight="1">
      <c r="A179" s="150"/>
      <c r="B179" s="142"/>
      <c r="C179" s="151"/>
      <c r="D179" s="144"/>
      <c r="E179" s="144"/>
      <c r="F179" s="145"/>
      <c r="G179" s="146"/>
      <c r="H179" s="145"/>
      <c r="I179" s="146"/>
      <c r="J179" s="146"/>
      <c r="K179" s="154"/>
    </row>
    <row r="180" spans="1:11" ht="24.95" customHeight="1">
      <c r="A180" s="150"/>
      <c r="B180" s="142"/>
      <c r="C180" s="151"/>
      <c r="D180" s="144"/>
      <c r="E180" s="144"/>
      <c r="F180" s="145"/>
      <c r="G180" s="146"/>
      <c r="H180" s="145"/>
      <c r="I180" s="146"/>
      <c r="J180" s="146"/>
      <c r="K180" s="154"/>
    </row>
    <row r="181" spans="1:11" ht="24.95" customHeight="1">
      <c r="A181" s="150"/>
      <c r="B181" s="142"/>
      <c r="C181" s="151"/>
      <c r="D181" s="144"/>
      <c r="E181" s="144"/>
      <c r="F181" s="145"/>
      <c r="G181" s="146"/>
      <c r="H181" s="145"/>
      <c r="I181" s="146"/>
      <c r="J181" s="146"/>
      <c r="K181" s="154"/>
    </row>
    <row r="182" spans="1:11" ht="24.95" customHeight="1">
      <c r="A182" s="150"/>
      <c r="B182" s="142"/>
      <c r="C182" s="151"/>
      <c r="D182" s="144"/>
      <c r="E182" s="144"/>
      <c r="F182" s="145"/>
      <c r="G182" s="146"/>
      <c r="H182" s="145"/>
      <c r="I182" s="146"/>
      <c r="J182" s="146"/>
      <c r="K182" s="154"/>
    </row>
    <row r="183" spans="1:11" ht="24.95" customHeight="1">
      <c r="A183" s="155"/>
      <c r="B183" s="156"/>
      <c r="C183" s="157" t="str">
        <f>"รวมราคา  " &amp;   A159 &amp; C159</f>
        <v>รวมราคา  6งานระบบสื่อสารและเทคโนโลยีสารสนเทศ (ระบบ LAN)</v>
      </c>
      <c r="D183" s="158"/>
      <c r="E183" s="158"/>
      <c r="F183" s="159"/>
      <c r="G183" s="160"/>
      <c r="H183" s="159"/>
      <c r="I183" s="160"/>
      <c r="J183" s="160"/>
      <c r="K183" s="161"/>
    </row>
    <row r="184" spans="1:11" ht="24.95" customHeight="1">
      <c r="A184" s="141">
        <v>7</v>
      </c>
      <c r="B184" s="142"/>
      <c r="C184" s="162" t="s">
        <v>1305</v>
      </c>
      <c r="D184" s="144"/>
      <c r="E184" s="144"/>
      <c r="F184" s="145"/>
      <c r="G184" s="146"/>
      <c r="H184" s="145"/>
      <c r="I184" s="146"/>
      <c r="J184" s="146"/>
      <c r="K184" s="147"/>
    </row>
    <row r="185" spans="1:11" ht="24.95" customHeight="1">
      <c r="A185" s="150">
        <v>7.1</v>
      </c>
      <c r="B185" s="374" t="s">
        <v>1230</v>
      </c>
      <c r="C185" s="364"/>
      <c r="D185" s="144"/>
      <c r="E185" s="164"/>
      <c r="F185" s="370"/>
      <c r="G185" s="146"/>
      <c r="H185" s="370"/>
      <c r="I185" s="146"/>
      <c r="J185" s="146"/>
      <c r="K185" s="147"/>
    </row>
    <row r="186" spans="1:11" ht="24.95" customHeight="1">
      <c r="A186" s="150"/>
      <c r="B186" s="142" t="s">
        <v>1247</v>
      </c>
      <c r="C186" s="151" t="s">
        <v>1219</v>
      </c>
      <c r="D186" s="146"/>
      <c r="E186" s="146" t="s">
        <v>164</v>
      </c>
      <c r="F186" s="146"/>
      <c r="G186" s="146"/>
      <c r="H186" s="146"/>
      <c r="I186" s="146"/>
      <c r="J186" s="146"/>
      <c r="K186" s="147"/>
    </row>
    <row r="187" spans="1:11" ht="24.95" customHeight="1">
      <c r="A187" s="150"/>
      <c r="B187" s="142" t="s">
        <v>1248</v>
      </c>
      <c r="C187" s="151" t="s">
        <v>1220</v>
      </c>
      <c r="D187" s="146"/>
      <c r="E187" s="146" t="s">
        <v>746</v>
      </c>
      <c r="F187" s="146"/>
      <c r="G187" s="146"/>
      <c r="H187" s="146"/>
      <c r="I187" s="146"/>
      <c r="J187" s="146"/>
      <c r="K187" s="147"/>
    </row>
    <row r="188" spans="1:11" ht="24.95" customHeight="1">
      <c r="A188" s="150"/>
      <c r="B188" s="142" t="s">
        <v>1249</v>
      </c>
      <c r="C188" s="151" t="s">
        <v>1221</v>
      </c>
      <c r="D188" s="146"/>
      <c r="E188" s="146" t="s">
        <v>1225</v>
      </c>
      <c r="F188" s="146"/>
      <c r="G188" s="146"/>
      <c r="H188" s="146"/>
      <c r="I188" s="146"/>
      <c r="J188" s="146"/>
      <c r="K188" s="147"/>
    </row>
    <row r="189" spans="1:11" ht="24.95" customHeight="1">
      <c r="A189" s="150"/>
      <c r="B189" s="142" t="s">
        <v>1250</v>
      </c>
      <c r="C189" s="151" t="s">
        <v>1222</v>
      </c>
      <c r="D189" s="146"/>
      <c r="E189" s="146" t="s">
        <v>746</v>
      </c>
      <c r="F189" s="146"/>
      <c r="G189" s="146"/>
      <c r="H189" s="146"/>
      <c r="I189" s="146"/>
      <c r="J189" s="146"/>
      <c r="K189" s="147"/>
    </row>
    <row r="190" spans="1:11" ht="24.95" customHeight="1">
      <c r="A190" s="150"/>
      <c r="B190" s="142" t="s">
        <v>1251</v>
      </c>
      <c r="C190" s="151" t="s">
        <v>1223</v>
      </c>
      <c r="D190" s="146"/>
      <c r="E190" s="146" t="s">
        <v>1226</v>
      </c>
      <c r="F190" s="146"/>
      <c r="G190" s="146"/>
      <c r="H190" s="146"/>
      <c r="I190" s="146"/>
      <c r="J190" s="146"/>
      <c r="K190" s="147"/>
    </row>
    <row r="191" spans="1:11" ht="24.95" customHeight="1">
      <c r="A191" s="150"/>
      <c r="B191" s="142" t="s">
        <v>1261</v>
      </c>
      <c r="C191" s="151" t="s">
        <v>1276</v>
      </c>
      <c r="D191" s="146"/>
      <c r="E191" s="146" t="s">
        <v>1188</v>
      </c>
      <c r="F191" s="146"/>
      <c r="G191" s="146"/>
      <c r="H191" s="146"/>
      <c r="I191" s="146"/>
      <c r="J191" s="146"/>
      <c r="K191" s="147"/>
    </row>
    <row r="192" spans="1:11" ht="24.95" customHeight="1">
      <c r="A192" s="150"/>
      <c r="B192" s="142" t="s">
        <v>1277</v>
      </c>
      <c r="C192" s="151" t="s">
        <v>1259</v>
      </c>
      <c r="D192" s="146"/>
      <c r="E192" s="146" t="s">
        <v>0</v>
      </c>
      <c r="F192" s="146"/>
      <c r="G192" s="146"/>
      <c r="H192" s="146"/>
      <c r="I192" s="146"/>
      <c r="J192" s="146"/>
      <c r="K192" s="154"/>
    </row>
    <row r="193" spans="1:11" ht="24.95" customHeight="1">
      <c r="A193" s="150">
        <v>7.2</v>
      </c>
      <c r="B193" s="374" t="s">
        <v>1227</v>
      </c>
      <c r="C193" s="151"/>
      <c r="D193" s="146"/>
      <c r="E193" s="146"/>
      <c r="F193" s="146"/>
      <c r="G193" s="146"/>
      <c r="H193" s="370"/>
      <c r="I193" s="146"/>
      <c r="J193" s="146"/>
      <c r="K193" s="154"/>
    </row>
    <row r="194" spans="1:11" ht="24.95" customHeight="1">
      <c r="A194" s="150"/>
      <c r="B194" s="142" t="s">
        <v>1252</v>
      </c>
      <c r="C194" s="151" t="s">
        <v>1228</v>
      </c>
      <c r="D194" s="146"/>
      <c r="E194" s="146" t="s">
        <v>164</v>
      </c>
      <c r="F194" s="146"/>
      <c r="G194" s="146"/>
      <c r="H194" s="146"/>
      <c r="I194" s="146"/>
      <c r="J194" s="146"/>
      <c r="K194" s="154"/>
    </row>
    <row r="195" spans="1:11" ht="24.95" customHeight="1">
      <c r="A195" s="150"/>
      <c r="B195" s="142" t="s">
        <v>1253</v>
      </c>
      <c r="C195" s="151" t="s">
        <v>1259</v>
      </c>
      <c r="D195" s="146"/>
      <c r="E195" s="146" t="s">
        <v>1164</v>
      </c>
      <c r="F195" s="146"/>
      <c r="G195" s="146"/>
      <c r="H195" s="146"/>
      <c r="I195" s="146"/>
      <c r="J195" s="146"/>
      <c r="K195" s="154"/>
    </row>
    <row r="196" spans="1:11" ht="24.95" customHeight="1">
      <c r="A196" s="150"/>
      <c r="B196" s="142"/>
      <c r="C196" s="151"/>
      <c r="D196" s="369"/>
      <c r="E196" s="369"/>
      <c r="F196" s="369"/>
      <c r="G196" s="146"/>
      <c r="H196" s="369"/>
      <c r="I196" s="146"/>
      <c r="J196" s="146"/>
      <c r="K196" s="154"/>
    </row>
    <row r="197" spans="1:11" ht="24.95" customHeight="1">
      <c r="A197" s="150"/>
      <c r="B197" s="142"/>
      <c r="C197" s="151"/>
      <c r="D197" s="369"/>
      <c r="E197" s="369"/>
      <c r="F197" s="369"/>
      <c r="G197" s="146"/>
      <c r="H197" s="369"/>
      <c r="I197" s="146"/>
      <c r="J197" s="146"/>
      <c r="K197" s="154"/>
    </row>
    <row r="198" spans="1:11" ht="24.95" customHeight="1">
      <c r="A198" s="150"/>
      <c r="B198" s="142"/>
      <c r="C198" s="151"/>
      <c r="D198" s="369"/>
      <c r="E198" s="369"/>
      <c r="F198" s="369"/>
      <c r="G198" s="146"/>
      <c r="H198" s="369"/>
      <c r="I198" s="146"/>
      <c r="J198" s="146"/>
      <c r="K198" s="154"/>
    </row>
    <row r="199" spans="1:11" ht="24.95" customHeight="1">
      <c r="A199" s="150"/>
      <c r="B199" s="142"/>
      <c r="C199" s="151"/>
      <c r="D199" s="369"/>
      <c r="E199" s="369"/>
      <c r="F199" s="369"/>
      <c r="G199" s="146"/>
      <c r="H199" s="369"/>
      <c r="I199" s="146"/>
      <c r="J199" s="146"/>
      <c r="K199" s="154"/>
    </row>
    <row r="200" spans="1:11" ht="24.95" customHeight="1">
      <c r="A200" s="150"/>
      <c r="B200" s="142"/>
      <c r="C200" s="151"/>
      <c r="D200" s="369"/>
      <c r="E200" s="369"/>
      <c r="F200" s="369"/>
      <c r="G200" s="146"/>
      <c r="H200" s="369"/>
      <c r="I200" s="146"/>
      <c r="J200" s="146"/>
      <c r="K200" s="154"/>
    </row>
    <row r="201" spans="1:11" ht="24.95" customHeight="1">
      <c r="A201" s="150"/>
      <c r="B201" s="374"/>
      <c r="C201" s="151"/>
      <c r="D201" s="369"/>
      <c r="E201" s="369"/>
      <c r="F201" s="369"/>
      <c r="G201" s="146"/>
      <c r="H201" s="370"/>
      <c r="I201" s="146"/>
      <c r="J201" s="146"/>
      <c r="K201" s="154"/>
    </row>
    <row r="202" spans="1:11" ht="24.95" customHeight="1">
      <c r="A202" s="150"/>
      <c r="B202" s="142"/>
      <c r="C202" s="151"/>
      <c r="D202" s="369"/>
      <c r="E202" s="369"/>
      <c r="F202" s="369"/>
      <c r="G202" s="146"/>
      <c r="H202" s="369"/>
      <c r="I202" s="146"/>
      <c r="J202" s="146"/>
      <c r="K202" s="154"/>
    </row>
    <row r="203" spans="1:11" ht="24.95" customHeight="1">
      <c r="A203" s="150"/>
      <c r="B203" s="142"/>
      <c r="C203" s="151"/>
      <c r="D203" s="369"/>
      <c r="E203" s="369"/>
      <c r="F203" s="369"/>
      <c r="G203" s="146"/>
      <c r="H203" s="369"/>
      <c r="I203" s="146"/>
      <c r="J203" s="146"/>
      <c r="K203" s="154"/>
    </row>
    <row r="204" spans="1:11" ht="24.95" customHeight="1">
      <c r="A204" s="150"/>
      <c r="B204" s="142"/>
      <c r="C204" s="151"/>
      <c r="D204" s="369"/>
      <c r="E204" s="369"/>
      <c r="F204" s="369"/>
      <c r="G204" s="146"/>
      <c r="H204" s="369"/>
      <c r="I204" s="146"/>
      <c r="J204" s="146"/>
      <c r="K204" s="154"/>
    </row>
    <row r="205" spans="1:11" ht="24.95" customHeight="1">
      <c r="A205" s="150"/>
      <c r="B205" s="142"/>
      <c r="C205" s="151"/>
      <c r="D205" s="369"/>
      <c r="E205" s="369"/>
      <c r="F205" s="369"/>
      <c r="G205" s="146"/>
      <c r="H205" s="369"/>
      <c r="I205" s="146"/>
      <c r="J205" s="146"/>
      <c r="K205" s="154"/>
    </row>
    <row r="206" spans="1:11" ht="24.95" customHeight="1">
      <c r="A206" s="150"/>
      <c r="B206" s="142"/>
      <c r="C206" s="151"/>
      <c r="D206" s="144"/>
      <c r="E206" s="144"/>
      <c r="F206" s="145"/>
      <c r="G206" s="146"/>
      <c r="H206" s="145"/>
      <c r="I206" s="146"/>
      <c r="J206" s="146"/>
      <c r="K206" s="154"/>
    </row>
    <row r="207" spans="1:11" ht="24.95" customHeight="1">
      <c r="A207" s="150"/>
      <c r="B207" s="142"/>
      <c r="C207" s="151"/>
      <c r="D207" s="144"/>
      <c r="E207" s="144"/>
      <c r="F207" s="145"/>
      <c r="G207" s="146"/>
      <c r="H207" s="145"/>
      <c r="I207" s="146"/>
      <c r="J207" s="146"/>
      <c r="K207" s="154"/>
    </row>
    <row r="208" spans="1:11" ht="24.95" customHeight="1">
      <c r="A208" s="155"/>
      <c r="B208" s="156"/>
      <c r="C208" s="157" t="str">
        <f>"รวมราคา  " &amp;   A185 &amp; B185</f>
        <v>รวมราคา  7.1ระบบกล้องวงจรปิด</v>
      </c>
      <c r="D208" s="158"/>
      <c r="E208" s="158"/>
      <c r="F208" s="159"/>
      <c r="G208" s="160"/>
      <c r="H208" s="159"/>
      <c r="I208" s="160"/>
      <c r="J208" s="160"/>
      <c r="K208" s="161"/>
    </row>
  </sheetData>
  <mergeCells count="7">
    <mergeCell ref="A1:K1"/>
    <mergeCell ref="I6:J6"/>
    <mergeCell ref="K7:K8"/>
    <mergeCell ref="H7:I7"/>
    <mergeCell ref="D7:E7"/>
    <mergeCell ref="F7:G7"/>
    <mergeCell ref="C7:C8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0" fitToWidth="0" fitToHeight="0" orientation="landscape" r:id="rId1"/>
  <headerFooter alignWithMargins="0">
    <oddHeader>&amp;Rแบบ ปร. 4.1  แผ่นที่  &amp;P   /  &amp;N   แผ่น</oddHeader>
  </headerFooter>
  <rowBreaks count="7" manualBreakCount="7">
    <brk id="33" max="16" man="1"/>
    <brk id="58" max="16" man="1"/>
    <brk id="83" max="16" man="1"/>
    <brk id="108" max="16" man="1"/>
    <brk id="133" max="16" man="1"/>
    <brk id="158" max="16" man="1"/>
    <brk id="183" max="16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1087</v>
      </c>
      <c r="P1" t="s">
        <v>1086</v>
      </c>
    </row>
    <row r="2" spans="2:45">
      <c r="J2" t="s">
        <v>1048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1049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1050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1058</v>
      </c>
      <c r="S9">
        <v>3783142.881548</v>
      </c>
      <c r="V9" s="459">
        <v>1</v>
      </c>
      <c r="W9" s="459"/>
      <c r="X9" s="459"/>
      <c r="Y9" s="459"/>
      <c r="Z9" s="459">
        <v>2</v>
      </c>
      <c r="AA9" s="459"/>
      <c r="AB9" s="459"/>
      <c r="AC9" s="459"/>
      <c r="AD9" s="459">
        <v>3</v>
      </c>
      <c r="AE9" s="459"/>
      <c r="AF9" s="459"/>
      <c r="AG9" s="459"/>
      <c r="AH9" s="459">
        <v>4</v>
      </c>
      <c r="AI9" s="459"/>
      <c r="AJ9" s="459"/>
      <c r="AK9" s="459"/>
      <c r="AL9" s="459">
        <v>5</v>
      </c>
      <c r="AM9" s="459"/>
      <c r="AN9" s="459"/>
      <c r="AO9" s="459"/>
      <c r="AP9" s="459">
        <v>6</v>
      </c>
      <c r="AQ9" s="459"/>
      <c r="AR9" s="459"/>
      <c r="AS9" s="459"/>
    </row>
    <row r="10" spans="2:45">
      <c r="L10" t="s">
        <v>1059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1060</v>
      </c>
      <c r="N11">
        <v>180</v>
      </c>
      <c r="P11" t="s">
        <v>1061</v>
      </c>
      <c r="Q11">
        <f>S9-Q10</f>
        <v>791949.76154799992</v>
      </c>
    </row>
    <row r="12" spans="2:45">
      <c r="Q12" t="s">
        <v>1056</v>
      </c>
      <c r="R12">
        <f>SUM(R13:R45)</f>
        <v>79.066353390703881</v>
      </c>
      <c r="T12">
        <f>SUM(T13:T45)</f>
        <v>99.888447471318514</v>
      </c>
      <c r="U12" t="s">
        <v>1057</v>
      </c>
    </row>
    <row r="13" spans="2:45">
      <c r="B13" t="s">
        <v>1062</v>
      </c>
      <c r="E13">
        <f>S9-E14</f>
        <v>791949.76154799992</v>
      </c>
      <c r="J13" t="s">
        <v>1048</v>
      </c>
      <c r="K13" t="s">
        <v>1053</v>
      </c>
      <c r="N13">
        <v>20</v>
      </c>
      <c r="O13" t="s">
        <v>1084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1088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1052</v>
      </c>
      <c r="G15" t="s">
        <v>1051</v>
      </c>
      <c r="H15">
        <f>SUM(H17:H159)</f>
        <v>63.314753333333371</v>
      </c>
      <c r="K15">
        <v>1.2</v>
      </c>
      <c r="L15" t="s">
        <v>1070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1117</v>
      </c>
      <c r="G16">
        <v>10</v>
      </c>
      <c r="I16">
        <f>SUM(H16:H18)</f>
        <v>11</v>
      </c>
      <c r="K16">
        <v>1.3</v>
      </c>
      <c r="L16" t="s">
        <v>1063</v>
      </c>
      <c r="Q16">
        <v>0</v>
      </c>
      <c r="S16">
        <f t="shared" si="0"/>
        <v>0</v>
      </c>
      <c r="U16">
        <v>7</v>
      </c>
    </row>
    <row r="17" spans="2:21">
      <c r="B17" t="s">
        <v>1118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1064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1065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759</v>
      </c>
      <c r="K19">
        <v>1.6</v>
      </c>
      <c r="L19" t="s">
        <v>1066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669</v>
      </c>
      <c r="I20">
        <f>SUM(H20:H36)</f>
        <v>9.2141933333333341</v>
      </c>
      <c r="K20">
        <v>1.7</v>
      </c>
      <c r="L20" t="s">
        <v>1067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1068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1119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1054</v>
      </c>
      <c r="M22">
        <f>U22</f>
        <v>75</v>
      </c>
      <c r="N22" t="s">
        <v>1055</v>
      </c>
      <c r="U22">
        <v>75</v>
      </c>
    </row>
    <row r="23" spans="2:21">
      <c r="B23" t="s">
        <v>670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671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1049</v>
      </c>
      <c r="K24" t="s">
        <v>1053</v>
      </c>
      <c r="N24">
        <v>30</v>
      </c>
      <c r="O24" t="s">
        <v>1084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672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1120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1069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1121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1071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673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1089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1072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1073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1074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674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1054</v>
      </c>
      <c r="M32">
        <f>U32+M22</f>
        <v>135</v>
      </c>
      <c r="N32" t="s">
        <v>1055</v>
      </c>
      <c r="U32">
        <v>60</v>
      </c>
    </row>
    <row r="33" spans="2:21">
      <c r="B33" t="s">
        <v>675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748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1122</v>
      </c>
      <c r="C35">
        <v>104</v>
      </c>
      <c r="D35" t="s">
        <v>744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1050</v>
      </c>
      <c r="K35" t="s">
        <v>1053</v>
      </c>
      <c r="N35">
        <v>50</v>
      </c>
      <c r="O35" t="s">
        <v>1084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1075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1123</v>
      </c>
      <c r="I37">
        <f>SUM(H37:H50)</f>
        <v>2.2942600000000004</v>
      </c>
      <c r="K37">
        <v>3.2</v>
      </c>
      <c r="L37" t="s">
        <v>1076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672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1080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1120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1081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1121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1078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1079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1077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1085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1082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1090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1083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682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1091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678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675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1054</v>
      </c>
      <c r="M49">
        <f>U49+M32</f>
        <v>180</v>
      </c>
      <c r="N49" t="s">
        <v>1055</v>
      </c>
      <c r="U49">
        <v>45</v>
      </c>
    </row>
    <row r="52" spans="2:21">
      <c r="B52" t="s">
        <v>680</v>
      </c>
      <c r="I52">
        <f>SUM(H52:H61)</f>
        <v>6.1542000000000003</v>
      </c>
    </row>
    <row r="53" spans="2:21">
      <c r="B53" t="s">
        <v>671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672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1121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681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673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678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675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1054</v>
      </c>
      <c r="M60">
        <f>U60+M49</f>
        <v>180</v>
      </c>
      <c r="N60" t="s">
        <v>1055</v>
      </c>
      <c r="U60">
        <v>0</v>
      </c>
    </row>
    <row r="62" spans="2:21">
      <c r="P62">
        <v>0</v>
      </c>
    </row>
    <row r="63" spans="2:21">
      <c r="B63" t="s">
        <v>1124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670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1125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1126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672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1121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673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674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678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675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760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761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1127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763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1128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1129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687</v>
      </c>
      <c r="I82">
        <f>SUM(H82:H89)</f>
        <v>8.8978600000000014</v>
      </c>
    </row>
    <row r="83" spans="2:9">
      <c r="B83" t="s">
        <v>672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1121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682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678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675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688</v>
      </c>
      <c r="I91">
        <f>SUM(H91:H99)</f>
        <v>3.14</v>
      </c>
    </row>
    <row r="92" spans="2:9">
      <c r="B92" t="s">
        <v>783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784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1130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1131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782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1132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768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1133</v>
      </c>
    </row>
    <row r="102" spans="2:9">
      <c r="B102" t="s">
        <v>695</v>
      </c>
      <c r="I102">
        <f>SUM(H102:H121)</f>
        <v>7.8659999999999997</v>
      </c>
    </row>
    <row r="103" spans="2:9">
      <c r="B103" t="s">
        <v>1134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1135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698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699</v>
      </c>
      <c r="C106">
        <v>68</v>
      </c>
      <c r="D106" t="s">
        <v>744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772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702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703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704</v>
      </c>
      <c r="C110">
        <v>40</v>
      </c>
      <c r="D110" t="s">
        <v>744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705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1136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1137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1138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1139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1140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711</v>
      </c>
      <c r="C117">
        <v>50</v>
      </c>
      <c r="D117" t="s">
        <v>744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712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1141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1142</v>
      </c>
      <c r="C120">
        <v>1</v>
      </c>
      <c r="D120" t="s">
        <v>745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716</v>
      </c>
    </row>
    <row r="124" spans="2:8">
      <c r="B124" t="s">
        <v>1143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717</v>
      </c>
      <c r="C125">
        <v>90</v>
      </c>
      <c r="D125" t="s">
        <v>744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718</v>
      </c>
      <c r="C126">
        <v>44</v>
      </c>
      <c r="D126" t="s">
        <v>744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1144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720</v>
      </c>
    </row>
    <row r="131" spans="2:8">
      <c r="B131" t="s">
        <v>1145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1146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775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723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724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725</v>
      </c>
      <c r="C136">
        <v>10</v>
      </c>
      <c r="D136" t="s">
        <v>744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777</v>
      </c>
    </row>
    <row r="141" spans="2:8">
      <c r="B141" t="s">
        <v>1147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1148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1149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1150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1151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1152</v>
      </c>
      <c r="C146">
        <v>1</v>
      </c>
      <c r="D146" t="s">
        <v>745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1153</v>
      </c>
    </row>
    <row r="149" spans="2:8">
      <c r="B149" t="s">
        <v>1154</v>
      </c>
      <c r="C149">
        <v>44</v>
      </c>
      <c r="D149" t="s">
        <v>744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1155</v>
      </c>
      <c r="C150">
        <v>44</v>
      </c>
      <c r="D150" t="s">
        <v>744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1156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1157</v>
      </c>
      <c r="C152">
        <v>1</v>
      </c>
      <c r="D152" t="s">
        <v>745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1158</v>
      </c>
    </row>
    <row r="155" spans="2:8">
      <c r="B155" t="s">
        <v>1159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1160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1161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1162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1163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แบบปร.4.1A!#REF!</f>
        <v>#REF!</v>
      </c>
    </row>
    <row r="2" spans="1:4" ht="22.5" customHeight="1">
      <c r="A2" t="e">
        <f>แบบปร.4.1A!#REF!</f>
        <v>#REF!</v>
      </c>
      <c r="C2" t="e">
        <f>แบบปร.4.1A!#REF!</f>
        <v>#REF!</v>
      </c>
    </row>
    <row r="3" spans="1:4" ht="22.5" customHeight="1">
      <c r="A3" t="e">
        <f>แบบปร.4.1A!#REF!</f>
        <v>#REF!</v>
      </c>
      <c r="C3" t="e">
        <f>แบบปร.4.1A!#REF!</f>
        <v>#REF!</v>
      </c>
    </row>
    <row r="4" spans="1:4" ht="22.5" customHeight="1">
      <c r="A4" t="e">
        <f>แบบปร.4.1A!#REF!</f>
        <v>#REF!</v>
      </c>
      <c r="C4" t="e">
        <f>แบบปร.4.1A!#REF!</f>
        <v>#REF!</v>
      </c>
      <c r="D4" t="e">
        <f>แบบปร.4.1A!#REF!</f>
        <v>#REF!</v>
      </c>
    </row>
    <row r="5" spans="1:4">
      <c r="A5" s="459" t="s">
        <v>91</v>
      </c>
      <c r="B5" s="459" t="s">
        <v>0</v>
      </c>
      <c r="C5" t="s">
        <v>92</v>
      </c>
      <c r="D5" s="459" t="s">
        <v>12</v>
      </c>
    </row>
    <row r="6" spans="1:4">
      <c r="A6" s="459"/>
      <c r="B6" s="459"/>
      <c r="C6" t="s">
        <v>93</v>
      </c>
      <c r="D6" s="459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15</vt:i4>
      </vt:variant>
    </vt:vector>
  </HeadingPairs>
  <TitlesOfParts>
    <vt:vector size="32" baseType="lpstr">
      <vt:lpstr>ปร.1</vt:lpstr>
      <vt:lpstr>ปร.2</vt:lpstr>
      <vt:lpstr>ปร.3</vt:lpstr>
      <vt:lpstr>แบบปร.6 A</vt:lpstr>
      <vt:lpstr>แบบปร.5.1 A</vt:lpstr>
      <vt:lpstr>แบบปร.5.2 ครุภัณฑ์ A</vt:lpstr>
      <vt:lpstr>แบบปร.4.1A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แบบปร.4.2 ครุภัณฑ์ A</vt:lpstr>
      <vt:lpstr>ค่าวัสดุมวลรวม</vt:lpstr>
      <vt:lpstr>ปรับลด Truus</vt:lpstr>
      <vt:lpstr>factor f</vt:lpstr>
      <vt:lpstr>'factor f'!ftable</vt:lpstr>
      <vt:lpstr>แบบปร.4.1A!Print_Area</vt:lpstr>
      <vt:lpstr>'แบบปร.4.2 ครุภัณฑ์ A'!Print_Area</vt:lpstr>
      <vt:lpstr>'แบบปร.5.1 A'!Print_Area</vt:lpstr>
      <vt:lpstr>'แบบปร.5.2 ครุภัณฑ์ A'!Print_Area</vt:lpstr>
      <vt:lpstr>'แบบปร.6 A'!Print_Area</vt:lpstr>
      <vt:lpstr>ปร.6!Print_Area</vt:lpstr>
      <vt:lpstr>'ปรับลด Truus'!Print_Area</vt:lpstr>
      <vt:lpstr>แบบปร.4.1A!Print_Titles</vt:lpstr>
      <vt:lpstr>'แบบปร.4.2 ครุภัณฑ์ A'!Print_Titles</vt:lpstr>
      <vt:lpstr>ปร.1!Print_Titles</vt:lpstr>
      <vt:lpstr>ปร.2!Print_Titles</vt:lpstr>
      <vt:lpstr>ปร.3!Print_Titles</vt:lpstr>
      <vt:lpstr>'ปรับลด Truus'!Print_Titles</vt:lpstr>
      <vt:lpstr>tablef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Aongpavo</cp:lastModifiedBy>
  <cp:lastPrinted>2018-07-23T02:03:54Z</cp:lastPrinted>
  <dcterms:created xsi:type="dcterms:W3CDTF">2003-03-04T02:40:09Z</dcterms:created>
  <dcterms:modified xsi:type="dcterms:W3CDTF">2018-07-23T02:20:07Z</dcterms:modified>
</cp:coreProperties>
</file>