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1125" windowWidth="15225" windowHeight="8070" tabRatio="865" firstSheet="3" activeTab="13"/>
  </bookViews>
  <sheets>
    <sheet name="ปร.1" sheetId="6" state="hidden" r:id="rId1"/>
    <sheet name="ปร.2" sheetId="5" state="hidden" r:id="rId2"/>
    <sheet name="ปร.3" sheetId="11" state="hidden" r:id="rId3"/>
    <sheet name="แบบปร.6 A" sheetId="24" r:id="rId4"/>
    <sheet name="แบบปร.5.1 A" sheetId="25" r:id="rId5"/>
    <sheet name="แบบปร.5.2 ครุภัณฑ์ A" sheetId="27" r:id="rId6"/>
    <sheet name="แบบปร.4.1A" sheetId="1" r:id="rId7"/>
    <sheet name="แบ่งงวด" sheetId="20" state="hidden" r:id="rId8"/>
    <sheet name="ปร.6" sheetId="12" state="hidden" r:id="rId9"/>
    <sheet name="BOQ ผู้ออกแบบ" sheetId="17" state="hidden" r:id="rId10"/>
    <sheet name="แผนงาน" sheetId="19" state="hidden" r:id="rId11"/>
    <sheet name="หาค่า F" sheetId="9" state="hidden" r:id="rId12"/>
    <sheet name="ข้อกำหนดการใช้งาน" sheetId="13" state="hidden" r:id="rId13"/>
    <sheet name="แบบปร.4.2 ครุภัณฑ์ A" sheetId="26" r:id="rId14"/>
    <sheet name="ค่าวัสดุมวลรวม" sheetId="14" r:id="rId15"/>
    <sheet name="ปรับลด Truus" sheetId="22" state="hidden" r:id="rId16"/>
    <sheet name="factor f" sheetId="39" r:id="rId17"/>
  </sheets>
  <externalReferences>
    <externalReference r:id="rId18"/>
    <externalReference r:id="rId19"/>
  </externalReferences>
  <definedNames>
    <definedName name="_day1" localSheetId="13">#REF!</definedName>
    <definedName name="_day1" localSheetId="5">#REF!</definedName>
    <definedName name="_day1" localSheetId="15">#REF!</definedName>
    <definedName name="_day1">#REF!</definedName>
    <definedName name="_day10" localSheetId="13">#REF!</definedName>
    <definedName name="_day10" localSheetId="5">#REF!</definedName>
    <definedName name="_day10" localSheetId="15">#REF!</definedName>
    <definedName name="_day10">#REF!</definedName>
    <definedName name="_day11" localSheetId="13">#REF!</definedName>
    <definedName name="_day11" localSheetId="5">#REF!</definedName>
    <definedName name="_day11" localSheetId="15">#REF!</definedName>
    <definedName name="_day11">#REF!</definedName>
    <definedName name="_day12" localSheetId="13">#REF!</definedName>
    <definedName name="_day12" localSheetId="5">#REF!</definedName>
    <definedName name="_day12" localSheetId="15">#REF!</definedName>
    <definedName name="_day12">#REF!</definedName>
    <definedName name="_day13" localSheetId="13">#REF!</definedName>
    <definedName name="_day13" localSheetId="5">#REF!</definedName>
    <definedName name="_day13" localSheetId="15">#REF!</definedName>
    <definedName name="_day13">#REF!</definedName>
    <definedName name="_day19" localSheetId="13">#REF!</definedName>
    <definedName name="_day19" localSheetId="5">#REF!</definedName>
    <definedName name="_day19" localSheetId="15">#REF!</definedName>
    <definedName name="_day19">#REF!</definedName>
    <definedName name="_day2" localSheetId="13">#REF!</definedName>
    <definedName name="_day2" localSheetId="5">#REF!</definedName>
    <definedName name="_day2" localSheetId="15">#REF!</definedName>
    <definedName name="_day2">#REF!</definedName>
    <definedName name="_day3" localSheetId="13">#REF!</definedName>
    <definedName name="_day3" localSheetId="5">#REF!</definedName>
    <definedName name="_day3" localSheetId="15">#REF!</definedName>
    <definedName name="_day3">#REF!</definedName>
    <definedName name="_day4" localSheetId="13">#REF!</definedName>
    <definedName name="_day4" localSheetId="5">#REF!</definedName>
    <definedName name="_day4" localSheetId="15">#REF!</definedName>
    <definedName name="_day4">#REF!</definedName>
    <definedName name="_day5" localSheetId="13">#REF!</definedName>
    <definedName name="_day5" localSheetId="5">#REF!</definedName>
    <definedName name="_day5" localSheetId="15">#REF!</definedName>
    <definedName name="_day5">#REF!</definedName>
    <definedName name="_day6" localSheetId="13">#REF!</definedName>
    <definedName name="_day6" localSheetId="5">#REF!</definedName>
    <definedName name="_day6" localSheetId="15">#REF!</definedName>
    <definedName name="_day6">#REF!</definedName>
    <definedName name="_day7" localSheetId="13">#REF!</definedName>
    <definedName name="_day7" localSheetId="5">#REF!</definedName>
    <definedName name="_day7" localSheetId="15">#REF!</definedName>
    <definedName name="_day7">#REF!</definedName>
    <definedName name="_day8" localSheetId="13">#REF!</definedName>
    <definedName name="_day8" localSheetId="5">#REF!</definedName>
    <definedName name="_day8" localSheetId="15">#REF!</definedName>
    <definedName name="_day8">#REF!</definedName>
    <definedName name="_day9" localSheetId="13">#REF!</definedName>
    <definedName name="_day9" localSheetId="5">#REF!</definedName>
    <definedName name="_day9" localSheetId="15">#REF!</definedName>
    <definedName name="_day9">#REF!</definedName>
    <definedName name="a">#REF!</definedName>
    <definedName name="BuiltIn_AutoFilter___1">#REF!</definedName>
    <definedName name="C_">#N/A</definedName>
    <definedName name="Cat_C">#REF!</definedName>
    <definedName name="Cat_D">#REF!</definedName>
    <definedName name="Cat_E">#REF!</definedName>
    <definedName name="Cat_F">#REF!</definedName>
    <definedName name="Cat_G">#REF!</definedName>
    <definedName name="Cat_H">#REF!</definedName>
    <definedName name="Cat_Z">#REF!</definedName>
    <definedName name="cost1" localSheetId="13">#REF!</definedName>
    <definedName name="cost1" localSheetId="5">#REF!</definedName>
    <definedName name="cost1" localSheetId="15">#REF!</definedName>
    <definedName name="cost1">#REF!</definedName>
    <definedName name="cost10" localSheetId="13">#REF!</definedName>
    <definedName name="cost10" localSheetId="5">#REF!</definedName>
    <definedName name="cost10" localSheetId="15">#REF!</definedName>
    <definedName name="cost10">#REF!</definedName>
    <definedName name="cost11" localSheetId="13">#REF!</definedName>
    <definedName name="cost11" localSheetId="5">#REF!</definedName>
    <definedName name="cost11" localSheetId="15">#REF!</definedName>
    <definedName name="cost11">#REF!</definedName>
    <definedName name="cost12" localSheetId="13">#REF!</definedName>
    <definedName name="cost12" localSheetId="5">#REF!</definedName>
    <definedName name="cost12" localSheetId="15">#REF!</definedName>
    <definedName name="cost12">#REF!</definedName>
    <definedName name="cost13" localSheetId="13">#REF!</definedName>
    <definedName name="cost13" localSheetId="5">#REF!</definedName>
    <definedName name="cost13" localSheetId="15">#REF!</definedName>
    <definedName name="cost13">#REF!</definedName>
    <definedName name="cost2" localSheetId="13">#REF!</definedName>
    <definedName name="cost2" localSheetId="5">#REF!</definedName>
    <definedName name="cost2" localSheetId="15">#REF!</definedName>
    <definedName name="cost2">#REF!</definedName>
    <definedName name="cost3" localSheetId="13">#REF!</definedName>
    <definedName name="cost3" localSheetId="5">#REF!</definedName>
    <definedName name="cost3" localSheetId="15">#REF!</definedName>
    <definedName name="cost3">#REF!</definedName>
    <definedName name="cost4" localSheetId="13">#REF!</definedName>
    <definedName name="cost4" localSheetId="5">#REF!</definedName>
    <definedName name="cost4" localSheetId="15">#REF!</definedName>
    <definedName name="cost4">#REF!</definedName>
    <definedName name="cost5" localSheetId="13">#REF!</definedName>
    <definedName name="cost5" localSheetId="5">#REF!</definedName>
    <definedName name="cost5" localSheetId="15">#REF!</definedName>
    <definedName name="cost5">#REF!</definedName>
    <definedName name="cost6" localSheetId="13">#REF!</definedName>
    <definedName name="cost6" localSheetId="5">#REF!</definedName>
    <definedName name="cost6" localSheetId="15">#REF!</definedName>
    <definedName name="cost6">#REF!</definedName>
    <definedName name="cost7" localSheetId="13">#REF!</definedName>
    <definedName name="cost7" localSheetId="5">#REF!</definedName>
    <definedName name="cost7" localSheetId="15">#REF!</definedName>
    <definedName name="cost7">#REF!</definedName>
    <definedName name="cost8" localSheetId="13">#REF!</definedName>
    <definedName name="cost8" localSheetId="5">#REF!</definedName>
    <definedName name="cost8" localSheetId="15">#REF!</definedName>
    <definedName name="cost8">#REF!</definedName>
    <definedName name="cost9" localSheetId="13">#REF!</definedName>
    <definedName name="cost9" localSheetId="5">#REF!</definedName>
    <definedName name="cost9" localSheetId="15">#REF!</definedName>
    <definedName name="cost9">#REF!</definedName>
    <definedName name="D">#N/A</definedName>
    <definedName name="e">#REF!</definedName>
    <definedName name="eec">#REF!</definedName>
    <definedName name="f">#REF!</definedName>
    <definedName name="factor_table">#REF!</definedName>
    <definedName name="ftable" localSheetId="16">'factor f'!$F$10:$G$33</definedName>
    <definedName name="ie">#REF!</definedName>
    <definedName name="l">#REF!</definedName>
    <definedName name="LLOOO" localSheetId="13">#REF!</definedName>
    <definedName name="LLOOO" localSheetId="5">#REF!</definedName>
    <definedName name="LLOOO" localSheetId="15">#REF!</definedName>
    <definedName name="LLOOO">#REF!</definedName>
    <definedName name="nuy">#REF!</definedName>
    <definedName name="PercentA">#REF!</definedName>
    <definedName name="_xlnm.Print_Area" localSheetId="6">แบบปร.4.1A!$A$1:$K$208</definedName>
    <definedName name="_xlnm.Print_Area" localSheetId="13">'แบบปร.4.2 ครุภัณฑ์ A'!$A$1:$K$74</definedName>
    <definedName name="_xlnm.Print_Area" localSheetId="4">'แบบปร.5.1 A'!$A$1:$H$46</definedName>
    <definedName name="_xlnm.Print_Area" localSheetId="5">'แบบปร.5.2 ครุภัณฑ์ A'!$A$1:$F$42</definedName>
    <definedName name="_xlnm.Print_Area" localSheetId="3">'แบบปร.6 A'!$A$1:$F$40</definedName>
    <definedName name="_xlnm.Print_Area" localSheetId="8">ปร.6!$A$1:$D$35</definedName>
    <definedName name="_xlnm.Print_Area" localSheetId="15">'ปรับลด Truus'!$A$1:$Q$50</definedName>
    <definedName name="_xlnm.Print_Area" localSheetId="11">#REF!</definedName>
    <definedName name="_xlnm.Print_Area">#REF!</definedName>
    <definedName name="PRINT_AREA_MI" localSheetId="13">#REF!</definedName>
    <definedName name="PRINT_AREA_MI" localSheetId="5">#REF!</definedName>
    <definedName name="PRINT_AREA_MI" localSheetId="15">#REF!</definedName>
    <definedName name="PRINT_AREA_MI">#REF!</definedName>
    <definedName name="_xlnm.Print_Titles" localSheetId="6">แบบปร.4.1A!$1:$8</definedName>
    <definedName name="_xlnm.Print_Titles" localSheetId="13">'แบบปร.4.2 ครุภัณฑ์ A'!$1:$8</definedName>
    <definedName name="_xlnm.Print_Titles" localSheetId="0">ปร.1!$1:$6</definedName>
    <definedName name="_xlnm.Print_Titles" localSheetId="1">ปร.2!$1:$6</definedName>
    <definedName name="_xlnm.Print_Titles" localSheetId="2">ปร.3!$1:$6</definedName>
    <definedName name="_xlnm.Print_Titles" localSheetId="15">'ปรับลด Truus'!$1:$6</definedName>
    <definedName name="s">#REF!</definedName>
    <definedName name="tablef">'factor f'!$F$10:$G$33</definedName>
    <definedName name="กกกกก" localSheetId="13">#REF!</definedName>
    <definedName name="กกกกก" localSheetId="5">#REF!</definedName>
    <definedName name="กกกกก" localSheetId="15">#REF!</definedName>
    <definedName name="กกกกก">#REF!</definedName>
    <definedName name="งานทั่วไป" localSheetId="13">[1]ภูมิทัศน์!#REF!</definedName>
    <definedName name="งานทั่วไป" localSheetId="5">[1]ภูมิทัศน์!#REF!</definedName>
    <definedName name="งานทั่วไป" localSheetId="15">[1]ภูมิทัศน์!#REF!</definedName>
    <definedName name="งานทั่วไป">[1]ภูมิทัศน์!#REF!</definedName>
    <definedName name="งานบัวเชิงผนัง" localSheetId="13">[1]ภูมิทัศน์!#REF!</definedName>
    <definedName name="งานบัวเชิงผนัง" localSheetId="5">[1]ภูมิทัศน์!#REF!</definedName>
    <definedName name="งานบัวเชิงผนัง" localSheetId="15">[1]ภูมิทัศน์!#REF!</definedName>
    <definedName name="งานบัวเชิงผนัง">[1]ภูมิทัศน์!#REF!</definedName>
    <definedName name="งานประตูหน้าต่าง" localSheetId="13">[1]ภูมิทัศน์!#REF!</definedName>
    <definedName name="งานประตูหน้าต่าง" localSheetId="5">[1]ภูมิทัศน์!#REF!</definedName>
    <definedName name="งานประตูหน้าต่าง" localSheetId="15">[1]ภูมิทัศน์!#REF!</definedName>
    <definedName name="งานประตูหน้าต่าง">[1]ภูมิทัศน์!#REF!</definedName>
    <definedName name="งานผนัง" localSheetId="13">[1]ภูมิทัศน์!#REF!</definedName>
    <definedName name="งานผนัง" localSheetId="5">[1]ภูมิทัศน์!#REF!</definedName>
    <definedName name="งานผนัง" localSheetId="15">[1]ภูมิทัศน์!#REF!</definedName>
    <definedName name="งานผนัง">[1]ภูมิทัศน์!#REF!</definedName>
    <definedName name="งานฝ้าเพดาน" localSheetId="13">[1]ภูมิทัศน์!#REF!</definedName>
    <definedName name="งานฝ้าเพดาน" localSheetId="5">[1]ภูมิทัศน์!#REF!</definedName>
    <definedName name="งานฝ้าเพดาน" localSheetId="15">[1]ภูมิทัศน์!#REF!</definedName>
    <definedName name="งานฝ้าเพดาน">[1]ภูมิทัศน์!#REF!</definedName>
    <definedName name="งานพื้น" localSheetId="13">[1]ภูมิทัศน์!#REF!</definedName>
    <definedName name="งานพื้น" localSheetId="5">[1]ภูมิทัศน์!#REF!</definedName>
    <definedName name="งานพื้น" localSheetId="15">[1]ภูมิทัศน์!#REF!</definedName>
    <definedName name="งานพื้น">[1]ภูมิทัศน์!#REF!</definedName>
    <definedName name="งานสุขภัณฑ์" localSheetId="13">[1]ภูมิทัศน์!#REF!</definedName>
    <definedName name="งานสุขภัณฑ์" localSheetId="5">[1]ภูมิทัศน์!#REF!</definedName>
    <definedName name="งานสุขภัณฑ์" localSheetId="15">[1]ภูมิทัศน์!#REF!</definedName>
    <definedName name="งานสุขภัณฑ์">[1]ภูมิทัศน์!#REF!</definedName>
    <definedName name="งานหลังคา" localSheetId="13">[1]ภูมิทัศน์!#REF!</definedName>
    <definedName name="งานหลังคา" localSheetId="5">[1]ภูมิทัศน์!#REF!</definedName>
    <definedName name="งานหลังคา" localSheetId="15">[1]ภูมิทัศน์!#REF!</definedName>
    <definedName name="งานหลังคา">[1]ภูมิทัศน์!#REF!</definedName>
    <definedName name="จัดสร้าง" localSheetId="13">#REF!</definedName>
    <definedName name="จัดสร้าง" localSheetId="5">#REF!</definedName>
    <definedName name="จัดสร้าง" localSheetId="15">#REF!</definedName>
    <definedName name="จัดสร้าง">#REF!</definedName>
    <definedName name="ใช่" localSheetId="13">#REF!</definedName>
    <definedName name="ใช่" localSheetId="5">#REF!</definedName>
    <definedName name="ใช่" localSheetId="15">#REF!</definedName>
    <definedName name="ใช่">#REF!</definedName>
    <definedName name="ด27" localSheetId="13">[2]LpC!#REF!</definedName>
    <definedName name="ด27" localSheetId="5">[2]LpC!#REF!</definedName>
    <definedName name="ด27" localSheetId="15">[2]LpC!#REF!</definedName>
    <definedName name="ด27">[2]LpC!#REF!</definedName>
    <definedName name="ดด" localSheetId="13">#REF!</definedName>
    <definedName name="ดด" localSheetId="5">#REF!</definedName>
    <definedName name="ดด" localSheetId="15">#REF!</definedName>
    <definedName name="ดด">#REF!</definedName>
    <definedName name="วววววววว" localSheetId="13">#REF!</definedName>
    <definedName name="วววววววว" localSheetId="5">#REF!</definedName>
    <definedName name="วววววววว" localSheetId="15">#REF!</definedName>
    <definedName name="วววววววว">#REF!</definedName>
    <definedName name="ววววววววว" localSheetId="13">#REF!</definedName>
    <definedName name="ววววววววว" localSheetId="5">#REF!</definedName>
    <definedName name="ววววววววว" localSheetId="15">#REF!</definedName>
    <definedName name="ววววววววว">#REF!</definedName>
    <definedName name="ศาลปกครอง" localSheetId="13">#REF!</definedName>
    <definedName name="ศาลปกครอง" localSheetId="5">#REF!</definedName>
    <definedName name="ศาลปกครอง" localSheetId="15">#REF!</definedName>
    <definedName name="ศาลปกครอง">#REF!</definedName>
  </definedNames>
  <calcPr calcId="144525"/>
</workbook>
</file>

<file path=xl/calcChain.xml><?xml version="1.0" encoding="utf-8"?>
<calcChain xmlns="http://schemas.openxmlformats.org/spreadsheetml/2006/main">
  <c r="C74" i="26" l="1"/>
  <c r="C52" i="26"/>
  <c r="C16" i="1"/>
  <c r="C15" i="1"/>
  <c r="M65" i="1"/>
  <c r="G1558" i="14"/>
  <c r="G949" i="14"/>
  <c r="G948" i="14"/>
  <c r="G947" i="14"/>
  <c r="G946" i="14"/>
  <c r="G945" i="14"/>
  <c r="G944" i="14"/>
  <c r="C133" i="1"/>
  <c r="C158" i="1"/>
  <c r="C183" i="1"/>
  <c r="C208" i="1"/>
  <c r="G950" i="14" l="1"/>
  <c r="M42" i="1" l="1"/>
  <c r="A3" i="26" l="1"/>
  <c r="B3" i="25" l="1"/>
  <c r="B11" i="26" l="1"/>
  <c r="B10" i="26"/>
  <c r="C12" i="1" l="1"/>
  <c r="C14" i="1"/>
  <c r="C108" i="1"/>
  <c r="C13" i="1" l="1"/>
  <c r="B3" i="27"/>
  <c r="N32" i="26"/>
  <c r="C30" i="26"/>
  <c r="G8" i="22"/>
  <c r="H8" i="22" s="1"/>
  <c r="I8" i="22"/>
  <c r="M8" i="22"/>
  <c r="P8" i="22" s="1"/>
  <c r="O8" i="22"/>
  <c r="D11" i="22"/>
  <c r="H11" i="22" s="1"/>
  <c r="I9" i="22"/>
  <c r="I10" i="22" s="1"/>
  <c r="G13" i="22"/>
  <c r="H13" i="22"/>
  <c r="I13" i="22"/>
  <c r="M13" i="22"/>
  <c r="P13" i="22" s="1"/>
  <c r="O13" i="22"/>
  <c r="D17" i="22"/>
  <c r="H17" i="22" s="1"/>
  <c r="I14" i="22" s="1"/>
  <c r="I15" i="22" s="1"/>
  <c r="M19" i="22"/>
  <c r="O19" i="22"/>
  <c r="P19" i="22" s="1"/>
  <c r="D20" i="22"/>
  <c r="E20" i="22"/>
  <c r="H20" i="22" s="1"/>
  <c r="D21" i="22"/>
  <c r="E21" i="22"/>
  <c r="G26" i="22"/>
  <c r="H26" i="22" s="1"/>
  <c r="I26" i="22"/>
  <c r="M26" i="22"/>
  <c r="O26" i="22"/>
  <c r="D29" i="22"/>
  <c r="H29" i="22" s="1"/>
  <c r="I27" i="22"/>
  <c r="I28" i="22" s="1"/>
  <c r="G31" i="22"/>
  <c r="H31" i="22"/>
  <c r="I31" i="22"/>
  <c r="M31" i="22"/>
  <c r="P31" i="22" s="1"/>
  <c r="O31" i="22"/>
  <c r="D34" i="22"/>
  <c r="H34" i="22" s="1"/>
  <c r="I32" i="22" s="1"/>
  <c r="I33" i="22" s="1"/>
  <c r="M36" i="22"/>
  <c r="O36" i="22"/>
  <c r="O39" i="22" s="1"/>
  <c r="O41" i="22" s="1"/>
  <c r="O44" i="22" s="1"/>
  <c r="D37" i="22"/>
  <c r="E37" i="22"/>
  <c r="H37" i="22" s="1"/>
  <c r="D38" i="22"/>
  <c r="E38" i="22"/>
  <c r="H38" i="22" s="1"/>
  <c r="C43" i="22"/>
  <c r="C44" i="22"/>
  <c r="G7" i="14"/>
  <c r="G8" i="14"/>
  <c r="G9" i="14"/>
  <c r="F10" i="14"/>
  <c r="F47" i="14" s="1"/>
  <c r="G47" i="14" s="1"/>
  <c r="G13" i="14"/>
  <c r="G14" i="14"/>
  <c r="G15" i="14"/>
  <c r="G19" i="14"/>
  <c r="G20" i="14"/>
  <c r="G21" i="14"/>
  <c r="G25" i="14"/>
  <c r="G26" i="14"/>
  <c r="G27" i="14"/>
  <c r="G31" i="14"/>
  <c r="G32" i="14"/>
  <c r="G33" i="14"/>
  <c r="G44" i="14"/>
  <c r="G45" i="14"/>
  <c r="G46" i="14"/>
  <c r="G50" i="14"/>
  <c r="G51" i="14"/>
  <c r="G52" i="14"/>
  <c r="G56" i="14"/>
  <c r="G57" i="14"/>
  <c r="G58" i="14"/>
  <c r="G62" i="14"/>
  <c r="G63" i="14"/>
  <c r="G64" i="14"/>
  <c r="G68" i="14"/>
  <c r="G69" i="14"/>
  <c r="G70" i="14"/>
  <c r="G74" i="14"/>
  <c r="G91" i="14"/>
  <c r="G92" i="14"/>
  <c r="G93" i="14"/>
  <c r="G97" i="14"/>
  <c r="G98" i="14"/>
  <c r="G99" i="14"/>
  <c r="G100" i="14"/>
  <c r="G101" i="14"/>
  <c r="G105" i="14"/>
  <c r="G106" i="14"/>
  <c r="G107" i="14"/>
  <c r="G108" i="14"/>
  <c r="G109" i="14"/>
  <c r="G112" i="14"/>
  <c r="G119" i="14"/>
  <c r="G120" i="14"/>
  <c r="G121" i="14"/>
  <c r="G122" i="14"/>
  <c r="G123" i="14"/>
  <c r="G124" i="14"/>
  <c r="G125" i="14"/>
  <c r="G126" i="14"/>
  <c r="G130" i="14"/>
  <c r="G131" i="14" s="1"/>
  <c r="D134" i="14"/>
  <c r="D139" i="14"/>
  <c r="D144" i="14"/>
  <c r="D146" i="14" s="1"/>
  <c r="G146" i="14" s="1"/>
  <c r="G149" i="14"/>
  <c r="G156" i="14"/>
  <c r="G157" i="14"/>
  <c r="G158" i="14"/>
  <c r="G159" i="14"/>
  <c r="G160" i="14"/>
  <c r="G163" i="14"/>
  <c r="G164" i="14"/>
  <c r="G165" i="14"/>
  <c r="G166" i="14"/>
  <c r="G167" i="14"/>
  <c r="G170" i="14"/>
  <c r="G171" i="14"/>
  <c r="G172" i="14"/>
  <c r="G173" i="14"/>
  <c r="G174" i="14"/>
  <c r="G177" i="14"/>
  <c r="G178" i="14"/>
  <c r="G179" i="14"/>
  <c r="G180" i="14"/>
  <c r="G181" i="14"/>
  <c r="G186" i="14"/>
  <c r="G192" i="14"/>
  <c r="G193" i="14"/>
  <c r="G194" i="14"/>
  <c r="G195" i="14"/>
  <c r="G196" i="14"/>
  <c r="G199" i="14"/>
  <c r="G200" i="14"/>
  <c r="G201" i="14"/>
  <c r="G202" i="14"/>
  <c r="G203" i="14"/>
  <c r="G206" i="14"/>
  <c r="G207" i="14"/>
  <c r="G208" i="14"/>
  <c r="G209" i="14"/>
  <c r="G210" i="14"/>
  <c r="G213" i="14"/>
  <c r="G214" i="14"/>
  <c r="G215" i="14"/>
  <c r="G216" i="14"/>
  <c r="G217" i="14"/>
  <c r="G231" i="14"/>
  <c r="G238" i="14"/>
  <c r="G239" i="14"/>
  <c r="G240" i="14"/>
  <c r="G243" i="14"/>
  <c r="G244" i="14"/>
  <c r="G245" i="14"/>
  <c r="G246" i="14"/>
  <c r="G249" i="14"/>
  <c r="G250" i="14"/>
  <c r="G251" i="14"/>
  <c r="G252" i="14"/>
  <c r="G255" i="14"/>
  <c r="G256" i="14"/>
  <c r="G257" i="14"/>
  <c r="G258" i="14"/>
  <c r="G259" i="14"/>
  <c r="G262" i="14"/>
  <c r="G263" i="14"/>
  <c r="G264" i="14"/>
  <c r="G265" i="14"/>
  <c r="G268" i="14"/>
  <c r="G274" i="14"/>
  <c r="G275" i="14"/>
  <c r="G276" i="14"/>
  <c r="G277" i="14"/>
  <c r="G278" i="14"/>
  <c r="G279" i="14"/>
  <c r="G282" i="14"/>
  <c r="G283" i="14"/>
  <c r="G284" i="14"/>
  <c r="G285" i="14"/>
  <c r="G286" i="14"/>
  <c r="G287" i="14"/>
  <c r="G290" i="14"/>
  <c r="G291" i="14"/>
  <c r="G292" i="14"/>
  <c r="G293" i="14"/>
  <c r="G294" i="14"/>
  <c r="G295" i="14"/>
  <c r="G298" i="14"/>
  <c r="G299" i="14"/>
  <c r="G300" i="14"/>
  <c r="G301" i="14"/>
  <c r="G302" i="14"/>
  <c r="G303" i="14"/>
  <c r="G305" i="14"/>
  <c r="G311" i="14"/>
  <c r="G312" i="14"/>
  <c r="G313" i="14"/>
  <c r="G314" i="14"/>
  <c r="G315" i="14"/>
  <c r="G316" i="14"/>
  <c r="G319" i="14"/>
  <c r="G320" i="14"/>
  <c r="G321" i="14"/>
  <c r="G322" i="14"/>
  <c r="G323" i="14"/>
  <c r="G324" i="14"/>
  <c r="G327" i="14"/>
  <c r="G328" i="14"/>
  <c r="G329" i="14"/>
  <c r="G330" i="14"/>
  <c r="G331" i="14"/>
  <c r="G332" i="14"/>
  <c r="G335" i="14"/>
  <c r="G336" i="14"/>
  <c r="G337" i="14"/>
  <c r="G338" i="14"/>
  <c r="G339" i="14"/>
  <c r="G340" i="14"/>
  <c r="G342" i="14"/>
  <c r="G348" i="14"/>
  <c r="G349" i="14"/>
  <c r="G350" i="14"/>
  <c r="G351" i="14"/>
  <c r="G352" i="14"/>
  <c r="G353" i="14"/>
  <c r="G356" i="14"/>
  <c r="G357" i="14"/>
  <c r="G358" i="14"/>
  <c r="G359" i="14"/>
  <c r="G360" i="14"/>
  <c r="G361" i="14"/>
  <c r="G364" i="14"/>
  <c r="G365" i="14"/>
  <c r="G366" i="14"/>
  <c r="G367" i="14"/>
  <c r="G368" i="14"/>
  <c r="G369" i="14"/>
  <c r="G372" i="14"/>
  <c r="G373" i="14"/>
  <c r="G374" i="14"/>
  <c r="G375" i="14"/>
  <c r="G376" i="14"/>
  <c r="G379" i="14"/>
  <c r="G385" i="14"/>
  <c r="G386" i="14"/>
  <c r="G387" i="14"/>
  <c r="G388" i="14"/>
  <c r="G389" i="14"/>
  <c r="G390" i="14"/>
  <c r="G391" i="14"/>
  <c r="G394" i="14"/>
  <c r="G395" i="14"/>
  <c r="G396" i="14"/>
  <c r="G397" i="14"/>
  <c r="G398" i="14"/>
  <c r="G399" i="14"/>
  <c r="G400" i="14"/>
  <c r="G403" i="14"/>
  <c r="G404" i="14"/>
  <c r="G405" i="14"/>
  <c r="G406" i="14"/>
  <c r="G407" i="14"/>
  <c r="G408" i="14"/>
  <c r="G411" i="14"/>
  <c r="G412" i="14"/>
  <c r="G413" i="14"/>
  <c r="G414" i="14"/>
  <c r="G415" i="14"/>
  <c r="G418" i="14"/>
  <c r="G426" i="14"/>
  <c r="G427" i="14"/>
  <c r="G428" i="14"/>
  <c r="G432" i="14"/>
  <c r="G433" i="14"/>
  <c r="G434" i="14"/>
  <c r="G438" i="14"/>
  <c r="G439" i="14"/>
  <c r="G440" i="14"/>
  <c r="G444" i="14"/>
  <c r="G447" i="14" s="1"/>
  <c r="G445" i="14"/>
  <c r="G446" i="14"/>
  <c r="G450" i="14"/>
  <c r="G451" i="14"/>
  <c r="G452" i="14"/>
  <c r="G455" i="14"/>
  <c r="G462" i="14"/>
  <c r="G463" i="14"/>
  <c r="G464" i="14"/>
  <c r="G468" i="14"/>
  <c r="G469" i="14"/>
  <c r="G470" i="14"/>
  <c r="G474" i="14"/>
  <c r="G475" i="14"/>
  <c r="G476" i="14"/>
  <c r="G480" i="14"/>
  <c r="G481" i="14"/>
  <c r="G482" i="14"/>
  <c r="G486" i="14"/>
  <c r="G487" i="14"/>
  <c r="G488" i="14"/>
  <c r="G492" i="14"/>
  <c r="G499" i="14"/>
  <c r="G500" i="14"/>
  <c r="G501" i="14"/>
  <c r="G505" i="14"/>
  <c r="G506" i="14"/>
  <c r="G507" i="14"/>
  <c r="G511" i="14"/>
  <c r="G512" i="14"/>
  <c r="G513" i="14"/>
  <c r="G517" i="14"/>
  <c r="G518" i="14"/>
  <c r="G519" i="14"/>
  <c r="G523" i="14"/>
  <c r="G524" i="14"/>
  <c r="G525" i="14"/>
  <c r="G529" i="14"/>
  <c r="G536" i="14"/>
  <c r="G537" i="14"/>
  <c r="G538" i="14"/>
  <c r="G542" i="14"/>
  <c r="G543" i="14"/>
  <c r="G544" i="14"/>
  <c r="G548" i="14"/>
  <c r="G549" i="14"/>
  <c r="G550" i="14"/>
  <c r="G554" i="14"/>
  <c r="G555" i="14"/>
  <c r="G556" i="14"/>
  <c r="G560" i="14"/>
  <c r="G561" i="14"/>
  <c r="G562" i="14"/>
  <c r="G566" i="14"/>
  <c r="G573" i="14"/>
  <c r="G574" i="14"/>
  <c r="G575" i="14"/>
  <c r="G579" i="14"/>
  <c r="G580" i="14"/>
  <c r="G581" i="14"/>
  <c r="G585" i="14"/>
  <c r="G586" i="14"/>
  <c r="G587" i="14"/>
  <c r="G591" i="14"/>
  <c r="G592" i="14"/>
  <c r="G593" i="14"/>
  <c r="G597" i="14"/>
  <c r="G598" i="14"/>
  <c r="G599" i="14"/>
  <c r="G603" i="14"/>
  <c r="G610" i="14"/>
  <c r="G611" i="14"/>
  <c r="G612" i="14"/>
  <c r="G616" i="14"/>
  <c r="G617" i="14"/>
  <c r="G618" i="14"/>
  <c r="G622" i="14"/>
  <c r="G623" i="14"/>
  <c r="G624" i="14"/>
  <c r="G628" i="14"/>
  <c r="G629" i="14"/>
  <c r="G630" i="14"/>
  <c r="G634" i="14"/>
  <c r="G635" i="14"/>
  <c r="G636" i="14"/>
  <c r="G640" i="14"/>
  <c r="G647" i="14"/>
  <c r="G648" i="14"/>
  <c r="G649" i="14"/>
  <c r="G653" i="14"/>
  <c r="G654" i="14"/>
  <c r="G655" i="14"/>
  <c r="G659" i="14"/>
  <c r="G660" i="14"/>
  <c r="G661" i="14"/>
  <c r="G665" i="14"/>
  <c r="G666" i="14"/>
  <c r="G667" i="14"/>
  <c r="G671" i="14"/>
  <c r="G672" i="14"/>
  <c r="G673" i="14"/>
  <c r="G677" i="14"/>
  <c r="G684" i="14"/>
  <c r="G685" i="14"/>
  <c r="G686" i="14"/>
  <c r="G690" i="14"/>
  <c r="G691" i="14"/>
  <c r="G692" i="14"/>
  <c r="G696" i="14"/>
  <c r="G697" i="14"/>
  <c r="G698" i="14"/>
  <c r="G702" i="14"/>
  <c r="G703" i="14"/>
  <c r="G704" i="14"/>
  <c r="G708" i="14"/>
  <c r="G709" i="14"/>
  <c r="G710" i="14"/>
  <c r="G711" i="14"/>
  <c r="G714" i="14"/>
  <c r="G721" i="14"/>
  <c r="G722" i="14"/>
  <c r="G723" i="14"/>
  <c r="G724" i="14"/>
  <c r="G728" i="14"/>
  <c r="G729" i="14"/>
  <c r="G730" i="14"/>
  <c r="G731" i="14"/>
  <c r="G735" i="14"/>
  <c r="G736" i="14"/>
  <c r="G737" i="14"/>
  <c r="G738" i="14"/>
  <c r="G742" i="14"/>
  <c r="G743" i="14"/>
  <c r="G744" i="14"/>
  <c r="G745" i="14"/>
  <c r="G749" i="14"/>
  <c r="G750" i="14"/>
  <c r="G751" i="14"/>
  <c r="G752" i="14"/>
  <c r="G754" i="14"/>
  <c r="G761" i="14"/>
  <c r="G762" i="14"/>
  <c r="G763" i="14"/>
  <c r="G764" i="14"/>
  <c r="G768" i="14"/>
  <c r="G769" i="14"/>
  <c r="G770" i="14"/>
  <c r="G771" i="14"/>
  <c r="K775" i="14"/>
  <c r="F775" i="14" s="1"/>
  <c r="G775" i="14" s="1"/>
  <c r="G776" i="14"/>
  <c r="L776" i="14"/>
  <c r="G777" i="14"/>
  <c r="G778" i="14"/>
  <c r="G779" i="14"/>
  <c r="G783" i="14"/>
  <c r="G784" i="14"/>
  <c r="G785" i="14"/>
  <c r="G786" i="14"/>
  <c r="G787" i="14"/>
  <c r="G791" i="14"/>
  <c r="G798" i="14"/>
  <c r="G799" i="14"/>
  <c r="G800" i="14"/>
  <c r="G803" i="14"/>
  <c r="G804" i="14"/>
  <c r="G805" i="14"/>
  <c r="G808" i="14"/>
  <c r="G809" i="14"/>
  <c r="G810" i="14"/>
  <c r="G811" i="14"/>
  <c r="G814" i="14"/>
  <c r="G815" i="14"/>
  <c r="G816" i="14"/>
  <c r="G817" i="14"/>
  <c r="G818" i="14"/>
  <c r="G819" i="14"/>
  <c r="G822" i="14"/>
  <c r="G823" i="14"/>
  <c r="G824" i="14"/>
  <c r="G825" i="14"/>
  <c r="G826" i="14"/>
  <c r="G827" i="14"/>
  <c r="G829" i="14"/>
  <c r="G835" i="14"/>
  <c r="G836" i="14"/>
  <c r="G837" i="14"/>
  <c r="G838" i="14"/>
  <c r="G839" i="14"/>
  <c r="G840" i="14"/>
  <c r="G841" i="14"/>
  <c r="G844" i="14"/>
  <c r="G845" i="14"/>
  <c r="G846" i="14"/>
  <c r="G847" i="14"/>
  <c r="G848" i="14"/>
  <c r="G849" i="14"/>
  <c r="G850" i="14"/>
  <c r="G851" i="14"/>
  <c r="G854" i="14"/>
  <c r="G855" i="14"/>
  <c r="G856" i="14"/>
  <c r="G857" i="14"/>
  <c r="G858" i="14"/>
  <c r="G859" i="14"/>
  <c r="G862" i="14"/>
  <c r="G863" i="14"/>
  <c r="G864" i="14"/>
  <c r="G865" i="14"/>
  <c r="G866" i="14"/>
  <c r="G867" i="14"/>
  <c r="G869" i="14"/>
  <c r="G875" i="14"/>
  <c r="G876" i="14"/>
  <c r="G877" i="14"/>
  <c r="G878" i="14"/>
  <c r="G879" i="14"/>
  <c r="G880" i="14"/>
  <c r="G883" i="14"/>
  <c r="G884" i="14"/>
  <c r="G885" i="14"/>
  <c r="G886" i="14"/>
  <c r="G887" i="14"/>
  <c r="G888" i="14"/>
  <c r="G891" i="14"/>
  <c r="G892" i="14"/>
  <c r="G893" i="14"/>
  <c r="G894" i="14"/>
  <c r="G895" i="14"/>
  <c r="G896" i="14"/>
  <c r="G899" i="14"/>
  <c r="G900" i="14"/>
  <c r="G901" i="14"/>
  <c r="G902" i="14"/>
  <c r="G903" i="14"/>
  <c r="G904" i="14"/>
  <c r="G906" i="14"/>
  <c r="G912" i="14"/>
  <c r="G913" i="14"/>
  <c r="G914" i="14"/>
  <c r="G915" i="14"/>
  <c r="G916" i="14"/>
  <c r="G917" i="14"/>
  <c r="G920" i="14"/>
  <c r="G921" i="14"/>
  <c r="G922" i="14"/>
  <c r="G923" i="14"/>
  <c r="G924" i="14"/>
  <c r="G925" i="14"/>
  <c r="G928" i="14"/>
  <c r="G929" i="14"/>
  <c r="G930" i="14"/>
  <c r="G931" i="14"/>
  <c r="G932" i="14"/>
  <c r="G933" i="14"/>
  <c r="G936" i="14"/>
  <c r="G937" i="14"/>
  <c r="G938" i="14"/>
  <c r="G939" i="14"/>
  <c r="G940" i="14"/>
  <c r="G941" i="14"/>
  <c r="G952" i="14"/>
  <c r="G959" i="14"/>
  <c r="G960" i="14"/>
  <c r="G961" i="14"/>
  <c r="G964" i="14" s="1"/>
  <c r="G962" i="14"/>
  <c r="G963" i="14"/>
  <c r="G966" i="14"/>
  <c r="G967" i="14"/>
  <c r="G968" i="14"/>
  <c r="G969" i="14"/>
  <c r="G970" i="14"/>
  <c r="G971" i="14"/>
  <c r="G974" i="14"/>
  <c r="G975" i="14"/>
  <c r="G976" i="14"/>
  <c r="G977" i="14"/>
  <c r="G978" i="14"/>
  <c r="G979" i="14"/>
  <c r="G982" i="14"/>
  <c r="G983" i="14"/>
  <c r="G984" i="14"/>
  <c r="G985" i="14"/>
  <c r="G986" i="14"/>
  <c r="G987" i="14"/>
  <c r="G989" i="14"/>
  <c r="G995" i="14"/>
  <c r="G996" i="14"/>
  <c r="G997" i="14"/>
  <c r="G998" i="14"/>
  <c r="G999" i="14"/>
  <c r="G1000" i="14"/>
  <c r="G1003" i="14"/>
  <c r="G1004" i="14"/>
  <c r="G1005" i="14"/>
  <c r="G1006" i="14"/>
  <c r="G1007" i="14"/>
  <c r="G1008" i="14"/>
  <c r="G1011" i="14"/>
  <c r="G1012" i="14"/>
  <c r="G1013" i="14"/>
  <c r="G1014" i="14"/>
  <c r="G1015" i="14"/>
  <c r="G1016" i="14"/>
  <c r="G1019" i="14"/>
  <c r="G1020" i="14"/>
  <c r="G1021" i="14"/>
  <c r="G1022" i="14"/>
  <c r="G1023" i="14"/>
  <c r="G1024" i="14"/>
  <c r="G1027" i="14"/>
  <c r="G1033" i="14"/>
  <c r="G1034" i="14"/>
  <c r="G1035" i="14"/>
  <c r="G1036" i="14"/>
  <c r="G1037" i="14"/>
  <c r="G1040" i="14"/>
  <c r="G1041" i="14"/>
  <c r="G1042" i="14"/>
  <c r="G1043" i="14"/>
  <c r="G1044" i="14"/>
  <c r="G1047" i="14"/>
  <c r="G1048" i="14"/>
  <c r="G1049" i="14"/>
  <c r="G1050" i="14"/>
  <c r="G1051" i="14"/>
  <c r="G1054" i="14"/>
  <c r="G1055" i="14"/>
  <c r="G1056" i="14"/>
  <c r="G1057" i="14"/>
  <c r="G1058" i="14"/>
  <c r="G1064" i="14"/>
  <c r="G1070" i="14"/>
  <c r="G1071" i="14"/>
  <c r="G1072" i="14"/>
  <c r="G1073" i="14"/>
  <c r="G1074" i="14"/>
  <c r="G1077" i="14"/>
  <c r="G1078" i="14"/>
  <c r="G1079" i="14"/>
  <c r="G1080" i="14"/>
  <c r="G1081" i="14"/>
  <c r="G1084" i="14"/>
  <c r="G1085" i="14"/>
  <c r="G1086" i="14"/>
  <c r="G1087" i="14"/>
  <c r="G1088" i="14"/>
  <c r="G1091" i="14"/>
  <c r="G1092" i="14"/>
  <c r="G1093" i="14"/>
  <c r="G1094" i="14"/>
  <c r="G1095" i="14"/>
  <c r="G1101" i="14"/>
  <c r="G1108" i="14"/>
  <c r="G1109" i="14"/>
  <c r="G1110" i="14"/>
  <c r="G1114" i="14"/>
  <c r="G1115" i="14"/>
  <c r="G1116" i="14"/>
  <c r="G1120" i="14"/>
  <c r="G1121" i="14"/>
  <c r="G1122" i="14"/>
  <c r="G1126" i="14"/>
  <c r="G1127" i="14"/>
  <c r="G1128" i="14"/>
  <c r="G1132" i="14"/>
  <c r="G1133" i="14"/>
  <c r="G1134" i="14"/>
  <c r="G1138" i="14"/>
  <c r="G1145" i="14"/>
  <c r="G1146" i="14"/>
  <c r="G1147" i="14"/>
  <c r="G1151" i="14"/>
  <c r="G1152" i="14"/>
  <c r="G1153" i="14"/>
  <c r="G1157" i="14"/>
  <c r="G1158" i="14"/>
  <c r="G1159" i="14"/>
  <c r="G1163" i="14"/>
  <c r="G1164" i="14"/>
  <c r="G1165" i="14"/>
  <c r="G1169" i="14"/>
  <c r="G1170" i="14"/>
  <c r="G1171" i="14"/>
  <c r="G1175" i="14"/>
  <c r="G1182" i="14"/>
  <c r="G1183" i="14"/>
  <c r="G1184" i="14"/>
  <c r="G1188" i="14"/>
  <c r="G1189" i="14"/>
  <c r="G1190" i="14"/>
  <c r="G1212" i="14"/>
  <c r="G1220" i="14"/>
  <c r="G1221" i="14"/>
  <c r="G1222" i="14"/>
  <c r="G1226" i="14"/>
  <c r="G1227" i="14"/>
  <c r="G1228" i="14"/>
  <c r="G1232" i="14"/>
  <c r="G1233" i="14"/>
  <c r="G1234" i="14"/>
  <c r="G1238" i="14"/>
  <c r="G1239" i="14"/>
  <c r="G1240" i="14"/>
  <c r="G1244" i="14"/>
  <c r="G1245" i="14"/>
  <c r="G1246" i="14"/>
  <c r="G1249" i="14"/>
  <c r="G1256" i="14"/>
  <c r="G1257" i="14"/>
  <c r="G1258" i="14"/>
  <c r="G1262" i="14"/>
  <c r="G1263" i="14"/>
  <c r="G1264" i="14"/>
  <c r="G1268" i="14"/>
  <c r="G1269" i="14"/>
  <c r="G1270" i="14"/>
  <c r="G1274" i="14"/>
  <c r="G1275" i="14"/>
  <c r="G1276" i="14"/>
  <c r="G1280" i="14"/>
  <c r="G1281" i="14"/>
  <c r="G1282" i="14"/>
  <c r="G1286" i="14"/>
  <c r="G1293" i="14"/>
  <c r="G1294" i="14"/>
  <c r="G1295" i="14"/>
  <c r="G1299" i="14"/>
  <c r="G1300" i="14"/>
  <c r="G1301" i="14"/>
  <c r="G1305" i="14"/>
  <c r="G1306" i="14"/>
  <c r="G1307" i="14"/>
  <c r="G1311" i="14"/>
  <c r="G1312" i="14"/>
  <c r="G1313" i="14"/>
  <c r="G1317" i="14"/>
  <c r="G1318" i="14"/>
  <c r="G1319" i="14"/>
  <c r="G1323" i="14"/>
  <c r="G1330" i="14"/>
  <c r="G1331" i="14"/>
  <c r="G1332" i="14"/>
  <c r="G1336" i="14"/>
  <c r="G1337" i="14"/>
  <c r="G1338" i="14"/>
  <c r="G1342" i="14"/>
  <c r="G1343" i="14"/>
  <c r="G1344" i="14"/>
  <c r="G1348" i="14"/>
  <c r="G1349" i="14"/>
  <c r="G1350" i="14"/>
  <c r="G1351" i="14" s="1"/>
  <c r="G1354" i="14"/>
  <c r="G1355" i="14"/>
  <c r="G1356" i="14"/>
  <c r="G1360" i="14"/>
  <c r="G1367" i="14"/>
  <c r="G1368" i="14"/>
  <c r="G1369" i="14"/>
  <c r="G1373" i="14"/>
  <c r="G1374" i="14"/>
  <c r="G1375" i="14"/>
  <c r="G1379" i="14"/>
  <c r="G1380" i="14"/>
  <c r="G1381" i="14"/>
  <c r="G1382" i="14"/>
  <c r="G1386" i="14"/>
  <c r="G1387" i="14"/>
  <c r="G1388" i="14"/>
  <c r="G1389" i="14"/>
  <c r="G1393" i="14"/>
  <c r="G1394" i="14"/>
  <c r="G1395" i="14"/>
  <c r="G1396" i="14"/>
  <c r="G1398" i="14"/>
  <c r="G1405" i="14"/>
  <c r="G1406" i="14"/>
  <c r="G1407" i="14"/>
  <c r="G1408" i="14"/>
  <c r="G1412" i="14"/>
  <c r="G1413" i="14"/>
  <c r="G1414" i="14"/>
  <c r="G1415" i="14"/>
  <c r="G1419" i="14"/>
  <c r="G1420" i="14"/>
  <c r="G1421" i="14"/>
  <c r="G1422" i="14"/>
  <c r="G1426" i="14"/>
  <c r="G1427" i="14"/>
  <c r="G1428" i="14"/>
  <c r="G1429" i="14"/>
  <c r="G1433" i="14"/>
  <c r="G1434" i="14"/>
  <c r="G1435" i="14"/>
  <c r="G1436" i="14"/>
  <c r="G1438" i="14"/>
  <c r="G1445" i="14"/>
  <c r="G1446" i="14"/>
  <c r="G1447" i="14"/>
  <c r="G1448" i="14"/>
  <c r="G1452" i="14"/>
  <c r="G1453" i="14"/>
  <c r="G1454" i="14"/>
  <c r="G1455" i="14"/>
  <c r="G1459" i="14"/>
  <c r="G1460" i="14"/>
  <c r="G1461" i="14"/>
  <c r="G1462" i="14"/>
  <c r="G1466" i="14"/>
  <c r="G1467" i="14"/>
  <c r="G1468" i="14"/>
  <c r="G1469" i="14"/>
  <c r="G1475" i="14"/>
  <c r="G1482" i="14"/>
  <c r="K1474" i="14"/>
  <c r="G1483" i="14"/>
  <c r="G1484" i="14"/>
  <c r="G1485" i="14"/>
  <c r="G1486" i="14"/>
  <c r="G1490" i="14"/>
  <c r="G1491" i="14"/>
  <c r="G1492" i="14"/>
  <c r="G1493" i="14"/>
  <c r="G1494" i="14"/>
  <c r="G1498" i="14"/>
  <c r="G1499" i="14"/>
  <c r="G1500" i="14"/>
  <c r="G1501" i="14"/>
  <c r="G1502" i="14"/>
  <c r="G1506" i="14"/>
  <c r="G1507" i="14"/>
  <c r="G1508" i="14"/>
  <c r="G1509" i="14"/>
  <c r="G1510" i="14"/>
  <c r="G1512" i="14"/>
  <c r="G1519" i="14"/>
  <c r="G1520" i="14"/>
  <c r="G1521" i="14"/>
  <c r="G1522" i="14"/>
  <c r="G1523" i="14"/>
  <c r="G1527" i="14"/>
  <c r="G1528" i="14"/>
  <c r="G1529" i="14"/>
  <c r="G1530" i="14"/>
  <c r="G1531" i="14"/>
  <c r="G1535" i="14"/>
  <c r="G1536" i="14"/>
  <c r="G1537" i="14"/>
  <c r="G1538" i="14"/>
  <c r="G1539" i="14"/>
  <c r="G1543" i="14"/>
  <c r="G1544" i="14"/>
  <c r="G1545" i="14"/>
  <c r="G1546" i="14"/>
  <c r="G1547" i="14"/>
  <c r="G1549" i="14"/>
  <c r="G1556" i="14"/>
  <c r="D1557" i="14"/>
  <c r="G1557" i="14" s="1"/>
  <c r="D1558" i="14"/>
  <c r="G1559" i="14"/>
  <c r="G1562" i="14"/>
  <c r="D1563" i="14"/>
  <c r="G1563" i="14" s="1"/>
  <c r="D1564" i="14"/>
  <c r="G1564" i="14" s="1"/>
  <c r="G1565" i="14"/>
  <c r="G1568" i="14"/>
  <c r="D1569" i="14"/>
  <c r="G1569" i="14" s="1"/>
  <c r="D1570" i="14"/>
  <c r="G1570" i="14" s="1"/>
  <c r="G1571" i="14"/>
  <c r="G1574" i="14"/>
  <c r="D1575" i="14"/>
  <c r="G1575" i="14" s="1"/>
  <c r="D1576" i="14"/>
  <c r="G1576" i="14" s="1"/>
  <c r="G1577" i="14"/>
  <c r="G1580" i="14"/>
  <c r="D1581" i="14"/>
  <c r="G1581" i="14" s="1"/>
  <c r="D1582" i="14"/>
  <c r="G1582" i="14" s="1"/>
  <c r="G1583" i="14"/>
  <c r="G1586" i="14"/>
  <c r="X5" i="9"/>
  <c r="X18" i="9"/>
  <c r="AB19" i="9"/>
  <c r="AD19" i="9"/>
  <c r="AI19" i="9"/>
  <c r="AD20" i="9"/>
  <c r="AG20" i="9"/>
  <c r="D4" i="19"/>
  <c r="D8" i="19"/>
  <c r="D12" i="19"/>
  <c r="D24" i="19"/>
  <c r="D30" i="19"/>
  <c r="D36" i="19"/>
  <c r="D40" i="19"/>
  <c r="D51" i="19"/>
  <c r="D29" i="19" s="1"/>
  <c r="D63" i="19"/>
  <c r="D78" i="19"/>
  <c r="D83" i="19"/>
  <c r="D87" i="19"/>
  <c r="D95" i="19"/>
  <c r="D99" i="19"/>
  <c r="D107" i="19"/>
  <c r="D113" i="19"/>
  <c r="D123" i="19"/>
  <c r="D128" i="19"/>
  <c r="D138" i="19"/>
  <c r="D145" i="19"/>
  <c r="D163" i="19"/>
  <c r="D173" i="19"/>
  <c r="D186" i="19"/>
  <c r="D197" i="19"/>
  <c r="D209" i="19"/>
  <c r="D207" i="19" s="1"/>
  <c r="F8" i="17"/>
  <c r="H8" i="17"/>
  <c r="F9" i="17"/>
  <c r="H9" i="17"/>
  <c r="F10" i="17"/>
  <c r="H10" i="17"/>
  <c r="F11" i="17"/>
  <c r="H11" i="17"/>
  <c r="F12" i="17"/>
  <c r="I12" i="17" s="1"/>
  <c r="H12" i="17"/>
  <c r="F13" i="17"/>
  <c r="H13" i="17"/>
  <c r="F14" i="17"/>
  <c r="H14" i="17"/>
  <c r="F15" i="17"/>
  <c r="H15" i="17"/>
  <c r="F16" i="17"/>
  <c r="H16" i="17"/>
  <c r="F17" i="17"/>
  <c r="H17" i="17"/>
  <c r="F18" i="17"/>
  <c r="I18" i="17"/>
  <c r="H18" i="17"/>
  <c r="F22" i="17"/>
  <c r="I22" i="17" s="1"/>
  <c r="H22" i="17"/>
  <c r="F23" i="17"/>
  <c r="I23" i="17" s="1"/>
  <c r="H23" i="17"/>
  <c r="F24" i="17"/>
  <c r="H24" i="17"/>
  <c r="F25" i="17"/>
  <c r="H25" i="17"/>
  <c r="F26" i="17"/>
  <c r="H26" i="17"/>
  <c r="F30" i="17"/>
  <c r="H30" i="17"/>
  <c r="F31" i="17"/>
  <c r="H31" i="17"/>
  <c r="F32" i="17"/>
  <c r="H32" i="17"/>
  <c r="F33" i="17"/>
  <c r="H33" i="17"/>
  <c r="F34" i="17"/>
  <c r="I34" i="17" s="1"/>
  <c r="H34" i="17"/>
  <c r="F35" i="17"/>
  <c r="H35" i="17"/>
  <c r="F36" i="17"/>
  <c r="H36" i="17"/>
  <c r="F37" i="17"/>
  <c r="H37" i="17"/>
  <c r="F40" i="17"/>
  <c r="H40" i="17"/>
  <c r="I40" i="17" s="1"/>
  <c r="F41" i="17"/>
  <c r="H41" i="17"/>
  <c r="I41" i="17" s="1"/>
  <c r="F42" i="17"/>
  <c r="H42" i="17"/>
  <c r="F43" i="17"/>
  <c r="I43" i="17" s="1"/>
  <c r="H43" i="17"/>
  <c r="F44" i="17"/>
  <c r="H44" i="17"/>
  <c r="I44" i="17" s="1"/>
  <c r="F45" i="17"/>
  <c r="H45" i="17"/>
  <c r="F46" i="17"/>
  <c r="I46" i="17" s="1"/>
  <c r="H46" i="17"/>
  <c r="F47" i="17"/>
  <c r="H47" i="17"/>
  <c r="F48" i="17"/>
  <c r="H48" i="17"/>
  <c r="F49" i="17"/>
  <c r="H49" i="17"/>
  <c r="F50" i="17"/>
  <c r="H50" i="17"/>
  <c r="F51" i="17"/>
  <c r="H51" i="17"/>
  <c r="F52" i="17"/>
  <c r="H52" i="17"/>
  <c r="F53" i="17"/>
  <c r="I53" i="17"/>
  <c r="H53" i="17"/>
  <c r="F54" i="17"/>
  <c r="I54" i="17" s="1"/>
  <c r="H54" i="17"/>
  <c r="F58" i="17"/>
  <c r="H58" i="17"/>
  <c r="F59" i="17"/>
  <c r="I59" i="17" s="1"/>
  <c r="H59" i="17"/>
  <c r="F60" i="17"/>
  <c r="H60" i="17"/>
  <c r="F61" i="17"/>
  <c r="H61" i="17"/>
  <c r="F62" i="17"/>
  <c r="H62" i="17"/>
  <c r="F66" i="17"/>
  <c r="H66" i="17"/>
  <c r="F67" i="17"/>
  <c r="I67" i="17" s="1"/>
  <c r="H67" i="17"/>
  <c r="F68" i="17"/>
  <c r="H68" i="17"/>
  <c r="I68" i="17" s="1"/>
  <c r="F69" i="17"/>
  <c r="I69" i="17" s="1"/>
  <c r="H69" i="17"/>
  <c r="F70" i="17"/>
  <c r="H70" i="17"/>
  <c r="F71" i="17"/>
  <c r="H71" i="17"/>
  <c r="F72" i="17"/>
  <c r="H72" i="17"/>
  <c r="F73" i="17"/>
  <c r="H73" i="17"/>
  <c r="F79" i="17"/>
  <c r="H79" i="17"/>
  <c r="F80" i="17"/>
  <c r="H80" i="17"/>
  <c r="I80" i="17" s="1"/>
  <c r="F81" i="17"/>
  <c r="H81" i="17"/>
  <c r="F82" i="17"/>
  <c r="H82" i="17"/>
  <c r="F83" i="17"/>
  <c r="H83" i="17"/>
  <c r="F87" i="17"/>
  <c r="H87" i="17"/>
  <c r="I87" i="17" s="1"/>
  <c r="F88" i="17"/>
  <c r="H88" i="17"/>
  <c r="F89" i="17"/>
  <c r="H89" i="17"/>
  <c r="F90" i="17"/>
  <c r="I90" i="17"/>
  <c r="H90" i="17"/>
  <c r="F91" i="17"/>
  <c r="I91" i="17" s="1"/>
  <c r="H91" i="17"/>
  <c r="F92" i="17"/>
  <c r="H92" i="17"/>
  <c r="F93" i="17"/>
  <c r="H93" i="17"/>
  <c r="F94" i="17"/>
  <c r="H94" i="17"/>
  <c r="F95" i="17"/>
  <c r="H95" i="17"/>
  <c r="F96" i="17"/>
  <c r="H96" i="17"/>
  <c r="F97" i="17"/>
  <c r="H97" i="17"/>
  <c r="F98" i="17"/>
  <c r="H98" i="17"/>
  <c r="F99" i="17"/>
  <c r="I99" i="17" s="1"/>
  <c r="H99" i="17"/>
  <c r="F103" i="17"/>
  <c r="H103" i="17"/>
  <c r="F104" i="17"/>
  <c r="H104" i="17"/>
  <c r="F105" i="17"/>
  <c r="H105" i="17"/>
  <c r="F106" i="17"/>
  <c r="H106" i="17"/>
  <c r="F110" i="17"/>
  <c r="H110" i="17"/>
  <c r="F111" i="17"/>
  <c r="H111" i="17"/>
  <c r="I111" i="17" s="1"/>
  <c r="F112" i="17"/>
  <c r="H112" i="17"/>
  <c r="F113" i="17"/>
  <c r="H113" i="17"/>
  <c r="F114" i="17"/>
  <c r="H114" i="17"/>
  <c r="F115" i="17"/>
  <c r="H115" i="17"/>
  <c r="F120" i="17"/>
  <c r="H120" i="17"/>
  <c r="I120" i="17" s="1"/>
  <c r="F121" i="17"/>
  <c r="I121" i="17"/>
  <c r="H121" i="17"/>
  <c r="F122" i="17"/>
  <c r="H122" i="17"/>
  <c r="F123" i="17"/>
  <c r="H123" i="17"/>
  <c r="F124" i="17"/>
  <c r="H124" i="17"/>
  <c r="F125" i="17"/>
  <c r="I125" i="17" s="1"/>
  <c r="H125" i="17"/>
  <c r="F126" i="17"/>
  <c r="H126" i="17"/>
  <c r="F127" i="17"/>
  <c r="H127" i="17"/>
  <c r="F128" i="17"/>
  <c r="H128" i="17"/>
  <c r="F129" i="17"/>
  <c r="I129" i="17"/>
  <c r="H129" i="17"/>
  <c r="F130" i="17"/>
  <c r="H130" i="17"/>
  <c r="H131" i="17"/>
  <c r="F135" i="17"/>
  <c r="H135" i="17"/>
  <c r="F136" i="17"/>
  <c r="H136" i="17"/>
  <c r="I136" i="17" s="1"/>
  <c r="F137" i="17"/>
  <c r="I137" i="17"/>
  <c r="H137" i="17"/>
  <c r="A1" i="12"/>
  <c r="A2" i="12"/>
  <c r="C2" i="12"/>
  <c r="A3" i="12"/>
  <c r="C3" i="12"/>
  <c r="A4" i="12"/>
  <c r="C4" i="12"/>
  <c r="D4" i="12"/>
  <c r="P2" i="20"/>
  <c r="P3" i="20"/>
  <c r="P4" i="20"/>
  <c r="P6" i="20" s="1"/>
  <c r="Q8" i="20"/>
  <c r="E14" i="20"/>
  <c r="E13" i="20" s="1"/>
  <c r="Q14" i="20"/>
  <c r="S14" i="20" s="1"/>
  <c r="S15" i="20"/>
  <c r="S16" i="20"/>
  <c r="H17" i="20"/>
  <c r="I16" i="20" s="1"/>
  <c r="Q17" i="20"/>
  <c r="S17" i="20"/>
  <c r="Q18" i="20"/>
  <c r="S18" i="20"/>
  <c r="Q19" i="20"/>
  <c r="S19" i="20"/>
  <c r="Q20" i="20"/>
  <c r="S20" i="20"/>
  <c r="Q21" i="20"/>
  <c r="S21" i="20"/>
  <c r="G22" i="20"/>
  <c r="H22" i="20"/>
  <c r="M22" i="20"/>
  <c r="G23" i="20"/>
  <c r="H23" i="20" s="1"/>
  <c r="G24" i="20"/>
  <c r="H24" i="20" s="1"/>
  <c r="G25" i="20"/>
  <c r="H25" i="20" s="1"/>
  <c r="G26" i="20"/>
  <c r="H26" i="20" s="1"/>
  <c r="Q26" i="20"/>
  <c r="S26" i="20" s="1"/>
  <c r="G27" i="20"/>
  <c r="H27" i="20" s="1"/>
  <c r="Q27" i="20"/>
  <c r="S27" i="20" s="1"/>
  <c r="G28" i="20"/>
  <c r="H28" i="20"/>
  <c r="Q28" i="20"/>
  <c r="S28" i="20"/>
  <c r="Q29" i="20"/>
  <c r="S29" i="20"/>
  <c r="Q30" i="20"/>
  <c r="S30" i="20"/>
  <c r="Q31" i="20"/>
  <c r="S31" i="20"/>
  <c r="G32" i="20"/>
  <c r="H32" i="20"/>
  <c r="M32" i="20"/>
  <c r="G33" i="20"/>
  <c r="H33" i="20" s="1"/>
  <c r="G34" i="20"/>
  <c r="H34" i="20" s="1"/>
  <c r="G35" i="20"/>
  <c r="H35" i="20" s="1"/>
  <c r="Q36" i="20"/>
  <c r="Q37" i="20"/>
  <c r="S37" i="20" s="1"/>
  <c r="G38" i="20"/>
  <c r="H38" i="20" s="1"/>
  <c r="Q38" i="20"/>
  <c r="S38" i="20" s="1"/>
  <c r="G39" i="20"/>
  <c r="H39" i="20" s="1"/>
  <c r="Q39" i="20"/>
  <c r="S39" i="20" s="1"/>
  <c r="G40" i="20"/>
  <c r="H40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46" i="20"/>
  <c r="S46" i="20" s="1"/>
  <c r="G47" i="20"/>
  <c r="H47" i="20" s="1"/>
  <c r="Q47" i="20"/>
  <c r="S47" i="20" s="1"/>
  <c r="G48" i="20"/>
  <c r="H48" i="20" s="1"/>
  <c r="G49" i="20"/>
  <c r="H49" i="20" s="1"/>
  <c r="M49" i="20"/>
  <c r="M60" i="20" s="1"/>
  <c r="G53" i="20"/>
  <c r="H53" i="20" s="1"/>
  <c r="G54" i="20"/>
  <c r="H54" i="20"/>
  <c r="G55" i="20"/>
  <c r="H55" i="20"/>
  <c r="G56" i="20"/>
  <c r="H56" i="20"/>
  <c r="G57" i="20"/>
  <c r="H57" i="20"/>
  <c r="G58" i="20"/>
  <c r="H58" i="20"/>
  <c r="G59" i="20"/>
  <c r="H59" i="20"/>
  <c r="G60" i="20"/>
  <c r="H60" i="20"/>
  <c r="G64" i="20"/>
  <c r="H64" i="20"/>
  <c r="G65" i="20"/>
  <c r="H65" i="20"/>
  <c r="G66" i="20"/>
  <c r="H66" i="20"/>
  <c r="G67" i="20"/>
  <c r="H67" i="20"/>
  <c r="G68" i="20"/>
  <c r="H68" i="20"/>
  <c r="G69" i="20"/>
  <c r="H69" i="20"/>
  <c r="G70" i="20"/>
  <c r="H70" i="20"/>
  <c r="G71" i="20"/>
  <c r="H71" i="20"/>
  <c r="G72" i="20"/>
  <c r="H72" i="20"/>
  <c r="G73" i="20"/>
  <c r="H73" i="20"/>
  <c r="G74" i="20"/>
  <c r="H74" i="20"/>
  <c r="G75" i="20"/>
  <c r="H75" i="20"/>
  <c r="G76" i="20"/>
  <c r="H76" i="20"/>
  <c r="G77" i="20"/>
  <c r="H77" i="20"/>
  <c r="G78" i="20"/>
  <c r="H78" i="20"/>
  <c r="G79" i="20"/>
  <c r="H79" i="20"/>
  <c r="G83" i="20"/>
  <c r="H83" i="20"/>
  <c r="G84" i="20"/>
  <c r="H84" i="20"/>
  <c r="G85" i="20"/>
  <c r="H85" i="20"/>
  <c r="G86" i="20"/>
  <c r="H86" i="20"/>
  <c r="G87" i="20"/>
  <c r="H87" i="20"/>
  <c r="G88" i="20"/>
  <c r="H88" i="20"/>
  <c r="G92" i="20"/>
  <c r="H92" i="20"/>
  <c r="G93" i="20"/>
  <c r="H93" i="20"/>
  <c r="G94" i="20"/>
  <c r="H94" i="20"/>
  <c r="G95" i="20"/>
  <c r="H95" i="20" s="1"/>
  <c r="G96" i="20"/>
  <c r="H96" i="20" s="1"/>
  <c r="G97" i="20"/>
  <c r="H97" i="20" s="1"/>
  <c r="G98" i="20"/>
  <c r="H98" i="20" s="1"/>
  <c r="G103" i="20"/>
  <c r="H103" i="20" s="1"/>
  <c r="G104" i="20"/>
  <c r="H104" i="20" s="1"/>
  <c r="G105" i="20"/>
  <c r="H105" i="20"/>
  <c r="G106" i="20"/>
  <c r="H106" i="20"/>
  <c r="G107" i="20"/>
  <c r="H107" i="20"/>
  <c r="G108" i="20"/>
  <c r="H108" i="20"/>
  <c r="G109" i="20"/>
  <c r="H109" i="20"/>
  <c r="G110" i="20"/>
  <c r="H110" i="20"/>
  <c r="G111" i="20"/>
  <c r="H111" i="20"/>
  <c r="G112" i="20"/>
  <c r="H112" i="20"/>
  <c r="G113" i="20"/>
  <c r="H113" i="20"/>
  <c r="G114" i="20"/>
  <c r="H114" i="20"/>
  <c r="G115" i="20"/>
  <c r="H115" i="20"/>
  <c r="G116" i="20"/>
  <c r="H116" i="20"/>
  <c r="G117" i="20"/>
  <c r="H117" i="20"/>
  <c r="G118" i="20"/>
  <c r="H118" i="20"/>
  <c r="G119" i="20"/>
  <c r="H119" i="20"/>
  <c r="G120" i="20"/>
  <c r="H120" i="20"/>
  <c r="G124" i="20"/>
  <c r="H124" i="20"/>
  <c r="G125" i="20"/>
  <c r="H125" i="20"/>
  <c r="G126" i="20"/>
  <c r="H126" i="20"/>
  <c r="G127" i="20"/>
  <c r="H127" i="20"/>
  <c r="G131" i="20"/>
  <c r="H131" i="20"/>
  <c r="G132" i="20"/>
  <c r="H132" i="20"/>
  <c r="G133" i="20"/>
  <c r="H133" i="20"/>
  <c r="G134" i="20"/>
  <c r="H134" i="20"/>
  <c r="G135" i="20"/>
  <c r="H135" i="20"/>
  <c r="G136" i="20"/>
  <c r="H136" i="20"/>
  <c r="G141" i="20"/>
  <c r="H141" i="20"/>
  <c r="G142" i="20"/>
  <c r="H142" i="20"/>
  <c r="G143" i="20"/>
  <c r="H143" i="20"/>
  <c r="G144" i="20"/>
  <c r="H144" i="20"/>
  <c r="G145" i="20"/>
  <c r="H145" i="20"/>
  <c r="G146" i="20"/>
  <c r="H146" i="20"/>
  <c r="G149" i="20"/>
  <c r="H149" i="20"/>
  <c r="G150" i="20"/>
  <c r="H150" i="20"/>
  <c r="G151" i="20"/>
  <c r="H151" i="20"/>
  <c r="G152" i="20"/>
  <c r="H152" i="20"/>
  <c r="G155" i="20"/>
  <c r="H155" i="20"/>
  <c r="G156" i="20"/>
  <c r="H156" i="20"/>
  <c r="G157" i="20"/>
  <c r="H157" i="20"/>
  <c r="G158" i="20"/>
  <c r="H158" i="20"/>
  <c r="G159" i="20"/>
  <c r="H159" i="20"/>
  <c r="C10" i="1"/>
  <c r="C11" i="1"/>
  <c r="C33" i="1"/>
  <c r="N35" i="1"/>
  <c r="C58" i="1"/>
  <c r="C83" i="1"/>
  <c r="A1" i="11"/>
  <c r="A2" i="11"/>
  <c r="A3" i="11"/>
  <c r="A4" i="11"/>
  <c r="A1" i="5"/>
  <c r="A2" i="5"/>
  <c r="M2" i="5"/>
  <c r="A3" i="5"/>
  <c r="M3" i="5"/>
  <c r="A4" i="5"/>
  <c r="M4" i="5"/>
  <c r="O4" i="5"/>
  <c r="A1" i="6"/>
  <c r="A2" i="6"/>
  <c r="G2" i="6"/>
  <c r="A3" i="6"/>
  <c r="G3" i="6"/>
  <c r="A4" i="6"/>
  <c r="G4" i="6"/>
  <c r="I4" i="6"/>
  <c r="B5" i="24"/>
  <c r="Q24" i="20"/>
  <c r="R24" i="20" s="1"/>
  <c r="I97" i="17"/>
  <c r="I35" i="17"/>
  <c r="I66" i="17"/>
  <c r="G687" i="14"/>
  <c r="G416" i="14"/>
  <c r="D140" i="14"/>
  <c r="G140" i="14" s="1"/>
  <c r="G551" i="14"/>
  <c r="G197" i="14"/>
  <c r="G211" i="14"/>
  <c r="G563" i="14"/>
  <c r="G325" i="14"/>
  <c r="S13" i="20"/>
  <c r="I58" i="17"/>
  <c r="Q13" i="20"/>
  <c r="R13" i="20" s="1"/>
  <c r="I62" i="17"/>
  <c r="G674" i="14"/>
  <c r="G514" i="14"/>
  <c r="G656" i="14"/>
  <c r="G341" i="14"/>
  <c r="G144" i="14"/>
  <c r="D141" i="14"/>
  <c r="G141" i="14" s="1"/>
  <c r="G139" i="14"/>
  <c r="G746" i="14"/>
  <c r="G613" i="14"/>
  <c r="G377" i="14"/>
  <c r="G241" i="14"/>
  <c r="F22" i="14"/>
  <c r="G22" i="14" s="1"/>
  <c r="G23" i="14" s="1"/>
  <c r="G1548" i="14" l="1"/>
  <c r="G1001" i="14"/>
  <c r="G732" i="14"/>
  <c r="G401" i="14"/>
  <c r="G392" i="14"/>
  <c r="G370" i="14"/>
  <c r="G333" i="14"/>
  <c r="G317" i="14"/>
  <c r="G247" i="14"/>
  <c r="G218" i="14"/>
  <c r="G980" i="14"/>
  <c r="G765" i="14"/>
  <c r="G650" i="14"/>
  <c r="G637" i="14"/>
  <c r="G545" i="14"/>
  <c r="G539" i="14"/>
  <c r="G435" i="14"/>
  <c r="G409" i="14"/>
  <c r="G280" i="14"/>
  <c r="G988" i="14"/>
  <c r="G48" i="14"/>
  <c r="G161" i="14"/>
  <c r="G1308" i="14"/>
  <c r="G942" i="14"/>
  <c r="G926" i="14"/>
  <c r="G889" i="14"/>
  <c r="G1339" i="14"/>
  <c r="G1320" i="14"/>
  <c r="G1296" i="14"/>
  <c r="G972" i="14"/>
  <c r="F59" i="14"/>
  <c r="G59" i="14" s="1"/>
  <c r="G60" i="14" s="1"/>
  <c r="D145" i="14"/>
  <c r="G145" i="14" s="1"/>
  <c r="P36" i="22"/>
  <c r="M22" i="22"/>
  <c r="M24" i="22" s="1"/>
  <c r="I127" i="17"/>
  <c r="I115" i="17"/>
  <c r="I114" i="17"/>
  <c r="I112" i="17"/>
  <c r="I110" i="17"/>
  <c r="I106" i="17"/>
  <c r="I105" i="17"/>
  <c r="I104" i="17"/>
  <c r="I103" i="17"/>
  <c r="I98" i="17"/>
  <c r="I93" i="17"/>
  <c r="I82" i="17"/>
  <c r="I81" i="17"/>
  <c r="I72" i="17"/>
  <c r="I71" i="17"/>
  <c r="I70" i="17"/>
  <c r="I51" i="17"/>
  <c r="I49" i="17"/>
  <c r="I47" i="17"/>
  <c r="I37" i="17"/>
  <c r="I36" i="17"/>
  <c r="I25" i="17"/>
  <c r="I14" i="17"/>
  <c r="I13" i="17"/>
  <c r="G1191" i="14"/>
  <c r="H21" i="22"/>
  <c r="I19" i="22" s="1"/>
  <c r="I107" i="17"/>
  <c r="G134" i="14"/>
  <c r="D136" i="14"/>
  <c r="G136" i="14" s="1"/>
  <c r="G127" i="14"/>
  <c r="F34" i="14"/>
  <c r="G34" i="14" s="1"/>
  <c r="G35" i="14" s="1"/>
  <c r="O22" i="22"/>
  <c r="O24" i="22" s="1"/>
  <c r="O43" i="22" s="1"/>
  <c r="I82" i="20"/>
  <c r="I52" i="20"/>
  <c r="Q66" i="20"/>
  <c r="S24" i="20"/>
  <c r="L3" i="20" s="1"/>
  <c r="H15" i="20"/>
  <c r="I123" i="17"/>
  <c r="I92" i="17"/>
  <c r="I60" i="17"/>
  <c r="I30" i="17"/>
  <c r="I24" i="17"/>
  <c r="I27" i="17" s="1"/>
  <c r="AG12" i="9"/>
  <c r="AO20" i="9"/>
  <c r="AO23" i="9" s="1"/>
  <c r="G1572" i="14"/>
  <c r="G1511" i="14"/>
  <c r="G1503" i="14"/>
  <c r="G1423" i="14"/>
  <c r="G1416" i="14"/>
  <c r="G1397" i="14"/>
  <c r="G1277" i="14"/>
  <c r="G1265" i="14"/>
  <c r="G1185" i="14"/>
  <c r="G1052" i="14"/>
  <c r="G812" i="14"/>
  <c r="G600" i="14"/>
  <c r="G576" i="14"/>
  <c r="G526" i="14"/>
  <c r="G502" i="14"/>
  <c r="G489" i="14"/>
  <c r="G465" i="14"/>
  <c r="G288" i="14"/>
  <c r="I37" i="20"/>
  <c r="Q63" i="20"/>
  <c r="I135" i="17"/>
  <c r="I138" i="17" s="1"/>
  <c r="I128" i="17"/>
  <c r="I124" i="17"/>
  <c r="I113" i="17"/>
  <c r="I116" i="17" s="1"/>
  <c r="I94" i="17"/>
  <c r="I88" i="17"/>
  <c r="I73" i="17"/>
  <c r="I61" i="17"/>
  <c r="I52" i="17"/>
  <c r="I50" i="17"/>
  <c r="I48" i="17"/>
  <c r="I42" i="17"/>
  <c r="I33" i="17"/>
  <c r="I32" i="17"/>
  <c r="I38" i="17" s="1"/>
  <c r="I31" i="17"/>
  <c r="I16" i="17"/>
  <c r="I15" i="17"/>
  <c r="I10" i="17"/>
  <c r="I9" i="17"/>
  <c r="G1463" i="14"/>
  <c r="G1409" i="14"/>
  <c r="G1383" i="14"/>
  <c r="G1357" i="14"/>
  <c r="G1345" i="14"/>
  <c r="G1333" i="14"/>
  <c r="G1283" i="14"/>
  <c r="G1271" i="14"/>
  <c r="G1259" i="14"/>
  <c r="G1247" i="14"/>
  <c r="G1223" i="14"/>
  <c r="G1172" i="14"/>
  <c r="G1148" i="14"/>
  <c r="G1129" i="14"/>
  <c r="G1089" i="14"/>
  <c r="G1082" i="14"/>
  <c r="G806" i="14"/>
  <c r="G705" i="14"/>
  <c r="G693" i="14"/>
  <c r="G662" i="14"/>
  <c r="G625" i="14"/>
  <c r="G582" i="14"/>
  <c r="G508" i="14"/>
  <c r="G471" i="14"/>
  <c r="G296" i="14"/>
  <c r="G266" i="14"/>
  <c r="G204" i="14"/>
  <c r="M39" i="22"/>
  <c r="P26" i="22"/>
  <c r="T24" i="20"/>
  <c r="I63" i="20"/>
  <c r="H141" i="17"/>
  <c r="I11" i="17"/>
  <c r="I20" i="20"/>
  <c r="I102" i="20"/>
  <c r="I126" i="17"/>
  <c r="E131" i="17"/>
  <c r="F131" i="17" s="1"/>
  <c r="I131" i="17" s="1"/>
  <c r="I96" i="17"/>
  <c r="I89" i="17"/>
  <c r="I79" i="17"/>
  <c r="I17" i="17"/>
  <c r="I8" i="17"/>
  <c r="I91" i="20"/>
  <c r="S36" i="20"/>
  <c r="Q35" i="20"/>
  <c r="R35" i="20" s="1"/>
  <c r="R12" i="20" s="1"/>
  <c r="T13" i="20"/>
  <c r="L2" i="20"/>
  <c r="Q65" i="20"/>
  <c r="Q64" i="20"/>
  <c r="S64" i="20" s="1"/>
  <c r="S65" i="20" s="1"/>
  <c r="S66" i="20" s="1"/>
  <c r="I130" i="17"/>
  <c r="I122" i="17"/>
  <c r="I132" i="17" s="1"/>
  <c r="I95" i="17"/>
  <c r="I83" i="17"/>
  <c r="D3" i="19"/>
  <c r="D2" i="19" s="1"/>
  <c r="G1566" i="14"/>
  <c r="G1059" i="14"/>
  <c r="G142" i="14"/>
  <c r="M43" i="22"/>
  <c r="I26" i="17"/>
  <c r="G1314" i="14"/>
  <c r="G1229" i="14"/>
  <c r="G1154" i="14"/>
  <c r="G1135" i="14"/>
  <c r="G1111" i="14"/>
  <c r="G1584" i="14"/>
  <c r="G1578" i="14"/>
  <c r="G1532" i="14"/>
  <c r="G1449" i="14"/>
  <c r="G1437" i="14"/>
  <c r="G1430" i="14"/>
  <c r="G1370" i="14"/>
  <c r="G1235" i="14"/>
  <c r="G1160" i="14"/>
  <c r="G1117" i="14"/>
  <c r="G1045" i="14"/>
  <c r="G1025" i="14"/>
  <c r="G739" i="14"/>
  <c r="G725" i="14"/>
  <c r="I45" i="17"/>
  <c r="G1540" i="14"/>
  <c r="G1495" i="14"/>
  <c r="G1487" i="14"/>
  <c r="G1123" i="14"/>
  <c r="G1038" i="14"/>
  <c r="G905" i="14"/>
  <c r="G860" i="14"/>
  <c r="G852" i="14"/>
  <c r="G820" i="14"/>
  <c r="G788" i="14"/>
  <c r="G712" i="14"/>
  <c r="I36" i="22"/>
  <c r="G362" i="14"/>
  <c r="G1017" i="14"/>
  <c r="G868" i="14"/>
  <c r="G828" i="14"/>
  <c r="G772" i="14"/>
  <c r="G699" i="14"/>
  <c r="G668" i="14"/>
  <c r="G588" i="14"/>
  <c r="G477" i="14"/>
  <c r="G441" i="14"/>
  <c r="G354" i="14"/>
  <c r="G253" i="14"/>
  <c r="G175" i="14"/>
  <c r="G168" i="14"/>
  <c r="D135" i="14"/>
  <c r="G135" i="14" s="1"/>
  <c r="F110" i="14"/>
  <c r="G110" i="14" s="1"/>
  <c r="G111" i="14" s="1"/>
  <c r="F94" i="14"/>
  <c r="G94" i="14" s="1"/>
  <c r="G95" i="14" s="1"/>
  <c r="F28" i="14"/>
  <c r="G28" i="14" s="1"/>
  <c r="G29" i="14" s="1"/>
  <c r="F16" i="14"/>
  <c r="G16" i="14" s="1"/>
  <c r="G17" i="14" s="1"/>
  <c r="G10" i="14"/>
  <c r="G11" i="14" s="1"/>
  <c r="G1560" i="14"/>
  <c r="G1524" i="14"/>
  <c r="G1470" i="14"/>
  <c r="G1456" i="14"/>
  <c r="G1390" i="14"/>
  <c r="G1376" i="14"/>
  <c r="G1302" i="14"/>
  <c r="G1241" i="14"/>
  <c r="G1166" i="14"/>
  <c r="G1096" i="14"/>
  <c r="G1075" i="14"/>
  <c r="G934" i="14"/>
  <c r="G918" i="14"/>
  <c r="G881" i="14"/>
  <c r="G801" i="14"/>
  <c r="G780" i="14"/>
  <c r="G631" i="14"/>
  <c r="G619" i="14"/>
  <c r="G594" i="14"/>
  <c r="G557" i="14"/>
  <c r="G520" i="14"/>
  <c r="G483" i="14"/>
  <c r="G453" i="14"/>
  <c r="G260" i="14"/>
  <c r="F71" i="14"/>
  <c r="G71" i="14" s="1"/>
  <c r="G72" i="14" s="1"/>
  <c r="G1009" i="14"/>
  <c r="G897" i="14"/>
  <c r="G842" i="14"/>
  <c r="G753" i="14"/>
  <c r="G429" i="14"/>
  <c r="G304" i="14"/>
  <c r="G182" i="14"/>
  <c r="F102" i="14"/>
  <c r="G102" i="14" s="1"/>
  <c r="G103" i="14" s="1"/>
  <c r="F65" i="14"/>
  <c r="G65" i="14" s="1"/>
  <c r="G66" i="14" s="1"/>
  <c r="F53" i="14"/>
  <c r="G53" i="14" s="1"/>
  <c r="G54" i="14" s="1"/>
  <c r="G147" i="14"/>
  <c r="G137" i="14"/>
  <c r="I63" i="17" l="1"/>
  <c r="I74" i="17"/>
  <c r="P24" i="22"/>
  <c r="P43" i="22" s="1"/>
  <c r="M41" i="22"/>
  <c r="P39" i="22"/>
  <c r="AG19" i="9"/>
  <c r="X24" i="9"/>
  <c r="AB24" i="9" s="1"/>
  <c r="I55" i="17"/>
  <c r="F141" i="17"/>
  <c r="Q10" i="20"/>
  <c r="Q11" i="20" s="1"/>
  <c r="P22" i="22"/>
  <c r="I141" i="17"/>
  <c r="I84" i="17"/>
  <c r="I19" i="17"/>
  <c r="I75" i="17" s="1"/>
  <c r="I100" i="17"/>
  <c r="I117" i="17" s="1"/>
  <c r="Q68" i="20"/>
  <c r="S35" i="20"/>
  <c r="Q67" i="20"/>
  <c r="S67" i="20" s="1"/>
  <c r="S68" i="20" s="1"/>
  <c r="S69" i="20" s="1"/>
  <c r="M43" i="1" l="1"/>
  <c r="I140" i="17"/>
  <c r="Q70" i="20"/>
  <c r="M44" i="22"/>
  <c r="P41" i="22"/>
  <c r="P44" i="22" s="1"/>
  <c r="P46" i="22" s="1"/>
  <c r="M15" i="26"/>
  <c r="L4" i="20"/>
  <c r="L6" i="20" s="1"/>
  <c r="T35" i="20"/>
  <c r="T12" i="20" s="1"/>
  <c r="S10" i="20"/>
  <c r="S7" i="20" s="1"/>
  <c r="P47" i="22" l="1"/>
  <c r="P49" i="22"/>
  <c r="J50" i="22" s="1"/>
  <c r="O15" i="26"/>
  <c r="D5" i="39" l="1"/>
  <c r="C9" i="39" s="1"/>
  <c r="C16" i="39" s="1"/>
  <c r="G22" i="25"/>
  <c r="G23" i="25" s="1"/>
  <c r="J23" i="25"/>
  <c r="J24" i="25" s="1"/>
  <c r="C24" i="25" l="1"/>
  <c r="H21" i="24" l="1"/>
  <c r="H22" i="24" s="1"/>
</calcChain>
</file>

<file path=xl/comments1.xml><?xml version="1.0" encoding="utf-8"?>
<comments xmlns="http://schemas.openxmlformats.org/spreadsheetml/2006/main">
  <authors>
    <author>Aongpavo</author>
  </authors>
  <commentList>
    <comment ref="F60" authorId="0">
      <text>
        <r>
          <rPr>
            <b/>
            <sz val="9"/>
            <color indexed="81"/>
            <rFont val="Tahoma"/>
            <family val="2"/>
          </rPr>
          <t>Aongpavo:</t>
        </r>
        <r>
          <rPr>
            <sz val="9"/>
            <color indexed="81"/>
            <rFont val="Tahoma"/>
            <family val="2"/>
          </rPr>
          <t xml:space="preserve">
ราคาวัสดุติด 2 ด้าน</t>
        </r>
      </text>
    </comment>
  </commentList>
</comments>
</file>

<file path=xl/comments2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<sst xmlns="http://schemas.openxmlformats.org/spreadsheetml/2006/main" count="6034" uniqueCount="1331">
  <si>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</si>
  <si>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</si>
  <si>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</si>
  <si>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</si>
  <si>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</si>
  <si>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</si>
  <si>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</si>
  <si>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</si>
  <si>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</si>
  <si>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</si>
  <si>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</si>
  <si>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</si>
  <si>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</si>
  <si>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</si>
  <si>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</si>
  <si>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</si>
  <si>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ค่าแรง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</si>
  <si>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</si>
  <si>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</si>
  <si>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</si>
  <si>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</si>
  <si>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</si>
  <si>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</si>
  <si>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</si>
  <si>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</si>
  <si>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</si>
  <si>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</si>
  <si>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</si>
  <si>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</si>
  <si>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</si>
  <si>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</si>
  <si>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</si>
  <si>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</si>
  <si>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</si>
  <si>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ค่าวัสดุและแรงงาน</t>
  </si>
  <si>
    <t>ชุด</t>
  </si>
  <si>
    <t>ท่อน</t>
  </si>
  <si>
    <t>คิดเป็นเงินประมาณ</t>
  </si>
  <si>
    <t>ขนาดหรือพื้นที่อาคาร</t>
  </si>
  <si>
    <t>เฉลี่ยราคาประมาณ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</si>
  <si>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</si>
  <si>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</si>
  <si>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</si>
  <si>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</si>
  <si>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</si>
  <si>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</si>
  <si>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</si>
  <si>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</si>
  <si>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</si>
  <si>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</si>
  <si>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</si>
  <si>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</si>
  <si>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</si>
  <si>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</si>
  <si>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</si>
  <si>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</si>
  <si>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</si>
  <si>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</si>
  <si>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</si>
  <si>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</si>
  <si>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</si>
  <si>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</si>
  <si>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</si>
  <si>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</si>
  <si>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</si>
  <si>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</si>
  <si>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</si>
  <si>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</si>
  <si>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</si>
  <si>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</si>
  <si>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</si>
  <si>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</si>
  <si>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</si>
  <si>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</si>
  <si>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</si>
  <si>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</si>
  <si>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</si>
  <si>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</si>
  <si>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</si>
  <si>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</si>
  <si>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</si>
  <si>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</si>
  <si>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</si>
  <si>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</si>
  <si>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</si>
  <si>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</si>
  <si>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</si>
  <si>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</si>
  <si>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</si>
  <si>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</si>
  <si>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</si>
  <si>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</si>
  <si>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</si>
  <si>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</si>
  <si>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</si>
  <si>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</si>
  <si>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</si>
  <si>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</si>
  <si>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</si>
  <si>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</si>
  <si>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</si>
  <si>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</si>
  <si>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 xml:space="preserve"> -107-</t>
  </si>
  <si>
    <t>ตารางคำนวณหาค่าวัสดุมวลรวมต่อหน่วยของงานก่อสร้าง</t>
  </si>
  <si>
    <t>ราคา/หน่วย</t>
  </si>
  <si>
    <t>ราคารวม</t>
  </si>
  <si>
    <t>วัสดุมวลรวมของงานคอนกรีตส่วนผสมต่างๆ</t>
  </si>
  <si>
    <t>คอนกรีตส่วนผสม 1 : 3 : 5 (คอนกรีตหยาบ)</t>
  </si>
  <si>
    <r>
      <t xml:space="preserve"> - ปูนซีเมนต์ปอร์ตแลนด์ </t>
    </r>
    <r>
      <rPr>
        <sz val="11"/>
        <rFont val="AngsanaUPC"/>
        <family val="1"/>
        <charset val="222"/>
      </rPr>
      <t>(เช่น ตราเสือ,งูเห่า,นกอินทรีย์ ฯ)</t>
    </r>
  </si>
  <si>
    <t xml:space="preserve">   มอก.80/2517</t>
  </si>
  <si>
    <t xml:space="preserve"> - ทรายหยาบ</t>
  </si>
  <si>
    <t xml:space="preserve"> - หินเบอร์ 1-2</t>
  </si>
  <si>
    <t xml:space="preserve"> - น้ำผสมคอนกรีต</t>
  </si>
  <si>
    <t>ลิตร</t>
  </si>
  <si>
    <t xml:space="preserve">                      รวมคอนกรีต  1 : 3 : 5 </t>
  </si>
  <si>
    <t xml:space="preserve">  *</t>
  </si>
  <si>
    <r>
      <t xml:space="preserve"> - ปูนซีเมนต์ปอร์ตแลนด์ </t>
    </r>
    <r>
      <rPr>
        <sz val="11"/>
        <rFont val="AngsanaUPC"/>
        <family val="1"/>
        <charset val="222"/>
      </rPr>
      <t>(เช่น ตราช้าง,พญานาค,เพชร ฯ)</t>
    </r>
  </si>
  <si>
    <t xml:space="preserve">   มอก.15/2514</t>
  </si>
  <si>
    <t>คอนกรีตส่วนผสม 1 : 2 : 4</t>
  </si>
  <si>
    <t xml:space="preserve">                      รวมคอนกรีต  1 : 2 : 4</t>
  </si>
  <si>
    <r>
      <t xml:space="preserve"> - ปูนซีเมนต์ปอร์ตแลนด์ประเภท 5 </t>
    </r>
    <r>
      <rPr>
        <sz val="11"/>
        <rFont val="AngsanaUPC"/>
        <family val="1"/>
        <charset val="222"/>
      </rPr>
      <t>(เช่น ตราปลาฉลาม ฯ)</t>
    </r>
  </si>
  <si>
    <t xml:space="preserve"> เมษายน 2549</t>
  </si>
  <si>
    <t xml:space="preserve"> -108-</t>
  </si>
  <si>
    <t>ตารางแสดงวิธีการคำนวณหาค่าวัสดุมวลรวมต่อหน่วยของงานก่อสร้างประเภทต่างๆ</t>
  </si>
  <si>
    <t>วัสดุมวลรวมของงานคอนกรีตตามมาตรฐานกรมโยธาธิการฯ</t>
  </si>
  <si>
    <r>
      <t xml:space="preserve">คอนกรีต ค.1 </t>
    </r>
    <r>
      <rPr>
        <sz val="14"/>
        <rFont val="AngsanaUPC"/>
        <family val="1"/>
        <charset val="222"/>
      </rPr>
      <t>(STRENGTH 180 กก./ตร.ซม.)</t>
    </r>
  </si>
  <si>
    <t xml:space="preserve">                      รวมคอนกรีต ค.1</t>
  </si>
  <si>
    <r>
      <t xml:space="preserve">คอนกรีต ค.2 </t>
    </r>
    <r>
      <rPr>
        <sz val="14"/>
        <rFont val="AngsanaUPC"/>
        <family val="1"/>
        <charset val="222"/>
      </rPr>
      <t>(STRENGTH 240 กก./ตร.ซม.)</t>
    </r>
  </si>
  <si>
    <t xml:space="preserve">                      รวมคอนกรีต ค.2</t>
  </si>
  <si>
    <r>
      <t xml:space="preserve">คอนกรีต ค.3 </t>
    </r>
    <r>
      <rPr>
        <sz val="14"/>
        <rFont val="AngsanaUPC"/>
        <family val="1"/>
        <charset val="222"/>
      </rPr>
      <t>(STRENGTH 300 กก./ตร.ซม.)</t>
    </r>
  </si>
  <si>
    <t xml:space="preserve">                      รวมคอนกรีต ค.3</t>
  </si>
  <si>
    <r>
      <t xml:space="preserve">คอนกรีต ค.4 </t>
    </r>
    <r>
      <rPr>
        <sz val="14"/>
        <rFont val="AngsanaUPC"/>
        <family val="1"/>
        <charset val="222"/>
      </rPr>
      <t>(STRENGTH 350 กก./ตร.ซม.)</t>
    </r>
  </si>
  <si>
    <t xml:space="preserve">                      รวมคอนกรีต ค.4</t>
  </si>
  <si>
    <t xml:space="preserve"> -109-</t>
  </si>
  <si>
    <t>วัสดุมวลรวมของงานคอนกรีตผสมเสร็จ (ด้วยรถผสมปูน)</t>
  </si>
  <si>
    <t xml:space="preserve"> ระยะทาง ไม่เกิน</t>
  </si>
  <si>
    <t xml:space="preserve">  คอนกรีตกำลังอัดประลัยมีอายุ 28 วัน(กก./ตร.ซม.)</t>
  </si>
  <si>
    <t>15 กิโลเมตร</t>
  </si>
  <si>
    <t xml:space="preserve">   - รูปลูกบาศก์ 180 กก./ตร.ซม.และรูปทรงกระบอก 140 กก./ตร.ซม.</t>
  </si>
  <si>
    <t>ราคาของสำนัก</t>
  </si>
  <si>
    <t xml:space="preserve">   - รูปลูกบาศก์ 210 กก./ตร.ซม.และรูปทรงกระบอก 180 กก./ตร.ซม.</t>
  </si>
  <si>
    <t>ดัชนีฯ</t>
  </si>
  <si>
    <t xml:space="preserve">   - รูปลูกบาศก์ 240 กก./ตร.ซม.และรูปทรงกระบอก 210 กก./ตร.ซม.</t>
  </si>
  <si>
    <t>"</t>
  </si>
  <si>
    <t xml:space="preserve">   - รูปลูกบาศก์ 280 กก./ตร.ซม.และรูปทรงกระบอก 240 กก./ตร.ซม.</t>
  </si>
  <si>
    <t xml:space="preserve">   - รูปลูกบาศก์ 320 กก./ตร.ซม.และรูปทรงกระบอก 280 กก./ตร.ซม.</t>
  </si>
  <si>
    <t xml:space="preserve">   - รูปลูกบาศก์ 350 กก./ตร.ซม.และรูปทรงกระบอก300 กก./ตร.ซม.</t>
  </si>
  <si>
    <t xml:space="preserve">   - รูปลูกบาศก์ 380 กก./ตร.ซม.และรูปทรงกระบอก 320 กก./ตร.ซม.</t>
  </si>
  <si>
    <t xml:space="preserve">   - รูปลูกบาศก์ 400 กก./ตร.ซม.และรูปทรงกระบอก 350 กก./ตร.ซม.</t>
  </si>
  <si>
    <t>วัสดุมวลรวมของงานคอนกรีตเททับหน้าพื้นสำเร็จรูป</t>
  </si>
  <si>
    <r>
      <t xml:space="preserve">  คอนกรีตเททับหน้าหนา 5 ซม.</t>
    </r>
    <r>
      <rPr>
        <sz val="14"/>
        <rFont val="AngsanaUPC"/>
        <family val="1"/>
        <charset val="222"/>
      </rPr>
      <t>(ไม่รวมเหล็กเสริมพื้น)</t>
    </r>
  </si>
  <si>
    <t xml:space="preserve">    รวมคอนกรีตเททับหน้าพื้นสำเร็จรูป</t>
  </si>
  <si>
    <r>
      <t xml:space="preserve">  คอนกรีตเททับหน้าหนา 5 ซม.</t>
    </r>
    <r>
      <rPr>
        <sz val="11"/>
        <rFont val="AngsanaUPC"/>
        <family val="1"/>
        <charset val="222"/>
      </rPr>
      <t>(รวมเหล็กเสริมพื้น 6 มม.@ 0.20 ม.#)</t>
    </r>
  </si>
  <si>
    <t xml:space="preserve"> - เหล็กเสริม RB dir 6 มม.</t>
  </si>
  <si>
    <t xml:space="preserve"> - ลวดผูกเหล็กเสริม</t>
  </si>
  <si>
    <t xml:space="preserve">    รวมคอนกรีตเททับหน้าพื้นสำเร็จรูปเสริมเหล็ก</t>
  </si>
  <si>
    <r>
      <t xml:space="preserve">  คอนกรีตเททับหน้าหนา 5 ซม.</t>
    </r>
    <r>
      <rPr>
        <sz val="11"/>
        <rFont val="AngsanaUPC"/>
        <family val="1"/>
        <charset val="222"/>
      </rPr>
      <t>(รวมเหล็กเสริมพื้น 9 มม.@ 0.20 ม.#)</t>
    </r>
  </si>
  <si>
    <t xml:space="preserve"> - เหล็กเสริม RB dir 9 มม.</t>
  </si>
  <si>
    <t xml:space="preserve"> -110-</t>
  </si>
  <si>
    <t>วัสดุมวลรวมของงานคอนกรีตเสาเอ็นและคานทับหลัง</t>
  </si>
  <si>
    <r>
      <t xml:space="preserve">  คอนกรีตเสาเอ็นและคานทับหลัง </t>
    </r>
    <r>
      <rPr>
        <sz val="11"/>
        <rFont val="AngsanaUPC"/>
        <family val="1"/>
        <charset val="222"/>
      </rPr>
      <t>(รวมเหล็กเสริม)</t>
    </r>
  </si>
  <si>
    <t xml:space="preserve"> - ปูนซีเมนต์ผสม(Silica Cement)</t>
  </si>
  <si>
    <t xml:space="preserve"> - ไม้แบบหล่อคอนกรีต+ตะปู</t>
  </si>
  <si>
    <t xml:space="preserve">    รวมคอนกรีตเสาเอ็นและคานทับหลัง ค.ส.ล.</t>
  </si>
  <si>
    <t>เมตร</t>
  </si>
  <si>
    <t>วัสดุมวลรวมของน้ำยากันซึมผสมต่อคอนกรีต</t>
  </si>
  <si>
    <t xml:space="preserve">  น้ำยากันซึมผสมต่อคอนกรีต</t>
  </si>
  <si>
    <t xml:space="preserve"> - น้ำยากันซึม SIKA</t>
  </si>
  <si>
    <t xml:space="preserve">    รวมน้ำยากันซึมผสมต่อคอนกรีต</t>
  </si>
  <si>
    <t>วัสดุมวลรวมของไม้แบบหล่อคอนกรีตต่อ 1 ตารางเมตร</t>
  </si>
  <si>
    <t xml:space="preserve">  ไม้แบบหล่อคอนกรีตทั่วไปเฉลี่ยใช้งาน 50 %</t>
  </si>
  <si>
    <t xml:space="preserve"> - ไม้กระบากขนาด 1" x 6"- 8" ยาว 2.50 - 6.00 เมตร</t>
  </si>
  <si>
    <t>ลบ.ฟ.</t>
  </si>
  <si>
    <t xml:space="preserve"> - ไม้ยางขนาด 1.1/2" x 3" ยาว 2.50 - 6.00 เมตร</t>
  </si>
  <si>
    <t xml:space="preserve"> -  ตะปู</t>
  </si>
  <si>
    <t xml:space="preserve">    รวมไม้แบบหล่อคอนกรีตเฉลี่ยใช้งาน 50 %</t>
  </si>
  <si>
    <t xml:space="preserve">  ไม้แบบหล่อคอนกรีตทั่วไปเฉลี่ยใช้งาน 60 %</t>
  </si>
  <si>
    <t xml:space="preserve">    รวมไม้แบบหล่อคอนกรีตเฉลี่ยใช้งาน 60 %</t>
  </si>
  <si>
    <t xml:space="preserve">  ไม้แบบหล่อคอนกรีตทั่วไปเฉลี่ยใช้งาน 80 %</t>
  </si>
  <si>
    <t xml:space="preserve">    รวมไม้แบบหล่อคอนกรีตเฉลี่ยใช้งาน 80 %</t>
  </si>
  <si>
    <t xml:space="preserve"> -111-</t>
  </si>
  <si>
    <t>วัสดุมวลรวมของงานก่อผนังด้วยวัสดุชนิดต่างๆ</t>
  </si>
  <si>
    <t xml:space="preserve">  แนวปูนก่อหนา</t>
  </si>
  <si>
    <t>ผนังก่อสามัญ(อิฐมอญ)ครึ่งแผ่นอิฐ</t>
  </si>
  <si>
    <t xml:space="preserve"> 1 - 2  ซม.</t>
  </si>
  <si>
    <t xml:space="preserve"> - อิฐสามัญ(อิฐมอญ)ขนาด 3.5 x 7 x 16 ซม.</t>
  </si>
  <si>
    <t>ก้อน</t>
  </si>
  <si>
    <t xml:space="preserve"> - ปูนขาว</t>
  </si>
  <si>
    <t xml:space="preserve">               รวมผนังก่ออิฐสามัญครึ่งแผ่นอิฐ</t>
  </si>
  <si>
    <t>ผนังก่อสามัญ(อิฐมอญ)เต็มแผ่นอิฐ</t>
  </si>
  <si>
    <t>ผนังก่อดินเผาชนิดไม่รับน้ำหนัก(อิฐ 2 รู)ครึ่งแผ่นอิฐ</t>
  </si>
  <si>
    <t xml:space="preserve"> - อิฐดินเผาชนิด 2 รูขนาด 3 x 7 x 16 ซม.</t>
  </si>
  <si>
    <t xml:space="preserve">               รวมผนังก่ออิฐไม่รับน้ำหนักครึ่งแผ่น</t>
  </si>
  <si>
    <t>ผนังก่อดินเผาชนิดไม่รับน้ำหนัก (อิฐ 2 รู)  เต็มแผ่นอิฐ</t>
  </si>
  <si>
    <t xml:space="preserve">               รวมผนังก่ออิฐไม่รับน้ำหนักเต็มแผ่น</t>
  </si>
  <si>
    <t xml:space="preserve"> -112-</t>
  </si>
  <si>
    <t>ผนังก่ออิฐดินเผาชนิดทนไฟ</t>
  </si>
  <si>
    <t xml:space="preserve"> - อิฐดินเผาชนิดทนไฟขนาด 11.5 x 23 x 7.6 ซม.</t>
  </si>
  <si>
    <t xml:space="preserve"> - ปูนซีเมนต์ผสม (Silica Cement)</t>
  </si>
  <si>
    <t xml:space="preserve">               รวมผนังก่ออิฐชนิดทนไฟ</t>
  </si>
  <si>
    <t>ผนังก่อซีเมนต์บล๊อกขนาด 0.07x0.19x0.39 ม.</t>
  </si>
  <si>
    <t xml:space="preserve"> - ซีเมนต์บล็อค (12.5 แผ่น +4%)</t>
  </si>
  <si>
    <t xml:space="preserve">            รวมผนังก่อซีเมนต์บล๊อกหนา 7 ซม.</t>
  </si>
  <si>
    <t>ผนังก่อซีเมนต์บล๊อกขนาด 0.09x0.19x0.39 ม.</t>
  </si>
  <si>
    <t xml:space="preserve">           รวมผนังก่อซีเมนต์บล๊อกหนา 9 ซม.</t>
  </si>
  <si>
    <r>
      <t>ผนังก่อซีเมนต์บล๊อกชนิดระบายอากาศ</t>
    </r>
    <r>
      <rPr>
        <b/>
        <sz val="12"/>
        <rFont val="AngsanaUPC"/>
        <family val="1"/>
        <charset val="222"/>
      </rPr>
      <t>ขนาด 0.09x0.19x0.39 ม.</t>
    </r>
  </si>
  <si>
    <t xml:space="preserve"> - ซีเมนต์บล็อคชนิดระบายอากาศ (12.5 แผ่น +4%)</t>
  </si>
  <si>
    <t xml:space="preserve">    รวมผนังก่อซีเมนต์บล๊อกชนิดระบายอากาศ</t>
  </si>
  <si>
    <t xml:space="preserve"> -113-</t>
  </si>
  <si>
    <t>วัสดุมวลรวมของงานบุผนังด้วยวัสดุสำเร็จรูปต่างๆ</t>
  </si>
  <si>
    <r>
      <t xml:space="preserve">ปูนทรายสำหรับรองพื้นบุวัสดุแผ่นสำเร็จรูป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</si>
  <si>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- ทรายละเอียด</t>
  </si>
  <si>
    <t xml:space="preserve"> - น้ำผสมปูน</t>
  </si>
  <si>
    <t xml:space="preserve">    รวมปูนทรายรองพื้น(สำหรับปูแผ่นผนังสำเร็จรูป)</t>
  </si>
  <si>
    <r>
      <t xml:space="preserve">ปูนฉาบผิวเรียบ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</si>
  <si>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   รวมปูนฉาบผิวเรียบ</t>
  </si>
  <si>
    <r>
      <t xml:space="preserve">ปูนฉาบผิวซีเมนต์ขัดมันเรียบ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</si>
  <si>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   รวมปูนฉาบผิวซีเมนต์ขัดมันเรียบ</t>
  </si>
  <si>
    <r>
      <t xml:space="preserve">ปูนฉาบผิวซีเมนต์ขัดมันเรียบผสมน้ำยากันซึม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</si>
  <si>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   รวมปูนฉาบผิวซีเมนต์ขัดมันเรียบผสมน้ำยากันซึม</t>
  </si>
  <si>
    <r>
      <t xml:space="preserve">ปูนฉาบผิวสลัดปูนปาดด้วยเกรียง </t>
    </r>
    <r>
      <rPr>
        <sz val="11"/>
        <rFont val="AngsanaUPC"/>
        <family val="1"/>
        <charset val="222"/>
      </rPr>
      <t>(หนา 2 ซม.เผื่อวัสดุเสียหายแล้ว)</t>
    </r>
  </si>
  <si>
    <t xml:space="preserve">    รวมปูนฉาบผิวสลัดปูนปาดด้วยเกรียง</t>
  </si>
  <si>
    <t xml:space="preserve"> -114-</t>
  </si>
  <si>
    <r>
      <t xml:space="preserve">ผนังฉาบปูนผิวกรวดล้าง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</si>
  <si>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- ปูนซีเมนต์ขาว</t>
  </si>
  <si>
    <t xml:space="preserve"> - กรวดน้ำจืด</t>
  </si>
  <si>
    <t xml:space="preserve"> - สีฝุ่น</t>
  </si>
  <si>
    <t xml:space="preserve">    รวมค่าวัสดุฉาบปูนผิวกรวดล้าง</t>
  </si>
  <si>
    <r>
      <t xml:space="preserve">ผนังฉาบปูนผิวหินล้าง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</si>
  <si>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- หินเกล็ด</t>
  </si>
  <si>
    <t xml:space="preserve">    รวมค่าวัสดุฉาบปูนผิวหินล้าง</t>
  </si>
  <si>
    <t>ผนังบุกระเบื้องเคลือบขาวขนาด 4"x4"</t>
  </si>
  <si>
    <t xml:space="preserve"> - กระเบื้องเคลือบขาว 4"x4"(เผื่อ = 100+5 แผ่น)</t>
  </si>
  <si>
    <t>แผ่น</t>
  </si>
  <si>
    <t xml:space="preserve"> - ปูนซีเมนต์ขาวยาแนว</t>
  </si>
  <si>
    <t xml:space="preserve"> - WAX</t>
  </si>
  <si>
    <t xml:space="preserve">    รวมผนังบุกระเบื้องเคลือบขาว 4"x4"</t>
  </si>
  <si>
    <t>ผนังบุกระเบื้องเคลือบสีธรรมดาขนาด 4"x4"</t>
  </si>
  <si>
    <t xml:space="preserve"> - กระเบื้องเคลือบสี 4"x4"(เผื่อ = 100+5 แผ่น)</t>
  </si>
  <si>
    <t xml:space="preserve">    รวมผนังบุกระเบื้องเคลือบสี 4"x4"</t>
  </si>
  <si>
    <t xml:space="preserve"> -115-</t>
  </si>
  <si>
    <t>ผนังบุกระเบื้องเคลือบขาวขนาด 8"x8"</t>
  </si>
  <si>
    <t xml:space="preserve"> - กระเบื้องเคลือบขาว 8"x8"(25+3 แผ่น)</t>
  </si>
  <si>
    <t xml:space="preserve"> - ปูนซีเมนต์ผสม  (Silica Cement)</t>
  </si>
  <si>
    <t xml:space="preserve">    รวมผนังบุกระเบื้องเคลือบขาว 8"x8"</t>
  </si>
  <si>
    <t>ผนังบุกระเบื้องเคลือบสีธรรมดาขนาด 8"x8"</t>
  </si>
  <si>
    <t xml:space="preserve"> - กระเบื้องเคลือบสี 8"x8"(25+3 แผ่น)</t>
  </si>
  <si>
    <t xml:space="preserve">    รวมผนังบุกระเบื้องเคลือบสีธรรมดา 8"x8"</t>
  </si>
  <si>
    <t>ผนังบุกระเบื้องเคลือบสีมีลวดลายขนาด 8"x8"</t>
  </si>
  <si>
    <t xml:space="preserve"> - กระเบื้องเคลือบสีลวดลาย 8"x8"(25+3 แผ่น)</t>
  </si>
  <si>
    <t xml:space="preserve">    รวมผนังบุกระเบื้องเคลือบสีมีลวดลาย 8"x8"</t>
  </si>
  <si>
    <t>ผนังบุกระเบื้องเซรามิคเคลือบสีธรรมดาขนาด 8"x10"</t>
  </si>
  <si>
    <t xml:space="preserve"> - กระเบื้องเซรามิคสีธรรมดา 8"x10"(20+3 แผ่น)</t>
  </si>
  <si>
    <t xml:space="preserve">    รวมผนังบุกระเบื้องเซรามิคสีธรรมดา 8"x10"</t>
  </si>
  <si>
    <t xml:space="preserve"> -116-</t>
  </si>
  <si>
    <t>ผนังบุกระเบื้องเซรามิคเคลือบสีมีลวดลายขนาด 8"x10"</t>
  </si>
  <si>
    <t xml:space="preserve"> - กระเบื้องเซรามิคสีมีลวดลาย 8"x10"(20+3 แผ่น)</t>
  </si>
  <si>
    <t xml:space="preserve">    รวมผนังบุกระเบื้องเซรามิคสีมีลวดลาย 8"x10"</t>
  </si>
  <si>
    <t>ผนังบุกระเบื้องเซรามิคเคลือบสีธรรมดาขนาด 12"x12"</t>
  </si>
  <si>
    <t xml:space="preserve"> - กระเบื้องแซรามิคสีธรรมดา 12"x12"(11+3 แผ่น)</t>
  </si>
  <si>
    <t xml:space="preserve">    รวมผนังบุกระเบื้องเซรามิคสีธรรมดา 12"x12"</t>
  </si>
  <si>
    <t>ผนังบุกระเบื้องเซรามิคเคลือบสีมีลวดลายขนาด 12"x12"</t>
  </si>
  <si>
    <t xml:space="preserve"> - กระเบื้องแซรามิคสีมีลวดลาย 12"x12"(11+3 แผ่น)</t>
  </si>
  <si>
    <t xml:space="preserve">    รวมผนังบุกระเบื้องเซรามิคสีมีลวดลาย 12"x12"</t>
  </si>
  <si>
    <t>ผนังบุกระเบื้องเซรามิคไม่เคลือบผิวขนาด 4"x8"</t>
  </si>
  <si>
    <t xml:space="preserve"> - กระเบื้องเซรามิคไม่เคลือบผิว 4"x8"(50+5 แผ่น)</t>
  </si>
  <si>
    <t xml:space="preserve"> - ปูนซีเมนต์ขาวยาแนว + สีฝุ่น</t>
  </si>
  <si>
    <t xml:space="preserve">    รวมผนังบุกระเบื้องเซรามิคไม่เคลือบผิว 4"x8"</t>
  </si>
  <si>
    <t xml:space="preserve"> -117-</t>
  </si>
  <si>
    <t>ผนังบุแผ่นหินอ่อนในประเทศขนาด 2x30x60 ซม.</t>
  </si>
  <si>
    <t xml:space="preserve"> - แผ่นหินอ่อนสีเทา-ขาว</t>
  </si>
  <si>
    <t>เผื่อ 6%</t>
  </si>
  <si>
    <t xml:space="preserve"> - อุปกรณ์ขอยึดแผ่น</t>
  </si>
  <si>
    <t xml:space="preserve">    รวมผนังบุแผ่นหินอ่อนสีเทา-ขาว</t>
  </si>
  <si>
    <t>ผนังบุแผ่นหินแกรนิตในประเทศขนาด 2x30x60 ซม.</t>
  </si>
  <si>
    <t xml:space="preserve"> - แผ่นหินแกรนิตสีเทา-ดำ</t>
  </si>
  <si>
    <t xml:space="preserve"> - ปูนซีเมนต์ขาวยาแนว+สีฝุ่น</t>
  </si>
  <si>
    <t xml:space="preserve">    รวมผนังบุแผ่นหินแกรนิตสีเทา-ดำ</t>
  </si>
  <si>
    <t>ผนังบุกระเบื้องแผ่นหินขัดขนาด 12"x12"</t>
  </si>
  <si>
    <t xml:space="preserve"> - กระเบื้องแผ่นหินขัด 12"x12"(11+3 แผ่น)</t>
  </si>
  <si>
    <t xml:space="preserve">    รวมผนังบุกระเบื้องแผ่นหินขัด 12"x12"</t>
  </si>
  <si>
    <t>ผนังบุกระเบื้องดินเผาด่านเกวียนขนาด 4"x4"</t>
  </si>
  <si>
    <t xml:space="preserve"> - กระเบื้องดินเผาด่านเกวียน 4"x4"(เผื่อ = 100+5 แผ่น)</t>
  </si>
  <si>
    <t xml:space="preserve">    รวมผนังบุกระเบื้องดินเผาด่านเกวียน 4"x4"</t>
  </si>
  <si>
    <t xml:space="preserve"> -118-</t>
  </si>
  <si>
    <t>วัสดุมวลรวมของงานทำผนังเบาด้วยวัสดุสำเร็จรูปต่างๆ</t>
  </si>
  <si>
    <t xml:space="preserve">   ฝาไม้ยางตีซ้อนเกล็ดทางนอน 1/2"x6"โครงคร่าวไม้ยางวาง</t>
  </si>
  <si>
    <t>ตั้งขนาด 1-1/2"x3" ระยะห่าง c/c 0.50 เมตร</t>
  </si>
  <si>
    <t xml:space="preserve"> - ฝาไม้ยางใสลบมุม ขนาด 1/2"x 6"(เผื่อ 10%)</t>
  </si>
  <si>
    <t xml:space="preserve"> - โครงคร่าวไม้ยางใส ขนาด 1-1/2"x 3"(เผื่อ 10%)</t>
  </si>
  <si>
    <t xml:space="preserve"> - ตะปู</t>
  </si>
  <si>
    <t xml:space="preserve">    รวมวัสดุทำฝาไม้ยางซ้อนเกล็ดทางนอน</t>
  </si>
  <si>
    <t xml:space="preserve">   ฝาไม้ยางตีทับเกล็ดทางตั้ง 1/2"x6"โครงคร่าวไม้ยางวางทาง</t>
  </si>
  <si>
    <t>นอนขนาด 1-1/2"x3" ระยะห่าง c/c 0.50 เมตร</t>
  </si>
  <si>
    <t xml:space="preserve">    รวมวัสดุทำฝาไม้ยางตีทับเกล็ดทางตั้ง</t>
  </si>
  <si>
    <t xml:space="preserve">   ฝาไม้ยางตีซ้อนเกล็ดทางนอน 1/2"x6"โครงคร่าวไม้เนื้อแข็ง</t>
  </si>
  <si>
    <t>วางตั้งขนาด 1-1/2"x3" ระยะห่าง c/c 0.50 เมตร</t>
  </si>
  <si>
    <t xml:space="preserve"> - โครงคร่าวไม้เนื้อแข็งใส ขนาด 1-1/2"x 3"(เผื่อ 10%)</t>
  </si>
  <si>
    <t xml:space="preserve">   ฝาไม้ยางตีทับเกล็ดทางตั้ง 1/2"x6"โครงคร่าวไม้เนื้อแข็งวาง</t>
  </si>
  <si>
    <t>ทางนอนขนาด 1-1/2"x3" ระยะห่าง c/c 0.50 เมตร</t>
  </si>
  <si>
    <t xml:space="preserve"> - ฝาไม้ยางใสลบมุม ขนาด 1/2"x 6"</t>
  </si>
  <si>
    <t xml:space="preserve">   ฝาผนังไม้แดงบังใบเซาะร่อง V ขนาด 1/2"x 4" โครงคร่าว</t>
  </si>
  <si>
    <t>ไม้เนื้อแข็งขนาด 1-1/2"x3" ระยะห่าง c/c 0.50 เมตร</t>
  </si>
  <si>
    <t xml:space="preserve"> - ไม้แดงใส บังใบ เซาะร่อง V ขนาด 1/2"x 4"</t>
  </si>
  <si>
    <t>เผื่อ 10%</t>
  </si>
  <si>
    <t xml:space="preserve">    รวมวัสดุทำฝาผนังไม้แดงเซาะร่อง V บุด้านเดียว</t>
  </si>
  <si>
    <t xml:space="preserve"> -119-</t>
  </si>
  <si>
    <t xml:space="preserve">   ฝาผนังไม้สักบังใบเซาะร่อง V  ขนาด 1/2"x 4"  โครงคร่าว</t>
  </si>
  <si>
    <t xml:space="preserve"> - ไม้สักใสบังใบเซาะร่อง V ขนาด 1/2"x 4"</t>
  </si>
  <si>
    <t xml:space="preserve">    รวมวัสดุทำฝาผนังไม้สักเซาะร่อง V บุด้านเดียว</t>
  </si>
  <si>
    <t xml:space="preserve">   ฝาผนังไม้มะค่าบังใบเซาะร่อง V ขนาด 1/2"x 4"โครงคร่าว</t>
  </si>
  <si>
    <t xml:space="preserve"> - ไม้มะค่าใสบังใบเซาะร่อง V ขนาด 1/2"x 4"</t>
  </si>
  <si>
    <t xml:space="preserve">    รวมวัสดุทำฝาผนังไม้มะค่าเซาะร่อง V บุด้านเดียว</t>
  </si>
  <si>
    <t xml:space="preserve">  ผนังไม้อัดยางหนา 4 มม. 4'x8' โครงคร่าวไม้ยาง 1-1/2"x 3"</t>
  </si>
  <si>
    <t>ระยะห่าง c/c 0.40x0.60 เมตร # บุด้านเดียว</t>
  </si>
  <si>
    <t xml:space="preserve"> - ไม้อัดยางหนา 4 มม. ขนาด 4'x 8' (ใช้ภายใน)</t>
  </si>
  <si>
    <t>1 แผ่นคิด 2.40 ตร.ม.</t>
  </si>
  <si>
    <t xml:space="preserve"> - โครงคร่าวไม้ยางใส 3 ด้าน ขนาด 1-1/2"x 3"</t>
  </si>
  <si>
    <t xml:space="preserve">    รวมวัสดุทำผนังไม้อัดยางหนา 4 มม.บุด้านเดียว</t>
  </si>
  <si>
    <t xml:space="preserve">  ผนังไม้อัดยางหนา 4 มม. 4'x8' โครงคร่าวไม้เนื้อแข็งขนาด</t>
  </si>
  <si>
    <t>1-1/2"x 3" ระยะห่าง c/c 0.40x0.60 เมตร # บุด้านเดียว</t>
  </si>
  <si>
    <t xml:space="preserve"> - โครงคร่าวไม้เนื้อแข็งใส 3 ด้าน ขนาด 1-1/2"x 3"</t>
  </si>
  <si>
    <t xml:space="preserve">  ผนังไม้อัดยางหนา 6 มม. 4'x8' โครงคร่าวไม้ยาง 1-1/2"x 3"</t>
  </si>
  <si>
    <t xml:space="preserve"> - ไม้อัดยางหนา 6 มม. ขนาด 4'x 8' (ใช้ภายใน)</t>
  </si>
  <si>
    <t xml:space="preserve">    รวมวัสดุทำผนังไม้อัดยางหนา 6 มม.บุด้านเดียว</t>
  </si>
  <si>
    <t xml:space="preserve"> -120-</t>
  </si>
  <si>
    <t xml:space="preserve">  ผนังไม้อัดยางหนา 6 มม. 4'x8' โครงคร่าวไม้เนื้อแข็งขนาด</t>
  </si>
  <si>
    <t xml:space="preserve">  ผนังไม้อัดยางหนา 10 มม.4'x8' โครงคร่าวไม้ยาง 1-1/2"x 3"</t>
  </si>
  <si>
    <t xml:space="preserve"> - ไม้อัดยางหนา 10 มม. ขนาด 4'x 8' (ใช้ภายใน)</t>
  </si>
  <si>
    <t xml:space="preserve">    รวมวัสดุทำผนังไม้อัดยางหนา 10 มม.บุด้านเดียว</t>
  </si>
  <si>
    <t xml:space="preserve">  ผนังไม้อัดยางหนา 10 มม.4'x8' โครงคร่าวไม้เนื้อแข็งขนาด</t>
  </si>
  <si>
    <t>ระยะห่าง c/c 0.40x0.60 เมตร # บุสองด้าน</t>
  </si>
  <si>
    <t xml:space="preserve"> - โครงคร่าวไม้ยางใส 2 ด้าน ขนาด 1-1/2"x 3"</t>
  </si>
  <si>
    <t xml:space="preserve">    รวมวัสดุทำผนังไม้อัดยางหนา 4 มม.บุสองด้าน</t>
  </si>
  <si>
    <t>1-1/2"x 3" ระยะห่าง c/c 0.40x0.60 เมตร # บุสองด้าน</t>
  </si>
  <si>
    <t xml:space="preserve"> - โครงคร่าวไม้เนื้อแข็งใส 2 ด้าน ขนาด 1-1/2"x 3"</t>
  </si>
  <si>
    <t xml:space="preserve"> -121-</t>
  </si>
  <si>
    <t xml:space="preserve">    รวมวัสดุทำผนังไม้อัดยางหนา 6 มม.บุสองด้าน</t>
  </si>
  <si>
    <t xml:space="preserve">    รวมวัสดุทำผนังไม้อัดยางหนา 10 มม.บุสองด้าน</t>
  </si>
  <si>
    <t xml:space="preserve">  ผนังไม้อัดสักหนา 4 มม.4'x8' โครงคร่าวไม้ยาง 1-1/2"x 3"</t>
  </si>
  <si>
    <t xml:space="preserve"> - ไม้อัดสักหนา 4 มม. ขนาด 4'x 8' (ใช้ภายใน)</t>
  </si>
  <si>
    <t xml:space="preserve">    รวมวัสดุทำผนังไม้อัดสักหนา 4 มม.บุด้านเดียว</t>
  </si>
  <si>
    <t xml:space="preserve"> -122-</t>
  </si>
  <si>
    <t xml:space="preserve">  ผนังไม้อัดสักหนา 4 มม. 4'x8' โครงคร่าวไม้เนื้อแข็งขนาด</t>
  </si>
  <si>
    <t xml:space="preserve">  ผนังไม้อัดสักหนา 6 มม. 4'x8' โครงคร่าวไม้ยาง 1-1/2"x 3"</t>
  </si>
  <si>
    <t xml:space="preserve"> - ไม้อัดสักหนา 6 มม. ขนาด 4'x 8' (ใช้ภายใน)</t>
  </si>
  <si>
    <t xml:space="preserve">    รวมวัสดุทำผนังไม้อัดสักหนา 6 มม.บุด้านเดียว</t>
  </si>
  <si>
    <t xml:space="preserve">  ผนังไม้อัดสักหนา 6 มม. 4'x8' โครงคร่าวไม้เนื้อแข็งขนาด</t>
  </si>
  <si>
    <t xml:space="preserve">  ผนังไม้อัดสักหนา 10 มม.4'x8' โครงคร่าวไม้ยาง 1-1/2"x 3"</t>
  </si>
  <si>
    <t xml:space="preserve"> - ไม้อัดสักหนา 10 มม. ขนาด 4'x 8' (ใช้ภายใน)</t>
  </si>
  <si>
    <t xml:space="preserve">    รวมวัสดุทำผนังไม้อัดสักหนา 10 มม.บุด้านเดียว</t>
  </si>
  <si>
    <t xml:space="preserve">  ผนังไม้อัดสักหนา 10 มม.4'x8' โครงคร่าวไม้เนื้อแข็งขนาด</t>
  </si>
  <si>
    <t xml:space="preserve"> -123-</t>
  </si>
  <si>
    <t xml:space="preserve">  ผนังไม้อัดสักหนา 4 มม. 4'x8' โครงคร่าวไม้ยาง 1-1/2"x 3"</t>
  </si>
  <si>
    <t xml:space="preserve">    รวมวัสดุทำผนังไม้อัดสักหนา 4 มม.บุสองด้าน</t>
  </si>
  <si>
    <t xml:space="preserve">    รวมวัสดุทำผนังไม้อัดสักหนา 6 มม.บุสองด้าน</t>
  </si>
  <si>
    <t xml:space="preserve">  ผนังไม้อัดสักหนา 10 มม. 4'x8' โครงคร่าวไม้ยาง 1-1/2"x 3"</t>
  </si>
  <si>
    <t xml:space="preserve">    รวมวัสดุทำผนังไม้อัดสักหนา 10 มม.บุสองด้าน</t>
  </si>
  <si>
    <t xml:space="preserve"> -124-</t>
  </si>
  <si>
    <t xml:space="preserve">  ผนังไม้อัดสักหนา 10 มม. 4'x8' โครงคร่าวไม้เนื้อแข็งขนาด</t>
  </si>
  <si>
    <t xml:space="preserve">     ผนังกระเบื้องแผ่นเรียบหนา 6 มม. ขนาด 1.20 x 2.40 ม.</t>
  </si>
  <si>
    <t>โครงคร่าวไม้ยาง 1-1/2"x 3" @ 0.40x0.60 ม. # บุด้านเดียว</t>
  </si>
  <si>
    <t xml:space="preserve"> - กระเบื้องแผ่นเรียบหนา 6 มม. ขนาด 1.20 x 2.40 ม. </t>
  </si>
  <si>
    <t>รวมวัสดุผนังกระเบื้องแผ่นเรียบหนา 6 มม.บุด้านเดียว</t>
  </si>
  <si>
    <t>โครงคร่าวไม้เนื้อแข็ง1-1/2"x 3"@ 0.40x0.60 ม.# บุด้านเดียว</t>
  </si>
  <si>
    <t xml:space="preserve">     ผนังกระเบื้องแผ่นเรียบหนา 8 มม. ขนาด 1.20 x 2.40 ม.</t>
  </si>
  <si>
    <t xml:space="preserve"> - กระเบื้องแผ่นเรียบหนา 8 มม. ขนาด 1.20 x 2.40 ม. </t>
  </si>
  <si>
    <t>รวมวัสดุผนังกระเบื้องแผ่นเรียบหนา 8 มม.บุด้านเดียว</t>
  </si>
  <si>
    <t xml:space="preserve"> -125-</t>
  </si>
  <si>
    <t>โครงคร่าวไม้ยาง 1-1/2"x 3" @ 0.40x0.60 ม. # บุสองด้าน</t>
  </si>
  <si>
    <t>รวมวัสดุผนังกระเบื้องแผ่นเรียบหนา 6 มม.บุสองด้าน</t>
  </si>
  <si>
    <t>โครงคร่าวไม้เนื้อแข็ง1-1/2"x 3"@ 0.40x0.60 ม.# บุสองด้าน</t>
  </si>
  <si>
    <t>รวมวัสดุผนังกระเบื้องแผ่นเรียบหนา 8 มม.บุสองด้าน</t>
  </si>
  <si>
    <t xml:space="preserve">     ผนังแผ่นยิบซั่มบอร์ด หนา 9 มม. ขนาด 1.20 x 2.40 ม.</t>
  </si>
  <si>
    <t xml:space="preserve"> - แผ่นยิบซั่มบอร์ดหนา 9 มม. ขนาด 1.20 x 2.40 ม. </t>
  </si>
  <si>
    <t xml:space="preserve"> - ฉาบรอยต่อ</t>
  </si>
  <si>
    <t>รวมวัสดุผนังแผ่นยิบซั่มบอร์ดหนา 9 มม.บุด้านเดียว</t>
  </si>
  <si>
    <t xml:space="preserve"> -126-</t>
  </si>
  <si>
    <t xml:space="preserve">     ผนังแผ่นยิบซั่มบอร์ด หนา 12 มม. ขนาด 1.20 x 2.40 ม.</t>
  </si>
  <si>
    <t xml:space="preserve"> - แผ่นยิบซั่มบอร์ดหนา 12 มม. ขนาด 1.20 x 2.40 ม. </t>
  </si>
  <si>
    <t>รวมวัสดุผนังแผ่นยิบซั่มบอร์ดหนา 12 มม.บุด้านเดียว</t>
  </si>
  <si>
    <t>รวมวัสดุผนังแผ่นยิบซั่มบอร์ดหนา 9 มม.บุสองด้าน</t>
  </si>
  <si>
    <t xml:space="preserve"> -127-</t>
  </si>
  <si>
    <t>รวมวัสดุผนังแผ่นยิบซั่มบอร์ดหนา 12 มม.บุสองด้าน</t>
  </si>
  <si>
    <t>โครงคร่าวเหล็กชุบสังกะสี@ 0.60 ม. บุสองด้าน(TG-WALL)</t>
  </si>
  <si>
    <t xml:space="preserve"> - โครงคร่าวเหล็กชุบสังกะสี(92 x 0.55 มม.)</t>
  </si>
  <si>
    <t xml:space="preserve"> - ตะปูเกลียว</t>
  </si>
  <si>
    <t xml:space="preserve"> - ค่าแรงงานติดตั้งผนังทั้งหมด</t>
  </si>
  <si>
    <t>รวมงานทำผนังแผ่นยิบซั่มบอร์ดหนา 9 มม.บุสองด้าน</t>
  </si>
  <si>
    <t xml:space="preserve">  *รวมค่าแรง</t>
  </si>
  <si>
    <t>รวมงานทำผนังแผ่นยิบซั่มบอร์ดหนา 12 มม.บุสองด้าน</t>
  </si>
  <si>
    <t xml:space="preserve">     ผนังแผ่นยิบซั่มบอร์ด หนา 15 มม. ขนาด 1.20 x 2.40 ม.</t>
  </si>
  <si>
    <t>=</t>
  </si>
  <si>
    <t xml:space="preserve"> -128-</t>
  </si>
  <si>
    <t>วัสดุมวลรวมของงานปูพื้นด้วยวัสดุสำเร็จรูปต่างๆ</t>
  </si>
  <si>
    <r>
      <t xml:space="preserve">ปูนทรายรองพื้นสำหรับปูวัสดุแผ่นพื้นสำเร็จรูป </t>
    </r>
    <r>
      <rPr>
        <sz val="11"/>
        <rFont val="AngsanaUPC"/>
        <family val="1"/>
        <charset val="222"/>
      </rPr>
      <t>(หนา 3 ซม.)</t>
    </r>
  </si>
  <si>
    <t xml:space="preserve">    รวมปูนทรายรองพื้น(สำหรับปูแผ่นพื้นสำเร็จรูป)</t>
  </si>
  <si>
    <r>
      <t xml:space="preserve">ปูนทรายพื้นผิวซีเมนต์ขัดมัน </t>
    </r>
    <r>
      <rPr>
        <sz val="11"/>
        <rFont val="AngsanaUPC"/>
        <family val="1"/>
        <charset val="222"/>
      </rPr>
      <t>(หนา 3 ซม.)</t>
    </r>
  </si>
  <si>
    <t xml:space="preserve">    รวมปูนทรายรองพื้นผิวซีเมนต์ขัดมัน</t>
  </si>
  <si>
    <r>
      <t xml:space="preserve">ปูนทรายพื้นผิวซีเมนต์ขัดมันผสมน้ำยากันซึม </t>
    </r>
    <r>
      <rPr>
        <sz val="11"/>
        <rFont val="AngsanaUPC"/>
        <family val="1"/>
        <charset val="222"/>
      </rPr>
      <t>(หนา 3 ซม.)</t>
    </r>
  </si>
  <si>
    <t xml:space="preserve"> - น้ำยากันซึม</t>
  </si>
  <si>
    <t xml:space="preserve">    รวมปูนทรายรองพื้นผิวซีเมนต์ขัดมันผสมกันซึม</t>
  </si>
  <si>
    <r>
      <t xml:space="preserve">พื้นทำผิวกรวดล้าง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</si>
  <si>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   รวมวัสดุทำพื้นผิวกรวดล้าง</t>
  </si>
  <si>
    <r>
      <t xml:space="preserve">พื้นทำผิวหินล้าง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</si>
  <si>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   รวมวัสดุทำพื้นผิวหินล้าง</t>
  </si>
  <si>
    <t xml:space="preserve"> -129-</t>
  </si>
  <si>
    <r>
      <t xml:space="preserve">พื้นทำผิวหินขัดเบอร์ 2.5+3+4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</si>
  <si>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- หินเกล็ดเบอร์ 2.5+ 3+4</t>
  </si>
  <si>
    <t xml:space="preserve">    รวมวัสดุทำพื้นผิวหินขัดเบอร์ 2.5+3+4</t>
  </si>
  <si>
    <r>
      <t xml:space="preserve">พื้นทำผิวหินขัดเบอร์ 2.5+3+4 มีเส้น PVC แบ่งแนว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</si>
  <si>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- หินเกล็ดเบอร์ 2.5+3+4</t>
  </si>
  <si>
    <t xml:space="preserve"> - เส้น PVC แบ่งแนว</t>
  </si>
  <si>
    <t xml:space="preserve">  รวมวัสดุทำพื้นผิวหินขัดเบอร์ 1+2+3 มีเส้น PVC แบ่งแนว</t>
  </si>
  <si>
    <t>พื้นปูกระเบื้องเคลือบขาวขนาด 4"x4"</t>
  </si>
  <si>
    <t xml:space="preserve"> - กระเบื้องเคลือบขาว 4"x4"(100+5 แผ่น)</t>
  </si>
  <si>
    <t xml:space="preserve">    รวมพื้นปูกระเบื้องเคลือบขาว 4"x4"</t>
  </si>
  <si>
    <t>พื้นปูกระเบื้องเคลือบสีธรรมดาขนาด 4"x4"</t>
  </si>
  <si>
    <t xml:space="preserve"> - กระเบื้องเคลือบสี 4"x4"(100+5 แผ่น)</t>
  </si>
  <si>
    <t xml:space="preserve">    รวมพื้นปูกระเบื้องเคลือบสี 4"x4"</t>
  </si>
  <si>
    <t xml:space="preserve"> -130-</t>
  </si>
  <si>
    <t>พื้นปูกระเบื้องเคลือบขาวขนาด 8"x8"</t>
  </si>
  <si>
    <t xml:space="preserve">    รวมพื้นปูกระเบื้องเคลือบขาว 8"x8"</t>
  </si>
  <si>
    <t>พื้นปูกระเบื้องเคลือบสีธรรมดาขนาด 8"x8"</t>
  </si>
  <si>
    <t xml:space="preserve">    รวมพื้นปูกระเบื้องเคลือบสีธรรมดา 8"x8"</t>
  </si>
  <si>
    <t>พื้นปูกระเบื้องเคลือบสีมีลวดลายขนาด 8"x8"</t>
  </si>
  <si>
    <t xml:space="preserve"> - กระเบื้องเคลือบสีมีลวดลาย 8"x8"(25+3 แผ่น)</t>
  </si>
  <si>
    <t xml:space="preserve">    รวมพื้นปูกระเบื้องเคลือบสีมีลวดลาย 8"x8"</t>
  </si>
  <si>
    <t>พื้นปูกระเบื้องเซรามิคสีธรรมดาขนาด 8"x8"</t>
  </si>
  <si>
    <t xml:space="preserve"> - กระเบื้องเซรามิคสีธรรมดา 8"x8"(25+3 แผ่น)</t>
  </si>
  <si>
    <t xml:space="preserve">    รวมพื้นปูกระเบื้องเซรามิคสีธรรมดา 8"x8"</t>
  </si>
  <si>
    <t xml:space="preserve"> -131-</t>
  </si>
  <si>
    <t>พื้นปูกระเบื้องเซรามิคสีมีลวดลายขนาด 8"x8"</t>
  </si>
  <si>
    <t xml:space="preserve"> - กระเบื้องเซรามิคสีมีลวดลาย 8"x8"(25+3 แผ่น)</t>
  </si>
  <si>
    <t xml:space="preserve">    รวมพื้นปูกระเบื้องเซรามิคสีมีลวดลาย 8"x8"</t>
  </si>
  <si>
    <t>พื้นปูกระเบื้องเซรามิคสีธรรมดาขนาด 12"x12"</t>
  </si>
  <si>
    <t xml:space="preserve"> - กระเบื้องเซรามิคสีธรรมดา 12"x12"(11+3 แผ่น)</t>
  </si>
  <si>
    <t xml:space="preserve">    รวมพื้นปูกระเบื้องเซรามิคสีธรรมดา 12"x12"</t>
  </si>
  <si>
    <t>พื้นปูกระเบื้องเซรามิคสีมีลวดลายขนาด 12"x12"</t>
  </si>
  <si>
    <t xml:space="preserve"> - กระเบื้องเซรามิคสีมีลวดลาย 12"x12"(11+3 แผ่น)</t>
  </si>
  <si>
    <t xml:space="preserve">    รวมพื้นปูกระเบื้องเซรามิคสีมีลวดลาย 12"x12"</t>
  </si>
  <si>
    <t>พื้นปูกระเบื้องแผ่นหินขัดขนาด 12"x12"</t>
  </si>
  <si>
    <t xml:space="preserve">    รวมพื้นปูกระเบื้องแผ่นหินขัด 12"x12"</t>
  </si>
  <si>
    <t xml:space="preserve"> -132-</t>
  </si>
  <si>
    <t>พื้นปูแผ่นหินอ่อนขนาด  30 ซม. X 60 ซม.</t>
  </si>
  <si>
    <t xml:space="preserve"> - แผ่นหินอ่อนขนาด  30 ซม. X 60 ซม. หนา 2 ซม.</t>
  </si>
  <si>
    <t xml:space="preserve">    รวมพื้นปูแผ่นหินอ่อน</t>
  </si>
  <si>
    <t>พื้นปูแผ่นหินแกรนิตขนาด  30 ซม. X 60 ซม.</t>
  </si>
  <si>
    <t xml:space="preserve"> - แผ่นหินแกรนิตขนาด  30 ซม. X 60 ซม. หนา 2 ซม.</t>
  </si>
  <si>
    <t xml:space="preserve">    รวมพื้นปูแผ่นหินแกรนิต</t>
  </si>
  <si>
    <r>
      <t xml:space="preserve">พื้นปูกระเบื้องยางชนิดแผ่นหนา 1.6 มม. 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</si>
  <si>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1.6 มม.</t>
  </si>
  <si>
    <t>เผื่อ 5%</t>
  </si>
  <si>
    <t xml:space="preserve"> - กาวสำหรับปูกระเบื้องยาง</t>
  </si>
  <si>
    <t xml:space="preserve">    รวมพื้นปูกระเบื้องยางหนา 1.6 มม.</t>
  </si>
  <si>
    <r>
      <t>พื้นปูกระเบื้องยางชนิดแผ่นหนา  2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</si>
  <si>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2 มม.</t>
  </si>
  <si>
    <t xml:space="preserve">    รวมพื้นปูกระเบื้องยางหนา 2 มม.</t>
  </si>
  <si>
    <t xml:space="preserve"> -133-</t>
  </si>
  <si>
    <r>
      <t>พื้นปูกระเบื้องยางชนิดแผ่นหนา  2.5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</si>
  <si>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2.5 มม.</t>
  </si>
  <si>
    <t xml:space="preserve">    รวมพื้นปูกระเบื้องยางหนา 2.5 มม.</t>
  </si>
  <si>
    <r>
      <t>พื้นปูกระเบื้องยางชนิดแผ่นหนา  3.2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</si>
  <si>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3.2 มม.</t>
  </si>
  <si>
    <t xml:space="preserve">    รวมพื้นปูกระเบื้องยางหนา 3.2 มม.</t>
  </si>
  <si>
    <r>
      <t>พื้นปูกระเบื้องยางชนิดม้วนหนา  2.5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</si>
  <si>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กระเบื้องยางชนิดม้วน หนา 2.5 มม.</t>
  </si>
  <si>
    <t xml:space="preserve">    รวมพื้นปูกระเบื้องยางชนิดม้วนหนา 3.2 มม.</t>
  </si>
  <si>
    <r>
      <t>พื้นปูกระเบื้องยางชนิดม้วนหนา  3.2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</si>
  <si>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กระเบื้องยางชนิดม้วน หนา 3.2 มม.</t>
  </si>
  <si>
    <t xml:space="preserve"> -134-</t>
  </si>
  <si>
    <r>
      <t>พื้นปูปาร์เก้ไม้สักชนิดลิ้นร่อง หนา 15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</si>
  <si>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ปาร์เก้ไม้สักขนาด 1.3/4"x 8.1/2" หนา 15 มม.</t>
  </si>
  <si>
    <t xml:space="preserve"> - กาวสำหรับปูปาร์เก้</t>
  </si>
  <si>
    <t xml:space="preserve">    รวมพื้นปูปาร์เก้ไม้สักชนิดล้นร่องหนา 15 มม.</t>
  </si>
  <si>
    <r>
      <t>พื้นปูปาร์เก้ไม้สักชนิดลิ้นร่อง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</si>
  <si>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ปาร์เก้ไม้สักขนาด 1.3/4"x 10" หนา 19 มม.</t>
  </si>
  <si>
    <t xml:space="preserve">    รวมพื้นปูปาร์เก้ไม้สักชนิดลิ้นร่องหนา 19 มม.</t>
  </si>
  <si>
    <r>
      <t>พื้นปูปาร์เก้ไม้แดงชนิดลิ้นร่อง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</si>
  <si>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ปาร์เก้ไม้แดงขนาด 1.3/4"x 8.1/2" หนา 19 มม.</t>
  </si>
  <si>
    <t xml:space="preserve">    รวมพื้นปูปาร์เก้ไม้แดงชนิดลิ้นร่องหนา 19 มม.</t>
  </si>
  <si>
    <t xml:space="preserve"> - ปาร์เก้ไม้แดงขนาด 1.3/4"x 12" หนา 19 มม.</t>
  </si>
  <si>
    <t xml:space="preserve"> -135-</t>
  </si>
  <si>
    <r>
      <t>พื้นปูปาร์เก้ไม้มะค่าชนิดลิ้นร่อง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</si>
  <si>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ปาร์เก้ไม้มะค่าขนาด 1.3/4"x 12" หนา 19 มม.</t>
  </si>
  <si>
    <t xml:space="preserve">    รวมพื้นปูปาร์เก้ไม้มะค่าชนิดลิ้นร่องหนา 19 มม.</t>
  </si>
  <si>
    <r>
      <t>พื้นปูปาร์เก้ไม้ประดู่ชนิดลิ้นร่อง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</si>
  <si>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ปาร์เก้ไม้ประดู่ขนาด 1.3/4"x 12" หนา 19 มม.</t>
  </si>
  <si>
    <t xml:space="preserve">    รวมพื้นปูปาร์เก้ไม้ประดู่ชนิดลิ้นร่องหนา 19 มม.</t>
  </si>
  <si>
    <r>
      <t>พื้นปูปาร์เก้โมเสกไม้แดง 8 ชิ้น หนา 1/2"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</si>
  <si>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ปาร์เก้โมเสกไม้แดงขนาด 1/2"x 6"หนา1/2"  8 ชิ้น</t>
  </si>
  <si>
    <t xml:space="preserve">    รวมพื้นปูปาร์เก้โมเสกไม้แดงหนา 1/2"</t>
  </si>
  <si>
    <r>
      <t>พื้นปูปาร์เก้โมเสคไม้เบญจพรรณ 6 ชิ้น หนา 1/2"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</si>
  <si>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ปาร์เก้โมเสกไม้เบ็ญจพรรณขนาด 1/2"x 4.1/2" 6 ชิ้น</t>
  </si>
  <si>
    <t xml:space="preserve"> -136-</t>
  </si>
  <si>
    <t>พื้นไม้ยางเข้าลิ้น  1"x 4"  ปูบนตงไม้เนื้อแข็ง 1-1/2"x 6"</t>
  </si>
  <si>
    <t>ระยะห่างของตงไม้ไม่เกิน 0.50 ม.c/c</t>
  </si>
  <si>
    <t xml:space="preserve"> - พื้นไม้ยางขนาด 1"x 4" เข้าลิ้นอาบน้ำยา อบไส</t>
  </si>
  <si>
    <t>เผื่อเศษแล้ว</t>
  </si>
  <si>
    <t xml:space="preserve"> - ตงไม้เนื้อแข็ง 1-1/2"x 6" ไสเรียบ</t>
  </si>
  <si>
    <t xml:space="preserve">    รวมพื้นไม้ยางเข้าลิ้น 1"x 4" ปูบนตงไม้</t>
  </si>
  <si>
    <t>พื้นไม้ยางเข้าลิ้น  1"x 6"  ปูบนตงไม้เนื้อแข็ง 1-1/2"x 6"</t>
  </si>
  <si>
    <t xml:space="preserve"> - พื้นไม้ยางขนาด 1"x 6" เข้าลิ้นอาบน้ำยา อบไส</t>
  </si>
  <si>
    <t xml:space="preserve">    รวมพื้นไม้ยางเข้าลิ้น 1"x 6" ปูบนตงไม้</t>
  </si>
  <si>
    <t>พื้นไม้เนื้อแข็งเข้าลิ้น1"x 4"ปูบนตงไม้เนื้อแข็ง1-1/2"x 6"</t>
  </si>
  <si>
    <t xml:space="preserve"> - พื้นไม้เนื้อแข็ง 1"x 4" เข้าลิ้นอาบน้ำยา อบไส</t>
  </si>
  <si>
    <t xml:space="preserve">    รวมพื้นไม้เนื้อแข็งเข้าลิ้น 1"x 4" ปูบนตงไม้</t>
  </si>
  <si>
    <t>พื้นไม้เนื้อแข็งเข้าลิ้น1"x 6"ปูบนตงไม้เนื้อแข็ง1-1/2"x 6"</t>
  </si>
  <si>
    <t xml:space="preserve"> - พื้นไม้เนื้อแข็ง 1"x 6" เข้าลิ้นอาบน้ำยา อบไส</t>
  </si>
  <si>
    <t xml:space="preserve">    รวมพื้นไม้เนื้อแข็งเข้าลิ้น 1"x 6" ปูบนตงไม้</t>
  </si>
  <si>
    <t>พื้นไม้แดงเข้าลิ้น 1"x 4"  ปูบนตงไม้เนื้อแข็ง  1-1/2"x 6"</t>
  </si>
  <si>
    <t xml:space="preserve"> - พื้นไม้แดง 1"x 4" เข้าลิ้นอาบน้ำยา อบไส</t>
  </si>
  <si>
    <t xml:space="preserve">    รวมพื้นไม้แดงเข้าลิ้น 1"x 4" ปูบนตงไม้</t>
  </si>
  <si>
    <t xml:space="preserve"> -137-</t>
  </si>
  <si>
    <t>พื้นไม้แดงเข้าลิ้น 1"x 6"   ปูบนตงไม้เนื้อแข็ง  1-1/2"x 6"</t>
  </si>
  <si>
    <t xml:space="preserve"> - พื้นไม้แดง 1"x 6" เข้าลิ้นอาบน้ำยา อบไส</t>
  </si>
  <si>
    <t xml:space="preserve">    รวมพื้นไม้แดงเข้าลิ้น 1"x 6" ปูบนตงไม้</t>
  </si>
  <si>
    <t>พื้นไม้สักเข้าลิ้น 1"x 4"   ปูบนตงไม้เนื้อแข็ง  1-1/2"x 6"</t>
  </si>
  <si>
    <t xml:space="preserve"> - พื้นไม้สัก 1"x 4" เข้าลิ้นอาบน้ำยา อบไส</t>
  </si>
  <si>
    <t xml:space="preserve">    รวมพื้นไม้สักเข้าลิ้น 1"x 4" ปูบนตงไม้</t>
  </si>
  <si>
    <t>พื้นไม้สักเข้าลิ้น 1"x 6"   ปูบนตงไม้เนื้อแข็ง  1-1/2"x 6"</t>
  </si>
  <si>
    <t xml:space="preserve"> - พื้นไม้สัก 1"x 6" เข้าลิ้นอาบน้ำยา อบไส</t>
  </si>
  <si>
    <t xml:space="preserve">    รวมพื้นไม้สักเข้าลิ้น 1"x 6" ปูบนตงไม้</t>
  </si>
  <si>
    <t>พื้นไม้มะค่าเข้าลิ้น 1"x 4" ปูบนตงไม้เนื้อแข็ง 1-1/2"x 6"</t>
  </si>
  <si>
    <t xml:space="preserve"> - พื้นไม้มะค่า 1"x 4" เข้าลิ้นอาบน้ำยา อบไส</t>
  </si>
  <si>
    <t xml:space="preserve">    รวมพื้นไม้มะค่าเข้าลิ้น 1"x 4" ปูบนตงไม้</t>
  </si>
  <si>
    <t>พื้นไม้มะค่าเข้าลิ้น 1"x 6" ปูบนตงไม้เนื้อแข็ง 1-1/2"x 6"</t>
  </si>
  <si>
    <t xml:space="preserve"> - พื้นไม้มะค่า 1"x 6" เข้าลิ้นอาบน้ำยา อบไส</t>
  </si>
  <si>
    <t xml:space="preserve">    รวมพื้นไม้มะค่าเข้าลิ้น 1"x 6" ปูบนตงไม้</t>
  </si>
  <si>
    <t xml:space="preserve"> -138-</t>
  </si>
  <si>
    <t>พื้นทางเท้าปูแผ่นซีเมนต์ผิวลวดลายหนา 7 ซม.</t>
  </si>
  <si>
    <r>
      <t>ขนาด 40 x 40 ซม.</t>
    </r>
    <r>
      <rPr>
        <b/>
        <sz val="11"/>
        <rFont val="AngsanaUPC"/>
        <family val="1"/>
        <charset val="222"/>
      </rPr>
      <t>(รวมทรายรองพื้นหนา 5 ซม.)</t>
    </r>
  </si>
  <si>
    <t xml:space="preserve"> - แผ่นซีเมนต์หนา 7 ซม. ขนาด 40 x 40 ซม.</t>
  </si>
  <si>
    <t xml:space="preserve"> - ทรายหยาบรองพื้นหนา 5 ซม.</t>
  </si>
  <si>
    <t xml:space="preserve"> - ปูนซีเมนต์ยาแนวรอยต่อ</t>
  </si>
  <si>
    <t xml:space="preserve">    รวมพื้นทางเท้าปูแผ่นซีเมนต์</t>
  </si>
  <si>
    <t>พื้นทางเท้าปูแผ่นซีเมนต์บล๊อกแบบดดกริช หนา 6 ซม.</t>
  </si>
  <si>
    <t xml:space="preserve">    รวมพื้นทางเท้าปูบล๊อกแบบดดกริชหนา 6 ซม.</t>
  </si>
  <si>
    <t xml:space="preserve"> -139-</t>
  </si>
  <si>
    <t>วัสดุมวลรวมของงานทำฝ้าเพดานด้วยวัสดุสำเร็จรูปต่างๆ</t>
  </si>
  <si>
    <t xml:space="preserve">   ฝ้าไม้ยางตีทับเกล็ดขนาด 1/2"x6" โครงคร่าวไม้ยางวางตั้ง</t>
  </si>
  <si>
    <t>ขนาด 1-1/2"x3" ระยะห่าง c/c 0.50 เมตร</t>
  </si>
  <si>
    <t xml:space="preserve"> - ฝ้าไม้ยางใสลบมุม ขนาด 1/2"x 6"</t>
  </si>
  <si>
    <t xml:space="preserve"> - โครงคร่าวไม้ยางใส ขนาด 1-1/2"x 3"</t>
  </si>
  <si>
    <t xml:space="preserve">    รวมวัสดุทำฝ้าเพดานไม้ยางตีทับเกล็ด</t>
  </si>
  <si>
    <t xml:space="preserve">   ฝ้าไม้ยางตีทับเกล็ดขนาด 1/2"x6" โครงคร่าวไม้เนื้อแข็ง</t>
  </si>
  <si>
    <t xml:space="preserve"> - โครงคร่าวไม้เนื้อแข็งใส ขนาด 1-1/2"x 3"</t>
  </si>
  <si>
    <t xml:space="preserve">   ฝ้าไม้เนื้อแข็งขนาด 1/2"x 2"ตีเว้นร่อง 0.05 ซม. โครงคร่าว</t>
  </si>
  <si>
    <t xml:space="preserve"> - ฝ้าไม้เนื้อแข็งใส 3 ด้าน ขนาด 1/2"x 2"</t>
  </si>
  <si>
    <t xml:space="preserve">    รวมวัสดุทำฝ้าเพดานไม้เนื้อแข็งตีเว้นร่อง 0.05 ซม.</t>
  </si>
  <si>
    <t xml:space="preserve">   ฝ้าไม้แดง ขนาด 1/2"x 2" ตีเว้นร่อง 0.05 ซม.   โครงคร่าว</t>
  </si>
  <si>
    <t xml:space="preserve"> - ฝ้าไม้แดงใส 3 ด้าน ขนาด 1/2"x 2"</t>
  </si>
  <si>
    <t xml:space="preserve">    รวมวัสดุทำฝ้าเพดานไม้แดงตีเว้นร่อง 0.05 ซม.</t>
  </si>
  <si>
    <t xml:space="preserve">   ฝ้าไม้มะค่า ขนาด 1/2"x 2" ตีเว้นร่อง 0.05 ซม. โครงคร่าว</t>
  </si>
  <si>
    <t xml:space="preserve"> - ฝ้าไม้มะค่าใส 3 ด้าน ขนาด 1/2"x 2"</t>
  </si>
  <si>
    <t xml:space="preserve">    รวมวัสดุทำฝ้าเพดานไม้มะค่าตีเว้นร่อง 0.05 ซม.</t>
  </si>
  <si>
    <t xml:space="preserve"> -140-</t>
  </si>
  <si>
    <t xml:space="preserve">   ฝ้าไม้แดง ขนาด 1/2"x 3" ตีเว้นร่อง 0.05 ซม.   โครงคร่าว</t>
  </si>
  <si>
    <t xml:space="preserve"> - ฝ้าไม้แดงใส 3 ด้าน ขนาด 1/2"x 3"</t>
  </si>
  <si>
    <t xml:space="preserve">   ฝ้าไม้มะค่า ขนาด 1/2"x 3" ตีเว้นร่อง 0.05 ซม. โครงคร่าว</t>
  </si>
  <si>
    <t xml:space="preserve"> - ฝ้าไม้มะค่าใส 3 ด้าน ขนาด 1/2"x 3"</t>
  </si>
  <si>
    <t xml:space="preserve">   ฝ้าไม้แดงบังใบเซาะร่อง V ขนาด 1/2"x 4" โครงคร่าวไม้</t>
  </si>
  <si>
    <t>เนื้อแข็งขนาด 1-1/2"x3" ระยะห่าง c/c 0.50 เมตร</t>
  </si>
  <si>
    <t xml:space="preserve"> - ฝ้าไม้แดงใสบังใบเซาะร่อง V ขนาด 1/2"x 4"</t>
  </si>
  <si>
    <t xml:space="preserve">    รวมวัสดุทำฝ้าเพดานไม้แดงเซาะร่อง V</t>
  </si>
  <si>
    <t xml:space="preserve">   ฝ้าไม้สัก บังใบเซาะร่อง V  ขนาด 1/2"x 4"  โครงคร่าวไม้</t>
  </si>
  <si>
    <t xml:space="preserve"> - ฝ้าไม้สักใสบังใบเซาะร่อง V ขนาด 1/2"x 4"</t>
  </si>
  <si>
    <t xml:space="preserve">    รวมวัสดุทำฝ้าเพดานไม้สักเซาะร่อง V</t>
  </si>
  <si>
    <t xml:space="preserve">   ฝ้าไม้มะค่าบังใบเซาะร่อง V ขนาด 1/2"x 4" โครงคร่าวไม้</t>
  </si>
  <si>
    <t xml:space="preserve"> - ฝ้าไม้มะค่าใสบังใบเซาะร่อง V ขนาด 1/2"x 4"</t>
  </si>
  <si>
    <t xml:space="preserve">    รวมวัสดุทำฝ้าเพดานไม้มะค่าเซาะร่อง V</t>
  </si>
  <si>
    <t xml:space="preserve"> -141-</t>
  </si>
  <si>
    <t xml:space="preserve">  ฝ้าไม้อัดยางหนา 4 มม. 4'x8' โครงคร่าวไม้ยาง 1-1/2"x 3"</t>
  </si>
  <si>
    <t xml:space="preserve">ระยะห่าง c/c 0.60x0.60 เมตร # </t>
  </si>
  <si>
    <t xml:space="preserve"> - โครงคร่าวไม้ยางใส 1 ด้าน ขนาด 1-1/2"x 3"</t>
  </si>
  <si>
    <r>
      <t xml:space="preserve">    รวมวัสดุทำฝ้าเพดานไม้อัดยางหนา 4 มม.</t>
    </r>
    <r>
      <rPr>
        <sz val="12"/>
        <rFont val="AngsanaUPC"/>
        <family val="1"/>
        <charset val="222"/>
      </rPr>
      <t>(คร่าวไม้ยาง)</t>
    </r>
  </si>
  <si>
    <t xml:space="preserve">  ฝ้าไม้อัดยางหนา 4 มม. 4'x8'  โครงคร่าวไม้เนื้อแข็งขนาด</t>
  </si>
  <si>
    <t xml:space="preserve">1-1/2"x 3" ระยะห่าง c/c 0.60x0.60 เมตร # </t>
  </si>
  <si>
    <t xml:space="preserve"> - โครงคร่าวไม้เนื้อแข็งใส 1 ด้าน ขนาด 1-1/2"x 3"</t>
  </si>
  <si>
    <r>
      <t xml:space="preserve">    รวมวัสดุทำฝ้าเพดานไม้อัดยางหนา 4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</si>
  <si>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ฝ้าไม้อัดยางหนา 6 มม. 4'x8' โครงคร่าวไม้ยาง 1-1/2"x 3"</t>
  </si>
  <si>
    <r>
      <t xml:space="preserve">    รวมวัสดุทำฝ้าเพดานไม้อัดยางหนา 6 มม.</t>
    </r>
    <r>
      <rPr>
        <sz val="12"/>
        <rFont val="AngsanaUPC"/>
        <family val="1"/>
        <charset val="222"/>
      </rPr>
      <t>(คร่าวไม้ยาง)</t>
    </r>
  </si>
  <si>
    <t xml:space="preserve">  ฝ้าไม้อัดยางหนา 6 มม. 4'x8'   โครงคร่าวไม้เนื้อแข็งขนาด</t>
  </si>
  <si>
    <r>
      <t xml:space="preserve">    รวมวัสดุทำฝ้าเพดานไม้อัดยางหนา 6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</si>
  <si>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ฝ้าไม้อัดสักหนา 4 มม. 4'x8'  โครงคร่าวไม้ยาง 1-1/2"x 3"</t>
  </si>
  <si>
    <r>
      <t xml:space="preserve">    รวมวัสดุทำฝ้าเพดานไม้อัดสักหนา 4 มม.</t>
    </r>
    <r>
      <rPr>
        <sz val="12"/>
        <rFont val="AngsanaUPC"/>
        <family val="1"/>
        <charset val="222"/>
      </rPr>
      <t>(คร่าวไม้ยาง)</t>
    </r>
  </si>
  <si>
    <t xml:space="preserve"> -142-</t>
  </si>
  <si>
    <t xml:space="preserve">  ฝ้าไม้อัดสักหนา 4 มม. 4'x8'   โครงคร่าวไม้เนื้อแข็งขนาด</t>
  </si>
  <si>
    <r>
      <t xml:space="preserve">    รวมวัสดุทำฝ้าเพดานไม้อัดสักหนา 4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</si>
  <si>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ฝ้าไม้อัดสักหนา 6 มม. 4'x8'  โครงคร่าวไม้ยาง 1-1/2"x 3"</t>
  </si>
  <si>
    <r>
      <t xml:space="preserve">    รวมวัสดุทำฝ้าเพดานไม้อัดสักหนา 6 มม.</t>
    </r>
    <r>
      <rPr>
        <sz val="12"/>
        <rFont val="AngsanaUPC"/>
        <family val="1"/>
        <charset val="222"/>
      </rPr>
      <t>(คร่าวไม้ยาง)</t>
    </r>
  </si>
  <si>
    <t xml:space="preserve">  ฝ้าไม้อัดสักหนา 6 มม. 4'x8'   โครงคร่าวไม้เนื้อแข็งขนาด</t>
  </si>
  <si>
    <r>
      <t xml:space="preserve">    รวมวัสดุทำฝ้าเพดานไม้อัดสักหนา 6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</si>
  <si>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ฝ้าเพดานกระเบื้องแผ่นเรียบหนา 4 มม.ขนาด 1.20x2.40 ม.</t>
  </si>
  <si>
    <t xml:space="preserve">โครงคร่าวไม้ยาง 1-1/2"x 3" @ 0..60x0.60 ม. # </t>
  </si>
  <si>
    <t xml:space="preserve"> - กระเบื้องแผ่นเรียบหนา 4 มม. ขนาด 1.20 x 2.40 ม. </t>
  </si>
  <si>
    <t xml:space="preserve">    รวมวัสดุทำฝ้าเพดานกระเบื้องแผ่นเรียบหนา 4 มม.</t>
  </si>
  <si>
    <r>
      <t xml:space="preserve">  *</t>
    </r>
    <r>
      <rPr>
        <sz val="12"/>
        <rFont val="AngsanaUPC"/>
        <family val="1"/>
        <charset val="222"/>
      </rPr>
      <t>(เคร่าไม้ยาง)</t>
    </r>
  </si>
  <si>
    <t xml:space="preserve">โครงคร่าวไม้เนื้อแข็ง 1-1/2"x 3" @ 0..60x0.60 ม. # </t>
  </si>
  <si>
    <r>
      <t xml:space="preserve">  *</t>
    </r>
    <r>
      <rPr>
        <sz val="12"/>
        <rFont val="AngsanaUPC"/>
        <family val="1"/>
        <charset val="222"/>
      </rPr>
      <t>(ไม้เนื้อแข็ง)</t>
    </r>
  </si>
  <si>
    <t xml:space="preserve"> -143-</t>
  </si>
  <si>
    <t xml:space="preserve">  ฝ้าเพดานกระเบื้องแผ่นเรียบหนา 6 มม.ขนาด 1.20x2.40 ม.</t>
  </si>
  <si>
    <t xml:space="preserve">    รวมวัสดุทำฝ้าเพดานกระเบื้องแผ่นเรียบหนา 6 มม.</t>
  </si>
  <si>
    <t xml:space="preserve">  ฝ้าเพดานแผ่นยิบซั่มบอร์ดหนา 9 มม.ขนาด 1.20 x 2.40 ม.</t>
  </si>
  <si>
    <t xml:space="preserve">โครงคร่าวไม้ยาง 1-1/2"x 3" @ 0.60x0.60 ม. # </t>
  </si>
  <si>
    <t>รวมวัสดุฝ้าเพดานแผ่นยิบซั่มบอร์ดหนา 9 มม.</t>
  </si>
  <si>
    <t xml:space="preserve">โครงคร่าวไม้เนื้อแข็ง1-1/2"x 3"@ 0.60x0.60 ม.# </t>
  </si>
  <si>
    <t xml:space="preserve">  ฝ้าเพดานแผ่นยิบซั่มบอร์ดหนา 12 มม.ขนาด 1.20x2.40 ม.</t>
  </si>
  <si>
    <t>รวมวัสดุฝ้าเพดานแผ่นยิบซั่มบอร์ดหนา 12 มม.</t>
  </si>
  <si>
    <t xml:space="preserve"> -144-</t>
  </si>
  <si>
    <t xml:space="preserve"> - แผ่นยิบซั่มบอร์ดหนา 12 มม.ขนาด 1.20 x 2.40 ม. </t>
  </si>
  <si>
    <t xml:space="preserve">มีอะลูมิเนียมฟอยล์ คร่าวไม้ยาง 1-1/2"x 3"@ 0.60x0.60 ม. # </t>
  </si>
  <si>
    <t xml:space="preserve"> - แผ่นยิบซั่มบอร์ดชนิดมีอะลูมิเนียมฟอยล์หนา 9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</si>
  <si>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9 มม.มีอะลูมิเนียมฟอยล์</t>
    </r>
  </si>
  <si>
    <t xml:space="preserve">มีอะลูมิเนียมฟอยล์ คร่าวไม้เนื้อแข็ง1-1/2"x 3"@0.60x0.60ม. </t>
  </si>
  <si>
    <t xml:space="preserve"> - แผ่นยิบซั่มบอร์ดชนิดมีอะลูมิเนียมฟอยล์หนา 12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</si>
  <si>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12 มม.มีอะลูมิเนียมฟอยล์</t>
    </r>
  </si>
  <si>
    <t>รวมวัสดุฝ้าเพดานยิบซั่มบอร์ดหนา 12 มม.มีอะลูมิเนียมฟอยล์</t>
  </si>
  <si>
    <t xml:space="preserve"> -145-</t>
  </si>
  <si>
    <t xml:space="preserve">ชนิดกันความชื้น คร่าวไม้ยาง 1-1/2"x 3"@ 0.60x0.60 ม. # </t>
  </si>
  <si>
    <t xml:space="preserve"> - แผ่นยิบซั่มบอร์ดชนิดกันความชื้นหนา 9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</si>
  <si>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9 มม.ชนิดกันความชื้น</t>
    </r>
  </si>
  <si>
    <t xml:space="preserve">  ฝ้าเพดานแผ่นยิบซั่มบอร์ดหนา 9 มม.ขนาด 1.20x2.40 ม.</t>
  </si>
  <si>
    <t xml:space="preserve">ชนิดกันความชื้น คร่าวไม้เนื้อแข็ง1-1/2"x 3"@ 0.60x0.60 ม. </t>
  </si>
  <si>
    <t xml:space="preserve"> - แผ่นยิบซั่มบอร์ดชนิดกันความชื้นหนา 12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</si>
  <si>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12 มม.ชนิดกันความชื้น</t>
    </r>
  </si>
  <si>
    <t xml:space="preserve"> -146-</t>
  </si>
  <si>
    <t xml:space="preserve">  ฝ้าเพดานแผ่นยิบซั่มบอร์ดหนา  9 มม.ขนาด 1.20x2.40 ม.</t>
  </si>
  <si>
    <t>โครงคร่าวเหล็กชุบสังกะสี@ 0.60 ม.(TG-  )</t>
  </si>
  <si>
    <t xml:space="preserve"> - ค่าแรงงานติดตั้งฝ้าเพดานทั้งหมด</t>
  </si>
  <si>
    <t>รวมงานทำฝ้าเพดานแผ่นยิบซั่มบอร์ดหนา 9 มม.</t>
  </si>
  <si>
    <t>รวมงานทำฝ้าเพดานแผ่นยิบซั่มบอร์ดหนา 12 มม.</t>
  </si>
  <si>
    <t>มีอะลูมิเนียมฟอยล์ คร่าวเหล็กชุบสังกะสี@ 0.60 ม.(TG-  )</t>
  </si>
  <si>
    <t xml:space="preserve"> -147-</t>
  </si>
  <si>
    <t xml:space="preserve">  ฝ้าเพดานแผ่นยิบซั่มบอร์ดชนิดพิมพ์ลาย หนา  9 มม.ขนาด</t>
  </si>
  <si>
    <t>0.60 x 0.60 ม.โครงคร่าวเหล็กชุบสังกะสี@ 0.60 ม.(TG-  )</t>
  </si>
  <si>
    <t xml:space="preserve"> - แผ่นยิบซั่มบอร์ดหนา 9 มม. ขนาด 0.60 x 0.60 ม. </t>
  </si>
  <si>
    <t xml:space="preserve">  ฝ้าเพดานแผ่นยิบซั่มบอร์ดชนิดพิมพ์ลาย หนา 12 มม.ขนาด</t>
  </si>
  <si>
    <t>0.60 x 1.20 ม.โครงคร่าวเหล็กชุบสังกะสี@ 0.60 ม.(TG-  )</t>
  </si>
  <si>
    <t xml:space="preserve"> - แผ่นยิบซั่มบอร์ดหนา 12 มม. ขนาด 0.60 x 1.20 ม. </t>
  </si>
  <si>
    <t xml:space="preserve">  ฝ้าเพดานแผ่นใยไม้อัดแข็งชนิดเรียบ หนา 6 มม.ขนาด</t>
  </si>
  <si>
    <t>1.20 x 2.40 ม.โครงคร่าวเหล็กชุบสังกะสี@ 0.60 ม.</t>
  </si>
  <si>
    <t xml:space="preserve">  ฝ้าเพดานแผ่นใยไม้อัดแข็งชนิดลวดลาย หนา 6 มม.ขนาด</t>
  </si>
  <si>
    <t xml:space="preserve"> -148-</t>
  </si>
  <si>
    <t>วัสดุมวลรวมของงานทาสี (ต่อพื้นที่ 1 ตารางเมตร)</t>
  </si>
  <si>
    <t xml:space="preserve">   งานทาสีพลาสติกชนิดทาภายนอก</t>
  </si>
  <si>
    <t xml:space="preserve"> - สีโป๊ว</t>
  </si>
  <si>
    <t xml:space="preserve"> - สีทาภายนอกทารองพื้น</t>
  </si>
  <si>
    <t>GL.</t>
  </si>
  <si>
    <t xml:space="preserve"> - สีทาภายนอกทาทับหน้า</t>
  </si>
  <si>
    <t xml:space="preserve"> - น้ำผสมสี</t>
  </si>
  <si>
    <t xml:space="preserve">    รวมวัสดุทาสีภายนอก</t>
  </si>
  <si>
    <t xml:space="preserve">   งานทาสีพลาสติกชนิดทาภายใน</t>
  </si>
  <si>
    <t xml:space="preserve"> - สีทาภายในทารองพื้น</t>
  </si>
  <si>
    <t xml:space="preserve"> - สีทาภายในทาทับหน้า</t>
  </si>
  <si>
    <t xml:space="preserve">    รวมวัสดุทาสีภายใน</t>
  </si>
  <si>
    <t xml:space="preserve">   งานทาสีน้ำมัน</t>
  </si>
  <si>
    <t xml:space="preserve"> - สีทารองพื้น</t>
  </si>
  <si>
    <t xml:space="preserve"> - สีทาทับหน้า</t>
  </si>
  <si>
    <t xml:space="preserve"> - น้ำมันผสมสี</t>
  </si>
  <si>
    <t xml:space="preserve">    รวมวัสดุทาสีน้ำมัน</t>
  </si>
  <si>
    <t xml:space="preserve">   งานทาสีแชลแล็ค</t>
  </si>
  <si>
    <t xml:space="preserve"> - สีโป๊ว-กระดาษทราย</t>
  </si>
  <si>
    <t xml:space="preserve"> - ทารองพื้น</t>
  </si>
  <si>
    <t xml:space="preserve"> - ทาเคลือบด้านหรือเคลือบเงาทับหน้า</t>
  </si>
  <si>
    <t xml:space="preserve"> - ทินเนอร์หรือแอลกอฮอล์</t>
  </si>
  <si>
    <t xml:space="preserve">    รวมวัสดุทาแชลแล็ค</t>
  </si>
  <si>
    <t xml:space="preserve">   งานทาสีเหล็กกันสนิม</t>
  </si>
  <si>
    <t xml:space="preserve">    รวมวัสดุทาสีเหล็กกันสนิม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</si>
  <si>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</si>
  <si>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</si>
  <si>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</si>
  <si>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</si>
  <si>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</si>
  <si>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</si>
  <si>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</si>
  <si>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</si>
  <si>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</si>
  <si>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</si>
  <si>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</si>
  <si>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</si>
  <si>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</si>
  <si>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</si>
  <si>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</si>
  <si>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</si>
  <si>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</si>
  <si>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</si>
  <si>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</si>
  <si>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</si>
  <si>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</si>
  <si>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</si>
  <si>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</si>
  <si>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</si>
  <si>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</si>
  <si>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</si>
  <si>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</si>
  <si>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</si>
  <si>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</si>
  <si>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</si>
  <si>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</si>
  <si>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</si>
  <si>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</si>
  <si>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</si>
  <si>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</si>
  <si>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</si>
  <si>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</si>
  <si>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</si>
  <si>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</si>
  <si>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</si>
  <si>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</si>
  <si>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</si>
  <si>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</si>
  <si>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</si>
  <si>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</si>
  <si>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</si>
  <si>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</si>
  <si>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</si>
  <si>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</si>
  <si>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</si>
  <si>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</si>
  <si>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</si>
  <si>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</si>
  <si>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</si>
  <si>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</si>
  <si>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</si>
  <si>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</si>
  <si>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</si>
  <si>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</si>
  <si>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</si>
  <si>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</si>
  <si>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</si>
  <si>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</si>
  <si>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</si>
  <si>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</si>
  <si>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</si>
  <si>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</si>
  <si>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</si>
  <si>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</si>
  <si>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</si>
  <si>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</si>
  <si>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</si>
  <si>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</si>
  <si>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</si>
  <si>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</si>
  <si>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</si>
  <si>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</si>
  <si>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</si>
  <si>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</si>
  <si>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</si>
  <si>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</si>
  <si>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</si>
  <si>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</si>
  <si>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</si>
  <si>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</si>
  <si>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</si>
  <si>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</si>
  <si>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</si>
  <si>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</si>
  <si>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</si>
  <si>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</si>
  <si>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</si>
  <si>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</si>
  <si>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</si>
  <si>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</si>
  <si>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</si>
  <si>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</si>
  <si>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</si>
  <si>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</si>
  <si>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</si>
  <si>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</si>
  <si>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</si>
  <si>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</si>
  <si>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</si>
  <si>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</si>
  <si>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</si>
  <si>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</si>
  <si>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</si>
  <si>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</si>
  <si>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</si>
  <si>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</si>
  <si>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</si>
  <si>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</si>
  <si>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</si>
  <si>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</si>
  <si>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</si>
  <si>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</si>
  <si>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</si>
  <si>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</si>
  <si>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</si>
  <si>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</si>
  <si>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</si>
  <si>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</si>
  <si>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</si>
  <si>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</si>
  <si>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</si>
  <si>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</si>
  <si>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</si>
  <si>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</si>
  <si>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</si>
  <si>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</si>
  <si>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</si>
  <si>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</si>
  <si>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</si>
  <si>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</si>
  <si>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</si>
  <si>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</si>
  <si>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</si>
  <si>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</si>
  <si>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</si>
  <si>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</si>
  <si>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</si>
  <si>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</si>
  <si>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</si>
  <si>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</si>
  <si>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</si>
  <si>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</si>
  <si>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</si>
  <si>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</si>
  <si>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</si>
  <si>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</si>
  <si>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</si>
  <si>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</si>
  <si>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</si>
  <si>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</si>
  <si>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</si>
  <si>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</si>
  <si>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</si>
  <si>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</si>
  <si>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</si>
  <si>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</si>
  <si>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</si>
  <si>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</si>
  <si>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</si>
  <si>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</si>
  <si>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</si>
  <si>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</si>
  <si>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</si>
  <si>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</si>
  <si>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</si>
  <si>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</si>
  <si>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</si>
  <si>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</si>
  <si>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</si>
  <si>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</si>
  <si>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</si>
  <si>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</si>
  <si>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</si>
  <si>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</si>
  <si>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</si>
  <si>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</si>
  <si>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</si>
  <si>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</si>
  <si>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</si>
  <si>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</si>
  <si>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</si>
  <si>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</si>
  <si>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</si>
  <si>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</si>
  <si>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</si>
  <si>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</si>
  <si>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</si>
  <si>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</si>
  <si>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</si>
  <si>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</si>
  <si>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</si>
  <si>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</si>
  <si>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</si>
  <si>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</si>
  <si>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</si>
  <si>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</si>
  <si>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</si>
  <si>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</si>
  <si>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</si>
  <si>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</si>
  <si>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</si>
  <si>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</si>
  <si>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</si>
  <si>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</si>
  <si>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</si>
  <si>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</si>
  <si>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</si>
  <si>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</si>
  <si>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</si>
  <si>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</si>
  <si>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</si>
  <si>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</si>
  <si>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</si>
  <si>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</si>
  <si>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</si>
  <si>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</si>
  <si>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</si>
  <si>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</si>
  <si>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</si>
  <si>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</si>
  <si>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</si>
  <si>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</si>
  <si>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</si>
  <si>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</si>
  <si>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</si>
  <si>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</si>
  <si>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</si>
  <si>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</si>
  <si>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</si>
  <si>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</si>
  <si>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</si>
  <si>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</si>
  <si>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</si>
  <si>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</si>
  <si>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</si>
  <si>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</si>
  <si>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</si>
  <si>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</si>
  <si>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</si>
  <si>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</si>
  <si>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</si>
  <si>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</si>
  <si>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</si>
  <si>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</si>
  <si>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</si>
  <si>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</si>
  <si>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</si>
  <si>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</si>
  <si>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</si>
  <si>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</si>
  <si>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</si>
  <si>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</si>
  <si>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</si>
  <si>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</si>
  <si>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</si>
  <si>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</si>
  <si>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</si>
  <si>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</si>
  <si>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</si>
  <si>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</si>
  <si>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</si>
  <si>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</si>
  <si>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</si>
  <si>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</si>
  <si>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</si>
  <si>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</si>
  <si>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</si>
  <si>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</si>
  <si>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</si>
  <si>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</si>
  <si>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</si>
  <si>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</si>
  <si>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</si>
  <si>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</si>
  <si>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</si>
  <si>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</si>
  <si>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</si>
  <si>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</si>
  <si>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</si>
  <si>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</si>
  <si>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</si>
  <si>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</si>
  <si>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</si>
  <si>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</si>
  <si>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</si>
  <si>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</si>
  <si>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</si>
  <si>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</si>
  <si>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</si>
  <si>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</si>
  <si>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</si>
  <si>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</si>
  <si>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</si>
  <si>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</si>
  <si>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</si>
  <si>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</si>
  <si>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</si>
  <si>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</si>
  <si>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</si>
  <si>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</si>
  <si>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</si>
  <si>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</si>
  <si>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</si>
  <si>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</si>
  <si>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</si>
  <si>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</si>
  <si>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</si>
  <si>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</si>
  <si>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</si>
  <si>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</si>
  <si>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</si>
  <si>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</si>
  <si>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</si>
  <si>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</si>
  <si>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</si>
  <si>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</si>
  <si>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</si>
  <si>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</si>
  <si>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</si>
  <si>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</si>
  <si>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</si>
  <si>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</si>
  <si>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</si>
  <si>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</si>
  <si>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</si>
  <si>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</si>
  <si>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</si>
  <si>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</si>
  <si>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</si>
  <si>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</si>
  <si>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</si>
  <si>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</si>
  <si>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</si>
  <si>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</si>
  <si>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</si>
  <si>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</si>
  <si>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</si>
  <si>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</si>
  <si>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</si>
  <si>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</si>
  <si>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</si>
  <si>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</si>
  <si>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</si>
  <si>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</si>
  <si>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</si>
  <si>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</si>
  <si>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</si>
  <si>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</si>
  <si>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</si>
  <si>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</si>
  <si>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</si>
  <si>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</si>
  <si>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</si>
  <si>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</si>
  <si>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</si>
  <si>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</si>
  <si>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</si>
  <si>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</si>
  <si>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</si>
  <si>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</si>
  <si>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</si>
  <si>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</si>
  <si>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</si>
  <si>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</si>
  <si>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</si>
  <si>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</si>
  <si>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</si>
  <si>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</si>
  <si>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</si>
  <si>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</si>
  <si>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</si>
  <si>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</si>
  <si>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</si>
  <si>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</si>
  <si>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</si>
  <si>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</si>
  <si>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</si>
  <si>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</si>
  <si>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</si>
  <si>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</si>
  <si>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</si>
  <si>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</si>
  <si>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</si>
  <si>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</si>
  <si>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</si>
  <si>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</si>
  <si>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</si>
  <si>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</si>
  <si>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</si>
  <si>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</si>
  <si>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</si>
  <si>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</si>
  <si>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</si>
  <si>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</si>
  <si>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</si>
  <si>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</si>
  <si>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</si>
  <si>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</si>
  <si>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</si>
  <si>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</si>
  <si>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</si>
  <si>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</si>
  <si>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</si>
  <si>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</si>
  <si>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</si>
  <si>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</si>
  <si>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</si>
  <si>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</si>
  <si>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</si>
  <si>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</si>
  <si>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</si>
  <si>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</si>
  <si>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</si>
  <si>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</si>
  <si>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</si>
  <si>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</si>
  <si>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</si>
  <si>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</si>
  <si>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</si>
  <si>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</si>
  <si>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</si>
  <si>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</si>
  <si>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</si>
  <si>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</si>
  <si>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</si>
  <si>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</si>
  <si>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</si>
  <si>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</si>
  <si>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</si>
  <si>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</si>
  <si>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</si>
  <si>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</si>
  <si>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>เมื่อวันที่</t>
  </si>
  <si>
    <t xml:space="preserve"> ประเภท : งานอาคาร</t>
  </si>
  <si>
    <t>หน่วย : บาท</t>
  </si>
  <si>
    <t xml:space="preserve">ส่วนที่ 1 ค่างานต้นทุน </t>
  </si>
  <si>
    <t>ส่วนที่ 2 ค่าครุภัณฑ์จัดซื้อ</t>
  </si>
  <si>
    <t xml:space="preserve">ส่วนที่ 3 ค่าใช้จ่ายพิเศษตามข้อกำหนด     </t>
  </si>
  <si>
    <t>ราคากลาง</t>
  </si>
  <si>
    <t xml:space="preserve">ราคากลาง (ตัวอักษร) </t>
  </si>
  <si>
    <t>บาท / ตร.ม.</t>
  </si>
  <si>
    <t>โครงคร่าว----</t>
  </si>
  <si>
    <t>ปูนซีเมนต์ผสม ปูนถุง บรรจุ 50 กก./ถุง ตราเสือ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</si>
  <si>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</si>
  <si>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</si>
  <si>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</si>
  <si>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</si>
  <si>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</si>
  <si>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</si>
  <si>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</si>
  <si>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</si>
  <si>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</si>
  <si>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</si>
  <si>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</si>
  <si>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</si>
  <si>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</si>
  <si>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</si>
  <si>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</si>
  <si>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</si>
  <si>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</si>
  <si>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</si>
  <si>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</si>
  <si>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</si>
  <si>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</si>
  <si>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</si>
  <si>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</si>
  <si>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</si>
  <si>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</si>
  <si>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</si>
  <si>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</si>
  <si>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</si>
  <si>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</si>
  <si>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</si>
  <si>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</si>
  <si>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</si>
  <si>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</si>
  <si>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</si>
  <si>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</si>
  <si>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</si>
  <si>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</si>
  <si>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</si>
  <si>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</si>
  <si>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</si>
  <si>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</si>
  <si>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</si>
  <si>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</si>
  <si>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</si>
  <si>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</si>
  <si>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</si>
  <si>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</si>
  <si>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</si>
  <si>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t>
  </si>
  <si>
    <t>แบบเลขที่..........</t>
  </si>
  <si>
    <t>คำนวณราคาเมื่อวันที่</t>
  </si>
  <si>
    <t xml:space="preserve">ประมาณราคาตามแบบ ปร. 4   จำนวน </t>
  </si>
  <si>
    <t xml:space="preserve">คำนวณราคาเมื่อวันที่    </t>
  </si>
  <si>
    <t>แบบ ปร. 4 และ ปร.5 ที่แนบ  จำนวน 1 ชุด</t>
  </si>
  <si>
    <t xml:space="preserve">หน่วย : บาท  </t>
  </si>
  <si>
    <t>รวมเป็นเงิน</t>
  </si>
  <si>
    <t>ภาษีมูลค่าเพิ่ม 7%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</si>
  <si>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</si>
  <si>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</si>
  <si>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</si>
  <si>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</si>
  <si>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แบบสรุปราคากลาง</t>
  </si>
  <si>
    <t xml:space="preserve"> รวมราคาทั้งโครงการ</t>
  </si>
  <si>
    <t xml:space="preserve"> - โครงคร่าวเหล็กชุบสังกะสี(92 x 0.55 มม.) @0.40ม.</t>
  </si>
  <si>
    <t xml:space="preserve">1 ตร.ม. ใช้ 7.6 ม. </t>
  </si>
  <si>
    <t>ส่วนที่ 2 งานครุภัณฑ์</t>
  </si>
  <si>
    <t>หมวดงานครุภัณฑ์ติดตั้ง</t>
  </si>
  <si>
    <t>ค่าครุภัณฑ์ (บาท)</t>
  </si>
  <si>
    <t>ราคาต่อหน่วย</t>
  </si>
  <si>
    <t>ค่าติดตั้ง (บาท)</t>
  </si>
  <si>
    <t>ค่าครุภัณฑ์และค่าติดตั้ง</t>
  </si>
  <si>
    <t>ตัว</t>
  </si>
  <si>
    <t>Factor F</t>
  </si>
  <si>
    <t>ตู้ M D B และ ตู้ A C P  และตู้ DBA</t>
  </si>
  <si>
    <t xml:space="preserve"> ท่อ และ ราง</t>
  </si>
  <si>
    <t xml:space="preserve"> สายไฟฟ้า</t>
  </si>
  <si>
    <t>งานเครื่องปรับอากาศ แบบแยกส่วน</t>
  </si>
  <si>
    <t xml:space="preserve"> - แผ่นยิบซั่มบอร์ดหนา 9 มม. ขนาด 1.20 x 2.40 ม. 2ด้าน</t>
  </si>
  <si>
    <t>งานระบบสื่อสาร</t>
  </si>
  <si>
    <t xml:space="preserve"> - TELEPHONE OUTLET With BOX INSTALLATION</t>
  </si>
  <si>
    <t xml:space="preserve"> - TIEV  4Cx0.65 Sq.mm.</t>
  </si>
  <si>
    <t xml:space="preserve"> - UPVC 3/8 in.  </t>
  </si>
  <si>
    <t xml:space="preserve"> - GROUNDING</t>
  </si>
  <si>
    <t xml:space="preserve"> - ACCESSORIES &amp; SUPPORT</t>
  </si>
  <si>
    <t>การคำนวณหาค่า Factor-F เฉลี่ย</t>
  </si>
  <si>
    <t>ตาราง Factor F  งานอาคาร</t>
  </si>
  <si>
    <r>
      <t xml:space="preserve">หนังสือกระทรวงการคลังที่ </t>
    </r>
    <r>
      <rPr>
        <b/>
        <sz val="16"/>
        <color indexed="12"/>
        <rFont val="Cordia New"/>
        <family val="2"/>
      </rPr>
      <t xml:space="preserve">กค.0405.3 / ว.364  ลว. 15  กันยายน  2559 </t>
    </r>
  </si>
  <si>
    <t xml:space="preserve">เริ่มใช้ 15  กันยายน  2559 </t>
  </si>
  <si>
    <t>ราคาค่าวัสดุและค่าแรงที่ประมาณราคาได้</t>
  </si>
  <si>
    <t>ดอกเบี้ยเงินกู้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</si>
  <si>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</si>
  <si>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</si>
  <si>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ค่าภาษีมูลค่าเพิ่ม</t>
  </si>
  <si>
    <t>B : ค่างานต้นทุนต่ำ</t>
  </si>
  <si>
    <t>A : ค่างานต้นทุนที่ประมาณราคาได้</t>
  </si>
  <si>
    <t>C : ค่างานต้นทุนสูง</t>
  </si>
  <si>
    <t>D : Factor F ทุนต่ำ</t>
  </si>
  <si>
    <t>E : Factor F ทุนสูง</t>
  </si>
  <si>
    <t>นำค่านี้ไปใช้ในการคำนวณ</t>
  </si>
  <si>
    <t>A * Factor F</t>
  </si>
  <si>
    <t>ถ้าราคาต่ำกว่า 5 แสน ให้ใช้ ค่า 1.3046 เลย</t>
  </si>
  <si>
    <t>ระบบสื่อสาร LAN</t>
  </si>
  <si>
    <t>สายสัญญาณ UTP Cat 6</t>
  </si>
  <si>
    <t>เต้ารับ UTP Outlet Cat 6 พร้อมหน้ากาก Face Plate 1 slot</t>
  </si>
  <si>
    <t>แผงกระจายสายสัญญาณ UTP Patch Panel 24 port</t>
  </si>
  <si>
    <t>แผงจัดสาย Cable Management</t>
  </si>
  <si>
    <t>สายเชื่อมต่อ UTP Patch Cord 1 m</t>
  </si>
  <si>
    <t>สายเชื่อมต่อ UTP Patch Cord 3 m</t>
  </si>
  <si>
    <t>แผง</t>
  </si>
  <si>
    <t>เส้น</t>
  </si>
  <si>
    <t>Conduit</t>
  </si>
  <si>
    <t>ท่อร้อยสาย EMT Conduit 3/4"</t>
  </si>
  <si>
    <t>ท่อร้อยสาย EMT Conduit 1/2"</t>
  </si>
  <si>
    <t>ระบบกล้องวงจรปิด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</si>
  <si>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</si>
  <si>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</si>
  <si>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</si>
  <si>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</si>
  <si>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</si>
  <si>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</si>
  <si>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</si>
  <si>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</si>
  <si>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 xml:space="preserve">งานระบบไฟฟ้า </t>
  </si>
  <si>
    <t xml:space="preserve"> - ปลั๊กไฟ</t>
  </si>
  <si>
    <t xml:space="preserve"> - สายไฟ 4 sq.mm. IEC 01  </t>
  </si>
  <si>
    <t xml:space="preserve"> - สายไฟ 2.5 sq.mm. IEC 01  </t>
  </si>
  <si>
    <t xml:space="preserve"> - สายไฟ 1.5 sq.mm. IEC 01  </t>
  </si>
  <si>
    <t xml:space="preserve"> - อุปกรณ์ประกอบสายไฟฟ้า</t>
  </si>
  <si>
    <t xml:space="preserve"> - อุปกรณ์ประกอบท่อ</t>
  </si>
  <si>
    <t>6.1.6</t>
  </si>
  <si>
    <t>7.1.1</t>
  </si>
  <si>
    <t>7.1.2</t>
  </si>
  <si>
    <t>7.1.3</t>
  </si>
  <si>
    <t>7.1.4</t>
  </si>
  <si>
    <t>7.1.5</t>
  </si>
  <si>
    <t>7.2.1</t>
  </si>
  <si>
    <t>7.2.2</t>
  </si>
  <si>
    <t>งานระบบสารสนเทศ</t>
  </si>
  <si>
    <t xml:space="preserve">ระบบกล้องวงจรปิด </t>
  </si>
  <si>
    <t>เงินล่วงหน้า 15 %</t>
  </si>
  <si>
    <t>เงินประกันผลงาน 0 %</t>
  </si>
  <si>
    <t>ดอกเบี้ยเงินกู้ 6 %</t>
  </si>
  <si>
    <t>อุปกรณ์ประกอบ</t>
  </si>
  <si>
    <t>6.1.7</t>
  </si>
  <si>
    <t>7.1.6</t>
  </si>
  <si>
    <t>ค่าภาษีมูลค่าเพิ่ม 7 %</t>
  </si>
  <si>
    <t>สถานที่ก่อสร้าง  : มหาวิทยาลัยราชภัฏเชียงใหม่ ศูนย์แม่ริม</t>
  </si>
  <si>
    <t>ปรับปรุงอาคารหอพักชาย คณะครุศาสตร์ ณ ศูนย์แม่ริม</t>
  </si>
  <si>
    <t>งานรื้อถอนผนังก่ออิฐฉาบปูนหนาครึ่งแผ่น  (รื้อขนไป)</t>
  </si>
  <si>
    <t xml:space="preserve">     ผนังยิปซั่มบอร์ด  หนา  9 มม. ขนาด 1.20 x 2.40 ม. 2 ด้าน ชนิดทนชื้น</t>
  </si>
  <si>
    <t xml:space="preserve"> - ตู้คอนซูเมอร์ยูนิค พร้อมเซอกิตเบรคเกอร์</t>
  </si>
  <si>
    <t xml:space="preserve"> - ท่อ uPVC 1"</t>
  </si>
  <si>
    <t xml:space="preserve"> - ท่อ uPVC 1/2"</t>
  </si>
  <si>
    <t xml:space="preserve"> - สายไฟ 10 sq.mm. IEC 01  </t>
  </si>
  <si>
    <t xml:space="preserve"> - เครื่องปรับอากาศ ขนาด 18000 BTU</t>
  </si>
  <si>
    <t xml:space="preserve"> - พัดลมโคจร ขนาด 16 นิ้ว</t>
  </si>
  <si>
    <t xml:space="preserve"> - พัดลมระบายอากาศติดผนัง ขนาด 10 นิ้ว</t>
  </si>
  <si>
    <t>ติดตั้งตัว Access Point</t>
  </si>
  <si>
    <t>6.1.8</t>
  </si>
  <si>
    <t>ติดตั้งตัว Camera</t>
  </si>
  <si>
    <t>7.1.7</t>
  </si>
  <si>
    <t>อุปกรณ์สลับสัญญาณ 10/100/1000 ขนาด 24 port แบบ POE</t>
  </si>
  <si>
    <t xml:space="preserve">งานคอนกรีตโครงสร้าง 280 ksc. cube </t>
  </si>
  <si>
    <t>เหล็ก wire mesh 4 มม.@0.20 ม.</t>
  </si>
  <si>
    <t>ไม้คร่าว</t>
  </si>
  <si>
    <t>ตะปู</t>
  </si>
  <si>
    <t>ตร.ฟ</t>
  </si>
  <si>
    <t xml:space="preserve">ผนังก่ออิฐมอญครึ่งแผ่น </t>
  </si>
  <si>
    <t>ราคาพาณิชย์จังหวัด วันที่ 20/7/2561 (เดือน มิย61)</t>
  </si>
  <si>
    <t>เสาเอ็นและคานทับหลัง</t>
  </si>
  <si>
    <t>งานปูนฉาบผิวเรียบ  ฉาบภายใน</t>
  </si>
  <si>
    <t>งานปูนฉาบผิวเรียบ  ฉาบภายนอก</t>
  </si>
  <si>
    <t xml:space="preserve">งานโครงสร้าง </t>
  </si>
  <si>
    <t>พื้นปูกระเบื้องแผ่นหินขัดขนาด 24"x24"</t>
  </si>
  <si>
    <t xml:space="preserve"> - กระเบื้องแผ่นหินขัด 24"x24"(3+1 แผ่น)</t>
  </si>
  <si>
    <t>งานติดตั้งบัวเชิงผนัง PVC ขนาด 4" หนา 8 มม.</t>
  </si>
  <si>
    <t>งานปูกระเบื้องแกรนิตโต้ ขนาด 24 " x 24 "  รวมปูนทรายและค่าแรงทำปูนทราย</t>
  </si>
  <si>
    <t>งานติดตั้งประตู 1 ประตูบานสวิงคู่ ขนาด 1.90 x 2.05 ม.</t>
  </si>
  <si>
    <t>งานติดตั้งหน้าต่าง 1 หน้าต่างบานเลื่อนสลับ ด้านบนกระจกติดตาย ขนาด 3.70 x 1.85 ม.</t>
  </si>
  <si>
    <t>งานติดตั้งหน้าต่าง 2 หน้าต่างบานเลื่อนสลับ ด้านบนกระจกติดตาย ขนาด 3.70 x 1.60  ม.</t>
  </si>
  <si>
    <t>เหล็กกล่อง 100x50x2.3มม.</t>
  </si>
  <si>
    <t>เหล็กกล่อง 50x25x2.3มม.</t>
  </si>
  <si>
    <t>แผ่นไฟเบอร์ซีเมนต์ หนา 25 มม.</t>
  </si>
  <si>
    <t>งานทาสีกันสนิม</t>
  </si>
  <si>
    <t xml:space="preserve">งานทาสีน้ำมัน </t>
  </si>
  <si>
    <t>งานทาสีน้ำพลาสติก ทารองพื้น 1 รอบ ทาสีจริง 2 รอบ ทาภายใน</t>
  </si>
  <si>
    <t>งานทาสีน้ำพลาสติก ทารองพื้น 1 รอบ ทาสีจริง 2 รอบ ทาภายนอก</t>
  </si>
  <si>
    <t>งานระบบสื่อสารและเทคโนโลยีสารสนเทศ (ระบบ LAN)</t>
  </si>
  <si>
    <t>งานระบบสื่อสารและเทคโนโลยีสารสนเทศ (ระบบกล้องวงจรปิด)</t>
  </si>
  <si>
    <t>4.1.1</t>
  </si>
  <si>
    <t>4.1.2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</si>
  <si>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</si>
  <si>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</si>
  <si>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</si>
  <si>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</si>
  <si>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</si>
  <si>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</si>
  <si>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</si>
  <si>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</si>
  <si>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โครงการ : ปรับปรุงหอพักนักศึกษา พิเศษ</t>
  </si>
  <si>
    <t>ปรับปรุงหอพักนักศึกษา พิเศษ</t>
  </si>
  <si>
    <t>งานติดตั้งผนังยิปซั่มบอร์ด หนา 9 มม. ชนิดทนชื้น โครงเคร่าเหล็กชุบสังกะสี กรุ 2 ด้าน</t>
  </si>
  <si>
    <t>งานติดตั้งประตู 1 ประตูเลื่อน ขนาด 2.10 x 2.05 ม.</t>
  </si>
  <si>
    <t>แผ่นไฟเบอร์ซีเมนต์ หนา 8 มม.</t>
  </si>
  <si>
    <t xml:space="preserve"> - TC 10P  With Connector Module</t>
  </si>
  <si>
    <t xml:space="preserve"> - AP 10P (0.65 mm.) เชื่อมต่อไปอาคารหอพักหญิง 2</t>
  </si>
  <si>
    <t>หน่วยจัดเก็บข้อมูลสำหรับระบบกล้องวงจรปิดความจุไม่น้อยกว่า 8TB ความเร็วไม่น้อยกว่า 7.2K RMP</t>
  </si>
  <si>
    <t xml:space="preserve">อุปกรณ์สลับสัญญาณ 10/100/1000 ขนาด 24 port </t>
  </si>
  <si>
    <t>โทรทัศน์ แบบ Smart  HTV ขนาดไม่น้อยกว่า 55"</t>
  </si>
  <si>
    <t>เครื่องคอมพิวเตอร์พร้อมสำรองไฟฟ้า</t>
  </si>
  <si>
    <t>ตู้ Rack19 ขนาด 27U +พัดลม + AC Power 20 ช่อง</t>
  </si>
  <si>
    <t>ตู้ Rack19 ขนาด 12U +พัดลม + AC Power 6 ช่อง</t>
  </si>
  <si>
    <t>หัวเครื่องอนาล็อค</t>
  </si>
  <si>
    <t xml:space="preserve">คำนวณราคาโดย 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</si>
</sst>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\(&quot;$&quot;#,##0\)"/>
    <numFmt numFmtId="188" formatCode="&quot;$&quot;#,##0.00_);\(&quot;$&quot;#,##0.00\)"/>
    <numFmt numFmtId="189" formatCode="_(* #,##0.00_);_(* \(#,##0.00\);_(* &quot;-&quot;??_);_(@_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[$-F800]dddd\,\ mmmm\ dd\,\ yyyy"/>
    <numFmt numFmtId="196" formatCode="General_)"/>
    <numFmt numFmtId="197" formatCode="&quot;\&quot;#,##0;[Red]&quot;\&quot;\-#,##0"/>
    <numFmt numFmtId="198" formatCode="_ * #,##0.00_ ;_ * \-#,##0.00_ ;_ * &quot;-&quot;??_ ;_ @_ "/>
    <numFmt numFmtId="199" formatCode="_ * #,##0_ ;_ * \-#,##0_ ;_ * &quot;-&quot;_ ;_ @_ "/>
    <numFmt numFmtId="200" formatCode="&quot;฿&quot;\t#,##0_);\(&quot;฿&quot;\t#,##0\)"/>
    <numFmt numFmtId="201" formatCode="\t0.00E+00"/>
    <numFmt numFmtId="202" formatCode="[$-107041E]d\ mmmm\ yyyy;@"/>
    <numFmt numFmtId="203" formatCode="_-* #,##0.00_-;\-* #,##0.00_-;_-* \-??_-;_-@_-"/>
    <numFmt numFmtId="204" formatCode="#,##0.0;[Red]\-#,##0.0"/>
    <numFmt numFmtId="205" formatCode="#,##0.0000;[Red]\-#,##0.0000"/>
    <numFmt numFmtId="206" formatCode="_-* #,##0.00000000000000_-;\-* #,##0.00000000000000_-;_-* &quot;-&quot;??_-;_-@_-"/>
    <numFmt numFmtId="207" formatCode="0.0000"/>
    <numFmt numFmtId="208" formatCode="#,##0.0_);\(#,##0.0\)"/>
    <numFmt numFmtId="209" formatCode="\ว\ว\/\ด\ด\/\ป\ป"/>
    <numFmt numFmtId="210" formatCode="0.0&quot;  &quot;"/>
    <numFmt numFmtId="211" formatCode="0.00_)"/>
    <numFmt numFmtId="212" formatCode="#,###.#"/>
    <numFmt numFmtId="213" formatCode="\t&quot;$&quot;#,##0_);\(\t&quot;$&quot;#,##0\)"/>
    <numFmt numFmtId="214" formatCode="#.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\$#,##0\ ;\(\$#,##0\)"/>
    <numFmt numFmtId="218" formatCode="#,##0\ &quot;F&quot;;[Red]\-#,##0\ &quot;F&quot;"/>
    <numFmt numFmtId="219" formatCode="mm/dd/yy"/>
  </numFmts>
  <fonts count="173">
    <font>
      <sz val="14"/>
      <name val="Cordia New"/>
      <charset val="222"/>
    </font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4"/>
      <name val="Angsana New"/>
      <family val="1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b/>
      <sz val="18"/>
      <color indexed="18"/>
      <name val="Eucrosi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6"/>
      <name val="DilleniaUPC"/>
      <family val="1"/>
      <charset val="222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b/>
      <sz val="12"/>
      <name val="AngsanaUPC"/>
      <family val="1"/>
      <charset val="222"/>
    </font>
    <font>
      <sz val="11"/>
      <name val="AngsanaUPC"/>
      <family val="1"/>
      <charset val="222"/>
    </font>
    <font>
      <sz val="10"/>
      <name val="AngsanaUPC"/>
      <family val="1"/>
      <charset val="222"/>
    </font>
    <font>
      <b/>
      <sz val="11"/>
      <name val="AngsanaUPC"/>
      <family val="1"/>
      <charset val="22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4"/>
      <color indexed="10"/>
      <name val="TH SarabunPSK"/>
      <family val="2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Estrangelo Edessa"/>
      <family val="2"/>
    </font>
    <font>
      <sz val="14"/>
      <name val="Cordia New"/>
      <family val="2"/>
    </font>
    <font>
      <b/>
      <sz val="14"/>
      <name val="TH Niramit AS"/>
    </font>
    <font>
      <sz val="14"/>
      <name val="TH Niramit AS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name val="TH Niramit AS"/>
    </font>
    <font>
      <sz val="16"/>
      <name val="TH Niramit AS"/>
    </font>
    <font>
      <b/>
      <sz val="16"/>
      <color indexed="10"/>
      <name val="TH Niramit AS"/>
    </font>
    <font>
      <b/>
      <i/>
      <sz val="16"/>
      <name val="TH Niramit AS"/>
    </font>
    <font>
      <sz val="16"/>
      <color indexed="10"/>
      <name val="TH Niramit AS"/>
    </font>
    <font>
      <sz val="16"/>
      <color indexed="9"/>
      <name val="TH Niramit AS"/>
    </font>
    <font>
      <i/>
      <sz val="16"/>
      <name val="TH Niramit AS"/>
    </font>
    <font>
      <sz val="16"/>
      <name val="TH SarabunPSK"/>
      <family val="2"/>
    </font>
    <font>
      <b/>
      <sz val="16"/>
      <color rgb="FFFF0000"/>
      <name val="TH Niramit AS"/>
    </font>
    <font>
      <b/>
      <i/>
      <sz val="16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C00000"/>
      <name val="TH Niramit AS"/>
    </font>
    <font>
      <b/>
      <sz val="16"/>
      <color rgb="FFC00000"/>
      <name val="TH Niramit AS"/>
    </font>
    <font>
      <sz val="14"/>
      <color rgb="FFFF0000"/>
      <name val="TH Niramit AS"/>
    </font>
    <font>
      <sz val="15"/>
      <name val="Browallia New"/>
      <family val="2"/>
    </font>
    <font>
      <b/>
      <sz val="24"/>
      <color indexed="10"/>
      <name val="IrisUPC"/>
      <family val="2"/>
      <charset val="222"/>
    </font>
    <font>
      <b/>
      <sz val="14"/>
      <name val="AngsanaUPC"/>
      <family val="1"/>
      <charset val="222"/>
    </font>
    <font>
      <b/>
      <sz val="12"/>
      <color indexed="12"/>
      <name val="AngsanaUPC"/>
      <family val="1"/>
      <charset val="222"/>
    </font>
    <font>
      <b/>
      <sz val="15"/>
      <name val="AngsanaUPC"/>
      <family val="1"/>
      <charset val="222"/>
    </font>
    <font>
      <sz val="15"/>
      <name val="AngsanaUPC"/>
      <family val="1"/>
      <charset val="222"/>
    </font>
    <font>
      <sz val="15"/>
      <color indexed="12"/>
      <name val="AngsanaUPC"/>
      <family val="1"/>
      <charset val="222"/>
    </font>
    <font>
      <sz val="14"/>
      <color indexed="12"/>
      <name val="AngsanaUPC"/>
      <family val="1"/>
      <charset val="222"/>
    </font>
    <font>
      <b/>
      <sz val="15"/>
      <name val="IrisUPC"/>
      <family val="2"/>
      <charset val="222"/>
    </font>
    <font>
      <sz val="15"/>
      <color indexed="10"/>
      <name val="Browallia New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BrowalliaUPC"/>
      <family val="2"/>
    </font>
    <font>
      <sz val="14"/>
      <color theme="1"/>
      <name val="TH SarabunPSK"/>
      <family val="2"/>
    </font>
    <font>
      <b/>
      <sz val="14"/>
      <name val="CordiaUPC"/>
      <family val="2"/>
      <charset val="222"/>
    </font>
    <font>
      <b/>
      <sz val="24"/>
      <name val="CordiaUPC"/>
      <family val="2"/>
      <charset val="222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6"/>
      <color indexed="12"/>
      <name val="Cordia New"/>
      <family val="2"/>
    </font>
    <font>
      <b/>
      <sz val="14"/>
      <name val="Cordia New"/>
      <family val="2"/>
    </font>
    <font>
      <b/>
      <sz val="16"/>
      <color indexed="10"/>
      <name val="CordiaUPC"/>
      <family val="2"/>
      <charset val="222"/>
    </font>
    <font>
      <b/>
      <sz val="16"/>
      <color indexed="12"/>
      <name val="CordiaUPC"/>
      <family val="2"/>
      <charset val="222"/>
    </font>
    <font>
      <b/>
      <sz val="16"/>
      <name val="CordiaUPC"/>
      <family val="2"/>
      <charset val="222"/>
    </font>
    <font>
      <b/>
      <sz val="14"/>
      <color indexed="10"/>
      <name val="Cordia New"/>
      <family val="2"/>
    </font>
    <font>
      <b/>
      <sz val="18"/>
      <name val="CordiaUPC"/>
      <family val="2"/>
      <charset val="22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i/>
      <sz val="14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color indexed="8"/>
      <name val="CordiaUPC"/>
      <family val="2"/>
      <charset val="222"/>
    </font>
    <font>
      <b/>
      <sz val="18"/>
      <color rgb="FFFF0000"/>
      <name val="CordiaUPC"/>
      <family val="2"/>
      <charset val="222"/>
    </font>
    <font>
      <b/>
      <sz val="14"/>
      <color indexed="61"/>
      <name val="CordiaUPC"/>
      <family val="2"/>
      <charset val="222"/>
    </font>
    <font>
      <sz val="11"/>
      <color theme="1"/>
      <name val="Tahoma"/>
      <family val="2"/>
      <scheme val="minor"/>
    </font>
    <font>
      <sz val="14"/>
      <name val="BrowalliaUPC"/>
      <family val="2"/>
      <charset val="222"/>
    </font>
    <font>
      <u/>
      <sz val="10"/>
      <color indexed="12"/>
      <name val="Arial"/>
      <family val="2"/>
    </font>
    <font>
      <u/>
      <sz val="14"/>
      <color indexed="12"/>
      <name val="Cordia New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2"/>
      <name val="????"/>
      <charset val="136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43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0"/>
      <name val="Helv"/>
    </font>
    <font>
      <sz val="8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2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22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22"/>
    </font>
    <font>
      <sz val="10"/>
      <name val="Tms Rmn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9"/>
      <name val="Tms Rmn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8"/>
      <name val="MS Sans Serif"/>
      <family val="2"/>
    </font>
    <font>
      <sz val="11"/>
      <color indexed="62"/>
      <name val="Calibri"/>
      <family val="2"/>
      <charset val="222"/>
    </font>
    <font>
      <sz val="12"/>
      <name val="Helv"/>
    </font>
    <font>
      <sz val="11"/>
      <color indexed="20"/>
      <name val="Calibri"/>
      <family val="2"/>
    </font>
    <font>
      <sz val="11"/>
      <color indexed="10"/>
      <name val="Calibri"/>
      <family val="2"/>
      <charset val="222"/>
    </font>
    <font>
      <sz val="12"/>
      <color indexed="9"/>
      <name val="Helv"/>
    </font>
    <font>
      <sz val="10"/>
      <name val="MS Sans Serif"/>
      <family val="2"/>
    </font>
    <font>
      <sz val="11"/>
      <color indexed="19"/>
      <name val="Calibri"/>
      <family val="2"/>
      <charset val="222"/>
    </font>
    <font>
      <sz val="11"/>
      <color indexed="60"/>
      <name val="Calibri"/>
      <family val="2"/>
    </font>
    <font>
      <b/>
      <sz val="8"/>
      <name val="Arial"/>
      <family val="2"/>
    </font>
    <font>
      <b/>
      <sz val="11"/>
      <color indexed="63"/>
      <name val="Calibri"/>
      <family val="2"/>
      <charset val="222"/>
    </font>
    <font>
      <sz val="8"/>
      <name val="Wingdings"/>
      <charset val="2"/>
    </font>
    <font>
      <sz val="8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Helv"/>
    </font>
    <font>
      <i/>
      <sz val="11"/>
      <color indexed="23"/>
      <name val="Calibri"/>
      <family val="2"/>
    </font>
    <font>
      <b/>
      <sz val="18"/>
      <color indexed="62"/>
      <name val="Cambri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22"/>
    </font>
    <font>
      <b/>
      <sz val="11"/>
      <color indexed="9"/>
      <name val="Calibri"/>
      <family val="2"/>
    </font>
    <font>
      <sz val="10"/>
      <name val="Arial"/>
      <family val="2"/>
      <charset val="222"/>
    </font>
    <font>
      <sz val="14"/>
      <color theme="1"/>
      <name val="EucrosiaUPC"/>
      <family val="2"/>
      <charset val="222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10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9071">
    <xf numFmtId="0" fontId="0" fillId="0" borderId="0"/>
    <xf numFmtId="14" fontId="29" fillId="0" borderId="0"/>
    <xf numFmtId="188" fontId="29" fillId="0" borderId="0"/>
    <xf numFmtId="187" fontId="29" fillId="0" borderId="0"/>
    <xf numFmtId="0" fontId="7" fillId="0" borderId="0">
      <alignment vertical="center"/>
    </xf>
    <xf numFmtId="39" fontId="29" fillId="0" borderId="0"/>
    <xf numFmtId="196" fontId="8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9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99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3" fillId="0" borderId="0"/>
    <xf numFmtId="0" fontId="1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9" fontId="10" fillId="2" borderId="0"/>
    <xf numFmtId="37" fontId="29" fillId="0" borderId="0"/>
    <xf numFmtId="9" fontId="29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27" fillId="3" borderId="0" applyNumberFormat="0" applyBorder="0" applyAlignment="0" applyProtection="0"/>
    <xf numFmtId="0" fontId="32" fillId="9" borderId="0" applyNumberFormat="0" applyBorder="0" applyAlignment="0" applyProtection="0"/>
    <xf numFmtId="0" fontId="27" fillId="4" borderId="0" applyNumberFormat="0" applyBorder="0" applyAlignment="0" applyProtection="0"/>
    <xf numFmtId="0" fontId="32" fillId="10" borderId="0" applyNumberFormat="0" applyBorder="0" applyAlignment="0" applyProtection="0"/>
    <xf numFmtId="0" fontId="27" fillId="5" borderId="0" applyNumberFormat="0" applyBorder="0" applyAlignment="0" applyProtection="0"/>
    <xf numFmtId="0" fontId="32" fillId="11" borderId="0" applyNumberFormat="0" applyBorder="0" applyAlignment="0" applyProtection="0"/>
    <xf numFmtId="0" fontId="27" fillId="6" borderId="0" applyNumberFormat="0" applyBorder="0" applyAlignment="0" applyProtection="0"/>
    <xf numFmtId="0" fontId="32" fillId="8" borderId="0" applyNumberFormat="0" applyBorder="0" applyAlignment="0" applyProtection="0"/>
    <xf numFmtId="0" fontId="27" fillId="7" borderId="0" applyNumberFormat="0" applyBorder="0" applyAlignment="0" applyProtection="0"/>
    <xf numFmtId="0" fontId="32" fillId="7" borderId="0" applyNumberFormat="0" applyBorder="0" applyAlignment="0" applyProtection="0"/>
    <xf numFmtId="0" fontId="27" fillId="8" borderId="0" applyNumberFormat="0" applyBorder="0" applyAlignment="0" applyProtection="0"/>
    <xf numFmtId="0" fontId="32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5" fillId="0" borderId="0"/>
    <xf numFmtId="203" fontId="65" fillId="0" borderId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0" fillId="0" borderId="0"/>
    <xf numFmtId="0" fontId="65" fillId="0" borderId="0"/>
    <xf numFmtId="9" fontId="65" fillId="0" borderId="0" applyFont="0" applyFill="0" applyBorder="0" applyAlignment="0" applyProtection="0"/>
    <xf numFmtId="0" fontId="10" fillId="0" borderId="0"/>
    <xf numFmtId="203" fontId="65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92" fillId="0" borderId="0"/>
    <xf numFmtId="189" fontId="92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0" fillId="0" borderId="0"/>
    <xf numFmtId="0" fontId="8" fillId="0" borderId="0"/>
    <xf numFmtId="189" fontId="10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/>
    <xf numFmtId="0" fontId="64" fillId="0" borderId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/>
    <xf numFmtId="203" fontId="34" fillId="0" borderId="0" applyFill="0" applyBorder="0" applyAlignment="0" applyProtection="0"/>
    <xf numFmtId="0" fontId="92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203" fontId="34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4" fillId="0" borderId="0"/>
    <xf numFmtId="43" fontId="34" fillId="0" borderId="0" applyFont="0" applyFill="0" applyBorder="0" applyAlignment="0" applyProtection="0"/>
    <xf numFmtId="0" fontId="64" fillId="0" borderId="0"/>
    <xf numFmtId="0" fontId="10" fillId="0" borderId="0"/>
    <xf numFmtId="189" fontId="92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92" fillId="0" borderId="0" applyFont="0" applyFill="0" applyBorder="0" applyAlignment="0" applyProtection="0"/>
    <xf numFmtId="0" fontId="92" fillId="0" borderId="0"/>
    <xf numFmtId="43" fontId="34" fillId="0" borderId="0" applyFont="0" applyFill="0" applyBorder="0" applyAlignment="0" applyProtection="0"/>
    <xf numFmtId="189" fontId="92" fillId="0" borderId="0" applyFont="0" applyFill="0" applyBorder="0" applyAlignment="0" applyProtection="0"/>
    <xf numFmtId="0" fontId="64" fillId="0" borderId="0"/>
    <xf numFmtId="189" fontId="92" fillId="0" borderId="0" applyFont="0" applyFill="0" applyBorder="0" applyAlignment="0" applyProtection="0"/>
    <xf numFmtId="0" fontId="92" fillId="0" borderId="0"/>
    <xf numFmtId="0" fontId="92" fillId="0" borderId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/>
    <xf numFmtId="0" fontId="66" fillId="0" borderId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0" fillId="0" borderId="0"/>
    <xf numFmtId="0" fontId="10" fillId="0" borderId="0"/>
    <xf numFmtId="0" fontId="34" fillId="0" borderId="0"/>
    <xf numFmtId="0" fontId="64" fillId="0" borderId="0"/>
    <xf numFmtId="0" fontId="64" fillId="0" borderId="0"/>
    <xf numFmtId="0" fontId="66" fillId="0" borderId="0"/>
    <xf numFmtId="43" fontId="34" fillId="0" borderId="0" applyFont="0" applyFill="0" applyBorder="0" applyAlignment="0" applyProtection="0"/>
    <xf numFmtId="0" fontId="15" fillId="0" borderId="0"/>
    <xf numFmtId="0" fontId="64" fillId="0" borderId="0"/>
    <xf numFmtId="0" fontId="94" fillId="0" borderId="0" applyNumberFormat="0" applyFill="0" applyBorder="0" applyAlignment="0" applyProtection="0">
      <alignment vertical="top"/>
      <protection locked="0"/>
    </xf>
    <xf numFmtId="207" fontId="34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4" fillId="0" borderId="0"/>
    <xf numFmtId="0" fontId="10" fillId="0" borderId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0" fontId="10" fillId="0" borderId="0"/>
    <xf numFmtId="207" fontId="34" fillId="0" borderId="0" applyFont="0" applyFill="0" applyBorder="0" applyAlignment="0" applyProtection="0"/>
    <xf numFmtId="0" fontId="10" fillId="0" borderId="0"/>
    <xf numFmtId="207" fontId="34" fillId="0" borderId="0" applyFont="0" applyFill="0" applyBorder="0" applyAlignment="0" applyProtection="0"/>
    <xf numFmtId="0" fontId="10" fillId="0" borderId="0"/>
    <xf numFmtId="207" fontId="34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207" fontId="34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207" fontId="34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207" fontId="34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89" fontId="10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20" borderId="0" applyNumberFormat="0" applyBorder="0" applyAlignment="0" applyProtection="0"/>
    <xf numFmtId="0" fontId="27" fillId="9" borderId="0" applyNumberFormat="0" applyBorder="0" applyAlignment="0" applyProtection="0"/>
    <xf numFmtId="0" fontId="32" fillId="7" borderId="0" applyNumberFormat="0" applyBorder="0" applyAlignment="0" applyProtection="0"/>
    <xf numFmtId="0" fontId="27" fillId="10" borderId="0" applyNumberFormat="0" applyBorder="0" applyAlignment="0" applyProtection="0"/>
    <xf numFmtId="0" fontId="32" fillId="10" borderId="0" applyNumberFormat="0" applyBorder="0" applyAlignment="0" applyProtection="0"/>
    <xf numFmtId="0" fontId="27" fillId="19" borderId="0" applyNumberFormat="0" applyBorder="0" applyAlignment="0" applyProtection="0"/>
    <xf numFmtId="0" fontId="32" fillId="21" borderId="0" applyNumberFormat="0" applyBorder="0" applyAlignment="0" applyProtection="0"/>
    <xf numFmtId="0" fontId="27" fillId="6" borderId="0" applyNumberFormat="0" applyBorder="0" applyAlignment="0" applyProtection="0"/>
    <xf numFmtId="0" fontId="32" fillId="4" borderId="0" applyNumberFormat="0" applyBorder="0" applyAlignment="0" applyProtection="0"/>
    <xf numFmtId="0" fontId="27" fillId="9" borderId="0" applyNumberFormat="0" applyBorder="0" applyAlignment="0" applyProtection="0"/>
    <xf numFmtId="0" fontId="32" fillId="7" borderId="0" applyNumberFormat="0" applyBorder="0" applyAlignment="0" applyProtection="0"/>
    <xf numFmtId="0" fontId="27" fillId="20" borderId="0" applyNumberFormat="0" applyBorder="0" applyAlignment="0" applyProtection="0"/>
    <xf numFmtId="0" fontId="32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122" fillId="22" borderId="0" applyNumberFormat="0" applyBorder="0" applyAlignment="0" applyProtection="0"/>
    <xf numFmtId="0" fontId="122" fillId="10" borderId="0" applyNumberFormat="0" applyBorder="0" applyAlignment="0" applyProtection="0"/>
    <xf numFmtId="0" fontId="122" fillId="19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06" fillId="22" borderId="0" applyNumberFormat="0" applyBorder="0" applyAlignment="0" applyProtection="0"/>
    <xf numFmtId="0" fontId="123" fillId="7" borderId="0" applyNumberFormat="0" applyBorder="0" applyAlignment="0" applyProtection="0"/>
    <xf numFmtId="0" fontId="106" fillId="10" borderId="0" applyNumberFormat="0" applyBorder="0" applyAlignment="0" applyProtection="0"/>
    <xf numFmtId="0" fontId="123" fillId="26" borderId="0" applyNumberFormat="0" applyBorder="0" applyAlignment="0" applyProtection="0"/>
    <xf numFmtId="0" fontId="106" fillId="19" borderId="0" applyNumberFormat="0" applyBorder="0" applyAlignment="0" applyProtection="0"/>
    <xf numFmtId="0" fontId="123" fillId="20" borderId="0" applyNumberFormat="0" applyBorder="0" applyAlignment="0" applyProtection="0"/>
    <xf numFmtId="0" fontId="106" fillId="23" borderId="0" applyNumberFormat="0" applyBorder="0" applyAlignment="0" applyProtection="0"/>
    <xf numFmtId="0" fontId="123" fillId="4" borderId="0" applyNumberFormat="0" applyBorder="0" applyAlignment="0" applyProtection="0"/>
    <xf numFmtId="0" fontId="106" fillId="24" borderId="0" applyNumberFormat="0" applyBorder="0" applyAlignment="0" applyProtection="0"/>
    <xf numFmtId="0" fontId="123" fillId="7" borderId="0" applyNumberFormat="0" applyBorder="0" applyAlignment="0" applyProtection="0"/>
    <xf numFmtId="0" fontId="106" fillId="25" borderId="0" applyNumberFormat="0" applyBorder="0" applyAlignment="0" applyProtection="0"/>
    <xf numFmtId="0" fontId="123" fillId="10" borderId="0" applyNumberFormat="0" applyBorder="0" applyAlignment="0" applyProtection="0"/>
    <xf numFmtId="0" fontId="106" fillId="22" borderId="0" applyNumberFormat="0" applyBorder="0" applyAlignment="0" applyProtection="0"/>
    <xf numFmtId="0" fontId="106" fillId="10" borderId="0" applyNumberFormat="0" applyBorder="0" applyAlignment="0" applyProtection="0"/>
    <xf numFmtId="0" fontId="106" fillId="19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24" fillId="0" borderId="0">
      <protection locked="0"/>
    </xf>
    <xf numFmtId="9" fontId="4" fillId="0" borderId="0"/>
    <xf numFmtId="0" fontId="96" fillId="0" borderId="107" applyNumberFormat="0" applyFont="0" applyBorder="0" applyAlignment="0" applyProtection="0"/>
    <xf numFmtId="0" fontId="97" fillId="12" borderId="11">
      <alignment horizontal="centerContinuous" vertical="top"/>
    </xf>
    <xf numFmtId="0" fontId="106" fillId="27" borderId="0" applyNumberFormat="0" applyBorder="0" applyAlignment="0" applyProtection="0"/>
    <xf numFmtId="0" fontId="123" fillId="28" borderId="0" applyNumberFormat="0" applyBorder="0" applyAlignment="0" applyProtection="0"/>
    <xf numFmtId="0" fontId="106" fillId="29" borderId="0" applyNumberFormat="0" applyBorder="0" applyAlignment="0" applyProtection="0"/>
    <xf numFmtId="0" fontId="123" fillId="26" borderId="0" applyNumberFormat="0" applyBorder="0" applyAlignment="0" applyProtection="0"/>
    <xf numFmtId="0" fontId="106" fillId="30" borderId="0" applyNumberFormat="0" applyBorder="0" applyAlignment="0" applyProtection="0"/>
    <xf numFmtId="0" fontId="123" fillId="20" borderId="0" applyNumberFormat="0" applyBorder="0" applyAlignment="0" applyProtection="0"/>
    <xf numFmtId="0" fontId="106" fillId="23" borderId="0" applyNumberFormat="0" applyBorder="0" applyAlignment="0" applyProtection="0"/>
    <xf numFmtId="0" fontId="123" fillId="31" borderId="0" applyNumberFormat="0" applyBorder="0" applyAlignment="0" applyProtection="0"/>
    <xf numFmtId="0" fontId="106" fillId="24" borderId="0" applyNumberFormat="0" applyBorder="0" applyAlignment="0" applyProtection="0"/>
    <xf numFmtId="0" fontId="123" fillId="24" borderId="0" applyNumberFormat="0" applyBorder="0" applyAlignment="0" applyProtection="0"/>
    <xf numFmtId="0" fontId="106" fillId="26" borderId="0" applyNumberFormat="0" applyBorder="0" applyAlignment="0" applyProtection="0"/>
    <xf numFmtId="0" fontId="123" fillId="29" borderId="0" applyNumberFormat="0" applyBorder="0" applyAlignment="0" applyProtection="0"/>
    <xf numFmtId="0" fontId="125" fillId="0" borderId="0">
      <alignment horizontal="center" wrapText="1"/>
      <protection locked="0"/>
    </xf>
    <xf numFmtId="0" fontId="126" fillId="0" borderId="0" applyNumberFormat="0" applyFill="0" applyBorder="0" applyAlignment="0" applyProtection="0"/>
    <xf numFmtId="0" fontId="117" fillId="4" borderId="0" applyNumberFormat="0" applyBorder="0" applyAlignment="0" applyProtection="0"/>
    <xf numFmtId="0" fontId="127" fillId="6" borderId="0" applyNumberFormat="0" applyBorder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212" fontId="128" fillId="0" borderId="0" applyFill="0" applyBorder="0" applyAlignment="0"/>
    <xf numFmtId="208" fontId="11" fillId="0" borderId="0" applyFill="0" applyBorder="0" applyAlignment="0"/>
    <xf numFmtId="0" fontId="15" fillId="0" borderId="0" applyFill="0" applyBorder="0" applyAlignment="0"/>
    <xf numFmtId="0" fontId="98" fillId="0" borderId="0" applyFill="0" applyBorder="0" applyAlignment="0"/>
    <xf numFmtId="0" fontId="98" fillId="0" borderId="0" applyFill="0" applyBorder="0" applyAlignment="0"/>
    <xf numFmtId="209" fontId="12" fillId="0" borderId="0" applyFill="0" applyBorder="0" applyAlignment="0"/>
    <xf numFmtId="209" fontId="16" fillId="0" borderId="0" applyFill="0" applyBorder="0" applyAlignment="0"/>
    <xf numFmtId="209" fontId="12" fillId="0" borderId="0" applyFill="0" applyBorder="0" applyAlignment="0"/>
    <xf numFmtId="210" fontId="12" fillId="0" borderId="0" applyFill="0" applyBorder="0" applyAlignment="0"/>
    <xf numFmtId="210" fontId="16" fillId="0" borderId="0" applyFill="0" applyBorder="0" applyAlignment="0"/>
    <xf numFmtId="210" fontId="12" fillId="0" borderId="0" applyFill="0" applyBorder="0" applyAlignment="0"/>
    <xf numFmtId="208" fontId="11" fillId="0" borderId="0" applyFill="0" applyBorder="0" applyAlignment="0"/>
    <xf numFmtId="0" fontId="129" fillId="32" borderId="108" applyNumberFormat="0" applyAlignment="0" applyProtection="0"/>
    <xf numFmtId="0" fontId="107" fillId="32" borderId="108" applyNumberFormat="0" applyAlignment="0" applyProtection="0"/>
    <xf numFmtId="0" fontId="130" fillId="33" borderId="108" applyNumberFormat="0" applyAlignment="0" applyProtection="0"/>
    <xf numFmtId="0" fontId="131" fillId="0" borderId="109" applyNumberFormat="0" applyFill="0" applyAlignment="0" applyProtection="0"/>
    <xf numFmtId="0" fontId="111" fillId="34" borderId="110" applyNumberFormat="0" applyAlignment="0" applyProtection="0"/>
    <xf numFmtId="0" fontId="132" fillId="34" borderId="110" applyNumberFormat="0" applyAlignment="0" applyProtection="0"/>
    <xf numFmtId="43" fontId="34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6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2" fillId="0" borderId="0" applyFont="0" applyFill="0" applyBorder="0" applyAlignment="0" applyProtection="0"/>
    <xf numFmtId="213" fontId="34" fillId="0" borderId="0" applyFont="0" applyFill="0" applyBorder="0" applyAlignment="0" applyProtection="0"/>
    <xf numFmtId="189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214" fontId="135" fillId="0" borderId="0">
      <protection locked="0"/>
    </xf>
    <xf numFmtId="0" fontId="10" fillId="11" borderId="111" applyNumberFormat="0" applyFont="0" applyAlignment="0" applyProtection="0"/>
    <xf numFmtId="0" fontId="136" fillId="0" borderId="7" applyNumberFormat="0" applyBorder="0" applyAlignment="0">
      <alignment horizontal="center"/>
    </xf>
    <xf numFmtId="0" fontId="137" fillId="0" borderId="0" applyNumberFormat="0" applyAlignment="0">
      <alignment horizontal="left"/>
    </xf>
    <xf numFmtId="215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16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16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17" fontId="134" fillId="0" borderId="0" applyFont="0" applyFill="0" applyBorder="0" applyAlignment="0" applyProtection="0"/>
    <xf numFmtId="217" fontId="134" fillId="0" borderId="0" applyFont="0" applyFill="0" applyBorder="0" applyAlignment="0" applyProtection="0"/>
    <xf numFmtId="214" fontId="135" fillId="0" borderId="0">
      <protection locked="0"/>
    </xf>
    <xf numFmtId="0" fontId="10" fillId="0" borderId="0" applyNumberFormat="0" applyFont="0" applyBorder="0" applyProtection="0">
      <alignment vertical="top"/>
      <protection locked="0"/>
    </xf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214" fontId="135" fillId="0" borderId="0">
      <protection locked="0"/>
    </xf>
    <xf numFmtId="14" fontId="99" fillId="0" borderId="0" applyFill="0" applyBorder="0" applyAlignment="0"/>
    <xf numFmtId="209" fontId="12" fillId="0" borderId="0" applyFill="0" applyBorder="0" applyAlignment="0"/>
    <xf numFmtId="209" fontId="16" fillId="0" borderId="0" applyFill="0" applyBorder="0" applyAlignment="0"/>
    <xf numFmtId="209" fontId="12" fillId="0" borderId="0" applyFill="0" applyBorder="0" applyAlignment="0"/>
    <xf numFmtId="208" fontId="11" fillId="0" borderId="0" applyFill="0" applyBorder="0" applyAlignment="0"/>
    <xf numFmtId="209" fontId="12" fillId="0" borderId="0" applyFill="0" applyBorder="0" applyAlignment="0"/>
    <xf numFmtId="209" fontId="16" fillId="0" borderId="0" applyFill="0" applyBorder="0" applyAlignment="0"/>
    <xf numFmtId="209" fontId="12" fillId="0" borderId="0" applyFill="0" applyBorder="0" applyAlignment="0"/>
    <xf numFmtId="210" fontId="12" fillId="0" borderId="0" applyFill="0" applyBorder="0" applyAlignment="0"/>
    <xf numFmtId="210" fontId="16" fillId="0" borderId="0" applyFill="0" applyBorder="0" applyAlignment="0"/>
    <xf numFmtId="210" fontId="12" fillId="0" borderId="0" applyFill="0" applyBorder="0" applyAlignment="0"/>
    <xf numFmtId="208" fontId="11" fillId="0" borderId="0" applyFill="0" applyBorder="0" applyAlignment="0"/>
    <xf numFmtId="0" fontId="138" fillId="0" borderId="0" applyNumberFormat="0" applyAlignment="0">
      <alignment horizontal="left"/>
    </xf>
    <xf numFmtId="0" fontId="139" fillId="8" borderId="108" applyNumberFormat="0" applyAlignment="0" applyProtection="0"/>
    <xf numFmtId="0" fontId="10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" fontId="134" fillId="0" borderId="0" applyFont="0" applyFill="0" applyBorder="0" applyAlignment="0" applyProtection="0"/>
    <xf numFmtId="2" fontId="134" fillId="0" borderId="0" applyFont="0" applyFill="0" applyBorder="0" applyAlignment="0" applyProtection="0"/>
    <xf numFmtId="214" fontId="135" fillId="0" borderId="0">
      <protection locked="0"/>
    </xf>
    <xf numFmtId="0" fontId="113" fillId="5" borderId="0" applyNumberFormat="0" applyBorder="0" applyAlignment="0" applyProtection="0"/>
    <xf numFmtId="0" fontId="141" fillId="7" borderId="0" applyNumberFormat="0" applyBorder="0" applyAlignment="0" applyProtection="0"/>
    <xf numFmtId="38" fontId="100" fillId="12" borderId="0" applyNumberFormat="0" applyBorder="0" applyAlignment="0" applyProtection="0"/>
    <xf numFmtId="0" fontId="101" fillId="0" borderId="10" applyProtection="0"/>
    <xf numFmtId="0" fontId="102" fillId="35" borderId="0" applyProtection="0"/>
    <xf numFmtId="0" fontId="103" fillId="0" borderId="102" applyNumberFormat="0" applyAlignment="0" applyProtection="0">
      <alignment horizontal="left" vertical="center"/>
    </xf>
    <xf numFmtId="0" fontId="103" fillId="0" borderId="25">
      <alignment horizontal="left" vertical="center"/>
    </xf>
    <xf numFmtId="0" fontId="119" fillId="0" borderId="112" applyNumberFormat="0" applyFill="0" applyAlignment="0" applyProtection="0"/>
    <xf numFmtId="0" fontId="142" fillId="0" borderId="113" applyNumberFormat="0" applyFill="0" applyAlignment="0" applyProtection="0"/>
    <xf numFmtId="0" fontId="120" fillId="0" borderId="114" applyNumberFormat="0" applyFill="0" applyAlignment="0" applyProtection="0"/>
    <xf numFmtId="0" fontId="143" fillId="0" borderId="115" applyNumberFormat="0" applyFill="0" applyAlignment="0" applyProtection="0"/>
    <xf numFmtId="0" fontId="121" fillId="0" borderId="116" applyNumberFormat="0" applyFill="0" applyAlignment="0" applyProtection="0"/>
    <xf numFmtId="0" fontId="144" fillId="0" borderId="117" applyNumberFormat="0" applyFill="0" applyAlignment="0" applyProtection="0"/>
    <xf numFmtId="0" fontId="12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1">
      <alignment horizontal="center"/>
    </xf>
    <xf numFmtId="0" fontId="145" fillId="0" borderId="0">
      <alignment horizontal="center"/>
    </xf>
    <xf numFmtId="0" fontId="95" fillId="0" borderId="0" applyNumberFormat="0" applyFill="0" applyBorder="0" applyAlignment="0" applyProtection="0">
      <alignment vertical="top"/>
      <protection locked="0"/>
    </xf>
    <xf numFmtId="0" fontId="114" fillId="8" borderId="108" applyNumberFormat="0" applyAlignment="0" applyProtection="0"/>
    <xf numFmtId="10" fontId="100" fillId="36" borderId="13" applyNumberFormat="0" applyBorder="0" applyAlignment="0" applyProtection="0"/>
    <xf numFmtId="0" fontId="146" fillId="21" borderId="108" applyNumberFormat="0" applyAlignment="0" applyProtection="0"/>
    <xf numFmtId="0" fontId="146" fillId="21" borderId="108" applyNumberFormat="0" applyAlignment="0" applyProtection="0"/>
    <xf numFmtId="0" fontId="146" fillId="21" borderId="108" applyNumberFormat="0" applyAlignment="0" applyProtection="0"/>
    <xf numFmtId="0" fontId="146" fillId="21" borderId="108" applyNumberFormat="0" applyAlignment="0" applyProtection="0"/>
    <xf numFmtId="208" fontId="147" fillId="37" borderId="0"/>
    <xf numFmtId="0" fontId="148" fillId="4" borderId="0" applyNumberFormat="0" applyBorder="0" applyAlignment="0" applyProtection="0"/>
    <xf numFmtId="209" fontId="12" fillId="0" borderId="0" applyFill="0" applyBorder="0" applyAlignment="0"/>
    <xf numFmtId="209" fontId="16" fillId="0" borderId="0" applyFill="0" applyBorder="0" applyAlignment="0"/>
    <xf numFmtId="209" fontId="12" fillId="0" borderId="0" applyFill="0" applyBorder="0" applyAlignment="0"/>
    <xf numFmtId="208" fontId="11" fillId="0" borderId="0" applyFill="0" applyBorder="0" applyAlignment="0"/>
    <xf numFmtId="209" fontId="12" fillId="0" borderId="0" applyFill="0" applyBorder="0" applyAlignment="0"/>
    <xf numFmtId="209" fontId="16" fillId="0" borderId="0" applyFill="0" applyBorder="0" applyAlignment="0"/>
    <xf numFmtId="209" fontId="12" fillId="0" borderId="0" applyFill="0" applyBorder="0" applyAlignment="0"/>
    <xf numFmtId="210" fontId="12" fillId="0" borderId="0" applyFill="0" applyBorder="0" applyAlignment="0"/>
    <xf numFmtId="210" fontId="16" fillId="0" borderId="0" applyFill="0" applyBorder="0" applyAlignment="0"/>
    <xf numFmtId="210" fontId="12" fillId="0" borderId="0" applyFill="0" applyBorder="0" applyAlignment="0"/>
    <xf numFmtId="208" fontId="11" fillId="0" borderId="0" applyFill="0" applyBorder="0" applyAlignment="0"/>
    <xf numFmtId="0" fontId="112" fillId="0" borderId="109" applyNumberFormat="0" applyFill="0" applyAlignment="0" applyProtection="0"/>
    <xf numFmtId="0" fontId="149" fillId="0" borderId="118" applyNumberFormat="0" applyFill="0" applyAlignment="0" applyProtection="0"/>
    <xf numFmtId="208" fontId="150" fillId="38" borderId="0"/>
    <xf numFmtId="0" fontId="115" fillId="21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37" fontId="104" fillId="0" borderId="0"/>
    <xf numFmtId="211" fontId="105" fillId="0" borderId="0"/>
    <xf numFmtId="218" fontId="15" fillId="0" borderId="0"/>
    <xf numFmtId="211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33" fillId="0" borderId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34" fillId="11" borderId="111" applyNumberFormat="0" applyFont="0" applyAlignment="0" applyProtection="0"/>
    <xf numFmtId="0" fontId="154" fillId="0" borderId="0">
      <alignment horizontal="center"/>
    </xf>
    <xf numFmtId="0" fontId="118" fillId="32" borderId="119" applyNumberFormat="0" applyAlignment="0" applyProtection="0"/>
    <xf numFmtId="0" fontId="155" fillId="33" borderId="119" applyNumberFormat="0" applyAlignment="0" applyProtection="0"/>
    <xf numFmtId="14" fontId="125" fillId="0" borderId="0">
      <alignment horizontal="center" wrapText="1"/>
      <protection locked="0"/>
    </xf>
    <xf numFmtId="9" fontId="34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209" fontId="12" fillId="0" borderId="0" applyFill="0" applyBorder="0" applyAlignment="0"/>
    <xf numFmtId="209" fontId="16" fillId="0" borderId="0" applyFill="0" applyBorder="0" applyAlignment="0"/>
    <xf numFmtId="209" fontId="12" fillId="0" borderId="0" applyFill="0" applyBorder="0" applyAlignment="0"/>
    <xf numFmtId="208" fontId="11" fillId="0" borderId="0" applyFill="0" applyBorder="0" applyAlignment="0"/>
    <xf numFmtId="209" fontId="12" fillId="0" borderId="0" applyFill="0" applyBorder="0" applyAlignment="0"/>
    <xf numFmtId="209" fontId="16" fillId="0" borderId="0" applyFill="0" applyBorder="0" applyAlignment="0"/>
    <xf numFmtId="209" fontId="12" fillId="0" borderId="0" applyFill="0" applyBorder="0" applyAlignment="0"/>
    <xf numFmtId="210" fontId="12" fillId="0" borderId="0" applyFill="0" applyBorder="0" applyAlignment="0"/>
    <xf numFmtId="210" fontId="16" fillId="0" borderId="0" applyFill="0" applyBorder="0" applyAlignment="0"/>
    <xf numFmtId="210" fontId="12" fillId="0" borderId="0" applyFill="0" applyBorder="0" applyAlignment="0"/>
    <xf numFmtId="208" fontId="11" fillId="0" borderId="0" applyFill="0" applyBorder="0" applyAlignment="0"/>
    <xf numFmtId="0" fontId="151" fillId="0" borderId="0" applyNumberFormat="0" applyFont="0" applyFill="0" applyBorder="0" applyAlignment="0" applyProtection="0">
      <alignment horizontal="left"/>
    </xf>
    <xf numFmtId="1" fontId="10" fillId="0" borderId="53" applyNumberFormat="0" applyFill="0" applyAlignment="0" applyProtection="0">
      <alignment horizontal="center" vertical="center"/>
    </xf>
    <xf numFmtId="0" fontId="156" fillId="39" borderId="0" applyNumberFormat="0" applyFont="0" applyBorder="0" applyAlignment="0">
      <alignment horizontal="center"/>
    </xf>
    <xf numFmtId="219" fontId="157" fillId="0" borderId="0" applyNumberFormat="0" applyFill="0" applyBorder="0" applyAlignment="0" applyProtection="0">
      <alignment horizontal="left"/>
    </xf>
    <xf numFmtId="0" fontId="158" fillId="5" borderId="0" applyNumberFormat="0" applyBorder="0" applyAlignment="0" applyProtection="0"/>
    <xf numFmtId="0" fontId="156" fillId="1" borderId="25" applyNumberFormat="0" applyFont="0" applyAlignment="0">
      <alignment horizontal="center"/>
    </xf>
    <xf numFmtId="0" fontId="159" fillId="32" borderId="119" applyNumberFormat="0" applyAlignment="0" applyProtection="0"/>
    <xf numFmtId="0" fontId="160" fillId="0" borderId="0" applyNumberFormat="0" applyFill="0" applyBorder="0" applyAlignment="0">
      <alignment horizontal="center"/>
    </xf>
    <xf numFmtId="1" fontId="161" fillId="0" borderId="0" applyBorder="0">
      <alignment horizontal="left" vertical="top" wrapText="1"/>
    </xf>
    <xf numFmtId="0" fontId="10" fillId="0" borderId="0"/>
    <xf numFmtId="0" fontId="10" fillId="0" borderId="0"/>
    <xf numFmtId="0" fontId="15" fillId="0" borderId="0"/>
    <xf numFmtId="40" fontId="162" fillId="0" borderId="0" applyBorder="0">
      <alignment horizontal="right"/>
    </xf>
    <xf numFmtId="49" fontId="99" fillId="0" borderId="0" applyFill="0" applyBorder="0" applyAlignment="0"/>
    <xf numFmtId="0" fontId="98" fillId="0" borderId="0" applyFill="0" applyBorder="0" applyAlignment="0"/>
    <xf numFmtId="0" fontId="98" fillId="0" borderId="0" applyFill="0" applyBorder="0" applyAlignment="0"/>
    <xf numFmtId="0" fontId="16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112" applyNumberFormat="0" applyFill="0" applyAlignment="0" applyProtection="0"/>
    <xf numFmtId="0" fontId="167" fillId="0" borderId="114" applyNumberFormat="0" applyFill="0" applyAlignment="0" applyProtection="0"/>
    <xf numFmtId="0" fontId="168" fillId="0" borderId="116" applyNumberFormat="0" applyFill="0" applyAlignment="0" applyProtection="0"/>
    <xf numFmtId="0" fontId="168" fillId="0" borderId="0" applyNumberFormat="0" applyFill="0" applyBorder="0" applyAlignment="0" applyProtection="0"/>
    <xf numFmtId="0" fontId="116" fillId="0" borderId="120" applyNumberFormat="0" applyFill="0" applyAlignment="0" applyProtection="0"/>
    <xf numFmtId="0" fontId="169" fillId="0" borderId="121" applyNumberFormat="0" applyFill="0" applyAlignment="0" applyProtection="0"/>
    <xf numFmtId="0" fontId="170" fillId="34" borderId="110" applyNumberFormat="0" applyAlignment="0" applyProtection="0"/>
    <xf numFmtId="0" fontId="10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7" fillId="32" borderId="108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34" borderId="110" applyNumberFormat="0" applyAlignment="0" applyProtection="0"/>
    <xf numFmtId="0" fontId="112" fillId="0" borderId="109" applyNumberFormat="0" applyFill="0" applyAlignment="0" applyProtection="0"/>
    <xf numFmtId="0" fontId="113" fillId="5" borderId="0" applyNumberFormat="0" applyBorder="0" applyAlignment="0" applyProtection="0"/>
    <xf numFmtId="0" fontId="8" fillId="0" borderId="0"/>
    <xf numFmtId="0" fontId="64" fillId="0" borderId="0"/>
    <xf numFmtId="0" fontId="171" fillId="0" borderId="0"/>
    <xf numFmtId="0" fontId="64" fillId="0" borderId="0"/>
    <xf numFmtId="0" fontId="2" fillId="0" borderId="0"/>
    <xf numFmtId="0" fontId="114" fillId="8" borderId="108" applyNumberFormat="0" applyAlignment="0" applyProtection="0"/>
    <xf numFmtId="0" fontId="115" fillId="21" borderId="0" applyNumberFormat="0" applyBorder="0" applyAlignment="0" applyProtection="0"/>
    <xf numFmtId="9" fontId="34" fillId="0" borderId="0" applyFont="0" applyFill="0" applyBorder="0" applyAlignment="0" applyProtection="0"/>
    <xf numFmtId="0" fontId="116" fillId="0" borderId="120" applyNumberFormat="0" applyFill="0" applyAlignment="0" applyProtection="0"/>
    <xf numFmtId="43" fontId="16" fillId="40" borderId="13"/>
    <xf numFmtId="0" fontId="117" fillId="4" borderId="0" applyNumberFormat="0" applyBorder="0" applyAlignment="0" applyProtection="0"/>
    <xf numFmtId="0" fontId="106" fillId="27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6" borderId="0" applyNumberFormat="0" applyBorder="0" applyAlignment="0" applyProtection="0"/>
    <xf numFmtId="0" fontId="118" fillId="32" borderId="119" applyNumberFormat="0" applyAlignment="0" applyProtection="0"/>
    <xf numFmtId="0" fontId="34" fillId="11" borderId="111" applyNumberFormat="0" applyFont="0" applyAlignment="0" applyProtection="0"/>
    <xf numFmtId="0" fontId="119" fillId="0" borderId="112" applyNumberFormat="0" applyFill="0" applyAlignment="0" applyProtection="0"/>
    <xf numFmtId="0" fontId="120" fillId="0" borderId="114" applyNumberFormat="0" applyFill="0" applyAlignment="0" applyProtection="0"/>
    <xf numFmtId="0" fontId="121" fillId="0" borderId="116" applyNumberFormat="0" applyFill="0" applyAlignment="0" applyProtection="0"/>
    <xf numFmtId="0" fontId="121" fillId="0" borderId="0" applyNumberFormat="0" applyFill="0" applyBorder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4" fillId="0" borderId="0"/>
    <xf numFmtId="0" fontId="34" fillId="0" borderId="0"/>
    <xf numFmtId="203" fontId="34" fillId="0" borderId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203" fontId="34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561">
    <xf numFmtId="0" fontId="0" fillId="0" borderId="0" xfId="0"/>
    <xf numFmtId="0" fontId="40" fillId="0" borderId="0" xfId="23973" applyFont="1"/>
    <xf numFmtId="43" fontId="40" fillId="0" borderId="0" xfId="23973" applyNumberFormat="1" applyFont="1"/>
    <xf numFmtId="0" fontId="40" fillId="0" borderId="0" xfId="16148" applyFont="1"/>
    <xf numFmtId="0" fontId="39" fillId="0" borderId="24" xfId="23973" applyFont="1" applyBorder="1"/>
    <xf numFmtId="43" fontId="39" fillId="0" borderId="24" xfId="23973" applyNumberFormat="1" applyFont="1" applyBorder="1" applyAlignment="1"/>
    <xf numFmtId="43" fontId="39" fillId="0" borderId="24" xfId="23973" applyNumberFormat="1" applyFont="1" applyBorder="1"/>
    <xf numFmtId="0" fontId="39" fillId="0" borderId="25" xfId="23973" applyFont="1" applyBorder="1"/>
    <xf numFmtId="0" fontId="39" fillId="0" borderId="25" xfId="23973" applyFont="1" applyBorder="1" applyAlignment="1"/>
    <xf numFmtId="43" fontId="39" fillId="0" borderId="25" xfId="23973" applyNumberFormat="1" applyFont="1" applyBorder="1"/>
    <xf numFmtId="0" fontId="39" fillId="0" borderId="0" xfId="23973" applyFont="1" applyBorder="1"/>
    <xf numFmtId="0" fontId="35" fillId="0" borderId="25" xfId="23973" applyFont="1" applyBorder="1" applyAlignment="1"/>
    <xf numFmtId="195" fontId="41" fillId="0" borderId="26" xfId="23973" applyNumberFormat="1" applyFont="1" applyFill="1" applyBorder="1" applyAlignment="1"/>
    <xf numFmtId="195" fontId="39" fillId="0" borderId="26" xfId="23973" applyNumberFormat="1" applyFont="1" applyFill="1" applyBorder="1" applyAlignment="1"/>
    <xf numFmtId="0" fontId="39" fillId="0" borderId="25" xfId="23973" applyFont="1" applyBorder="1" applyAlignment="1">
      <alignment horizontal="right"/>
    </xf>
    <xf numFmtId="0" fontId="40" fillId="0" borderId="36" xfId="23973" applyFont="1" applyBorder="1" applyAlignment="1">
      <alignment horizontal="center"/>
    </xf>
    <xf numFmtId="43" fontId="40" fillId="0" borderId="40" xfId="22250" applyNumberFormat="1" applyFont="1" applyBorder="1" applyAlignment="1">
      <alignment horizontal="center"/>
    </xf>
    <xf numFmtId="2" fontId="40" fillId="0" borderId="41" xfId="23973" applyNumberFormat="1" applyFont="1" applyBorder="1" applyAlignment="1">
      <alignment horizontal="center"/>
    </xf>
    <xf numFmtId="43" fontId="40" fillId="0" borderId="0" xfId="16148" applyNumberFormat="1" applyFont="1"/>
    <xf numFmtId="0" fontId="39" fillId="0" borderId="42" xfId="23973" applyFont="1" applyBorder="1" applyAlignment="1">
      <alignment horizontal="center"/>
    </xf>
    <xf numFmtId="43" fontId="39" fillId="0" borderId="16" xfId="22250" applyNumberFormat="1" applyFont="1" applyBorder="1" applyAlignment="1">
      <alignment horizontal="center"/>
    </xf>
    <xf numFmtId="0" fontId="40" fillId="0" borderId="0" xfId="16149" applyFont="1"/>
    <xf numFmtId="0" fontId="40" fillId="0" borderId="42" xfId="23973" applyFont="1" applyBorder="1" applyAlignment="1">
      <alignment horizontal="center"/>
    </xf>
    <xf numFmtId="0" fontId="42" fillId="12" borderId="8" xfId="23973" applyFont="1" applyFill="1" applyBorder="1" applyAlignment="1"/>
    <xf numFmtId="0" fontId="42" fillId="12" borderId="10" xfId="23973" applyFont="1" applyFill="1" applyBorder="1" applyAlignment="1"/>
    <xf numFmtId="0" fontId="42" fillId="12" borderId="9" xfId="23973" applyFont="1" applyFill="1" applyBorder="1" applyAlignment="1">
      <alignment horizontal="right"/>
    </xf>
    <xf numFmtId="43" fontId="42" fillId="12" borderId="11" xfId="23973" applyNumberFormat="1" applyFont="1" applyFill="1" applyBorder="1" applyAlignment="1"/>
    <xf numFmtId="0" fontId="42" fillId="12" borderId="45" xfId="23973" applyFont="1" applyFill="1" applyBorder="1"/>
    <xf numFmtId="0" fontId="40" fillId="0" borderId="0" xfId="16147" applyFont="1"/>
    <xf numFmtId="2" fontId="40" fillId="0" borderId="0" xfId="22250" applyNumberFormat="1" applyFont="1"/>
    <xf numFmtId="0" fontId="42" fillId="12" borderId="47" xfId="23973" applyFont="1" applyFill="1" applyBorder="1" applyAlignment="1">
      <alignment horizontal="right"/>
    </xf>
    <xf numFmtId="0" fontId="42" fillId="12" borderId="0" xfId="23973" applyFont="1" applyFill="1" applyBorder="1" applyAlignment="1">
      <alignment horizontal="right"/>
    </xf>
    <xf numFmtId="0" fontId="48" fillId="12" borderId="48" xfId="23973" applyFont="1" applyFill="1" applyBorder="1"/>
    <xf numFmtId="43" fontId="40" fillId="0" borderId="0" xfId="22250" applyNumberFormat="1" applyFont="1"/>
    <xf numFmtId="0" fontId="49" fillId="0" borderId="0" xfId="22250" applyFont="1"/>
    <xf numFmtId="10" fontId="40" fillId="0" borderId="0" xfId="25454" applyNumberFormat="1" applyFont="1"/>
    <xf numFmtId="0" fontId="42" fillId="12" borderId="49" xfId="23973" applyFont="1" applyFill="1" applyBorder="1" applyAlignment="1">
      <alignment horizontal="left"/>
    </xf>
    <xf numFmtId="0" fontId="40" fillId="0" borderId="0" xfId="16148" applyFont="1" applyAlignment="1">
      <alignment horizontal="right"/>
    </xf>
    <xf numFmtId="0" fontId="40" fillId="0" borderId="0" xfId="23973" applyFont="1" applyBorder="1"/>
    <xf numFmtId="43" fontId="44" fillId="0" borderId="0" xfId="23973" applyNumberFormat="1" applyFont="1" applyFill="1" applyBorder="1"/>
    <xf numFmtId="0" fontId="44" fillId="0" borderId="0" xfId="23973" applyFont="1" applyFill="1"/>
    <xf numFmtId="43" fontId="43" fillId="0" borderId="0" xfId="23973" applyNumberFormat="1" applyFont="1" applyFill="1" applyBorder="1"/>
    <xf numFmtId="43" fontId="40" fillId="0" borderId="0" xfId="16147" applyNumberFormat="1" applyFont="1"/>
    <xf numFmtId="0" fontId="40" fillId="0" borderId="0" xfId="16150" applyFont="1" applyAlignment="1">
      <alignment horizontal="center"/>
    </xf>
    <xf numFmtId="0" fontId="40" fillId="0" borderId="0" xfId="23973" applyFont="1" applyBorder="1" applyAlignment="1"/>
    <xf numFmtId="0" fontId="40" fillId="0" borderId="0" xfId="24708" applyFont="1" applyBorder="1" applyAlignment="1">
      <alignment horizontal="center"/>
    </xf>
    <xf numFmtId="0" fontId="40" fillId="0" borderId="0" xfId="16150" applyFont="1" applyAlignment="1"/>
    <xf numFmtId="0" fontId="43" fillId="0" borderId="0" xfId="24708" applyFont="1" applyBorder="1" applyAlignment="1">
      <alignment horizontal="center"/>
    </xf>
    <xf numFmtId="0" fontId="40" fillId="0" borderId="0" xfId="16147" applyFont="1" applyBorder="1"/>
    <xf numFmtId="0" fontId="40" fillId="0" borderId="0" xfId="16150" applyFont="1" applyBorder="1"/>
    <xf numFmtId="0" fontId="40" fillId="0" borderId="0" xfId="24708" applyFont="1"/>
    <xf numFmtId="0" fontId="40" fillId="0" borderId="0" xfId="16150" applyNumberFormat="1" applyFont="1" applyAlignment="1">
      <alignment vertical="center"/>
    </xf>
    <xf numFmtId="0" fontId="40" fillId="0" borderId="0" xfId="23973" applyFont="1" applyBorder="1" applyAlignment="1">
      <alignment horizontal="center"/>
    </xf>
    <xf numFmtId="43" fontId="40" fillId="0" borderId="0" xfId="23973" applyNumberFormat="1" applyFont="1" applyFill="1" applyBorder="1"/>
    <xf numFmtId="0" fontId="40" fillId="0" borderId="0" xfId="23973" applyFont="1" applyFill="1" applyBorder="1"/>
    <xf numFmtId="0" fontId="40" fillId="0" borderId="0" xfId="16148" applyFont="1" applyAlignment="1"/>
    <xf numFmtId="0" fontId="43" fillId="0" borderId="0" xfId="23973" applyFont="1" applyBorder="1" applyAlignment="1">
      <alignment horizontal="center"/>
    </xf>
    <xf numFmtId="0" fontId="40" fillId="0" borderId="25" xfId="23973" applyFont="1" applyBorder="1" applyAlignment="1"/>
    <xf numFmtId="43" fontId="39" fillId="0" borderId="24" xfId="23973" applyNumberFormat="1" applyFont="1" applyBorder="1" applyAlignment="1">
      <alignment horizontal="left"/>
    </xf>
    <xf numFmtId="43" fontId="40" fillId="0" borderId="24" xfId="23973" applyNumberFormat="1" applyFont="1" applyBorder="1"/>
    <xf numFmtId="0" fontId="40" fillId="0" borderId="24" xfId="23973" applyFont="1" applyBorder="1"/>
    <xf numFmtId="43" fontId="39" fillId="0" borderId="25" xfId="23973" applyNumberFormat="1" applyFont="1" applyBorder="1" applyAlignment="1">
      <alignment horizontal="left"/>
    </xf>
    <xf numFmtId="43" fontId="40" fillId="0" borderId="25" xfId="23973" applyNumberFormat="1" applyFont="1" applyBorder="1"/>
    <xf numFmtId="0" fontId="40" fillId="0" borderId="25" xfId="23973" applyFont="1" applyBorder="1"/>
    <xf numFmtId="192" fontId="39" fillId="0" borderId="25" xfId="23973" applyNumberFormat="1" applyFont="1" applyBorder="1" applyAlignment="1">
      <alignment horizontal="left"/>
    </xf>
    <xf numFmtId="43" fontId="39" fillId="13" borderId="7" xfId="23973" applyNumberFormat="1" applyFont="1" applyFill="1" applyBorder="1" applyAlignment="1">
      <alignment horizontal="center"/>
    </xf>
    <xf numFmtId="43" fontId="39" fillId="13" borderId="14" xfId="23973" applyNumberFormat="1" applyFont="1" applyFill="1" applyBorder="1" applyAlignment="1">
      <alignment horizontal="center"/>
    </xf>
    <xf numFmtId="0" fontId="39" fillId="0" borderId="0" xfId="23973" applyFont="1" applyBorder="1" applyAlignment="1"/>
    <xf numFmtId="0" fontId="40" fillId="0" borderId="51" xfId="23973" applyFont="1" applyBorder="1"/>
    <xf numFmtId="0" fontId="39" fillId="0" borderId="51" xfId="23973" applyFont="1" applyBorder="1" applyAlignment="1">
      <alignment horizontal="center"/>
    </xf>
    <xf numFmtId="43" fontId="40" fillId="0" borderId="51" xfId="23973" applyNumberFormat="1" applyFont="1" applyBorder="1" applyAlignment="1">
      <alignment horizontal="center"/>
    </xf>
    <xf numFmtId="43" fontId="40" fillId="0" borderId="0" xfId="23973" applyNumberFormat="1" applyFont="1" applyBorder="1"/>
    <xf numFmtId="0" fontId="40" fillId="0" borderId="16" xfId="23973" applyFont="1" applyBorder="1" applyAlignment="1">
      <alignment horizontal="center"/>
    </xf>
    <xf numFmtId="0" fontId="40" fillId="0" borderId="16" xfId="23973" applyFont="1" applyBorder="1" applyAlignment="1">
      <alignment horizontal="left"/>
    </xf>
    <xf numFmtId="43" fontId="40" fillId="0" borderId="16" xfId="23973" applyNumberFormat="1" applyFont="1" applyBorder="1" applyAlignment="1">
      <alignment horizontal="center"/>
    </xf>
    <xf numFmtId="0" fontId="50" fillId="0" borderId="16" xfId="17166" applyNumberFormat="1" applyFont="1" applyBorder="1" applyAlignment="1">
      <alignment horizontal="center"/>
    </xf>
    <xf numFmtId="0" fontId="42" fillId="0" borderId="16" xfId="23973" applyFont="1" applyBorder="1" applyAlignment="1">
      <alignment horizontal="center"/>
    </xf>
    <xf numFmtId="0" fontId="39" fillId="0" borderId="0" xfId="23973" applyFont="1" applyBorder="1" applyAlignment="1">
      <alignment horizontal="center"/>
    </xf>
    <xf numFmtId="43" fontId="39" fillId="0" borderId="0" xfId="23973" applyNumberFormat="1" applyFont="1" applyBorder="1" applyAlignment="1">
      <alignment horizontal="center"/>
    </xf>
    <xf numFmtId="0" fontId="40" fillId="0" borderId="16" xfId="23973" applyFont="1" applyBorder="1"/>
    <xf numFmtId="0" fontId="40" fillId="0" borderId="16" xfId="23973" applyFont="1" applyBorder="1" applyAlignment="1"/>
    <xf numFmtId="43" fontId="40" fillId="0" borderId="16" xfId="23973" applyNumberFormat="1" applyFont="1" applyBorder="1"/>
    <xf numFmtId="194" fontId="40" fillId="0" borderId="16" xfId="23973" applyNumberFormat="1" applyFont="1" applyBorder="1"/>
    <xf numFmtId="0" fontId="45" fillId="0" borderId="16" xfId="23973" applyFont="1" applyBorder="1" applyAlignment="1">
      <alignment horizontal="left"/>
    </xf>
    <xf numFmtId="2" fontId="40" fillId="0" borderId="16" xfId="23973" applyNumberFormat="1" applyFont="1" applyBorder="1"/>
    <xf numFmtId="2" fontId="40" fillId="0" borderId="52" xfId="23973" applyNumberFormat="1" applyFont="1" applyBorder="1"/>
    <xf numFmtId="0" fontId="40" fillId="0" borderId="52" xfId="23973" applyFont="1" applyBorder="1" applyAlignment="1"/>
    <xf numFmtId="43" fontId="40" fillId="0" borderId="52" xfId="23973" applyNumberFormat="1" applyFont="1" applyBorder="1"/>
    <xf numFmtId="194" fontId="40" fillId="0" borderId="52" xfId="23973" applyNumberFormat="1" applyFont="1" applyBorder="1"/>
    <xf numFmtId="43" fontId="40" fillId="0" borderId="52" xfId="23973" applyNumberFormat="1" applyFont="1" applyBorder="1" applyAlignment="1">
      <alignment horizontal="center"/>
    </xf>
    <xf numFmtId="0" fontId="40" fillId="0" borderId="52" xfId="23973" applyFont="1" applyBorder="1"/>
    <xf numFmtId="43" fontId="39" fillId="13" borderId="11" xfId="23973" applyNumberFormat="1" applyFont="1" applyFill="1" applyBorder="1" applyAlignment="1"/>
    <xf numFmtId="0" fontId="52" fillId="13" borderId="13" xfId="23973" applyFont="1" applyFill="1" applyBorder="1"/>
    <xf numFmtId="10" fontId="40" fillId="0" borderId="0" xfId="25454" applyNumberFormat="1" applyFont="1" applyBorder="1"/>
    <xf numFmtId="0" fontId="51" fillId="13" borderId="11" xfId="23973" applyFont="1" applyFill="1" applyBorder="1" applyAlignment="1"/>
    <xf numFmtId="0" fontId="51" fillId="13" borderId="25" xfId="23973" applyFont="1" applyFill="1" applyBorder="1" applyAlignment="1"/>
    <xf numFmtId="43" fontId="51" fillId="13" borderId="11" xfId="23973" applyNumberFormat="1" applyFont="1" applyFill="1" applyBorder="1" applyAlignment="1"/>
    <xf numFmtId="0" fontId="51" fillId="13" borderId="13" xfId="23973" applyFont="1" applyFill="1" applyBorder="1"/>
    <xf numFmtId="0" fontId="51" fillId="13" borderId="5" xfId="23973" applyFont="1" applyFill="1" applyBorder="1" applyAlignment="1">
      <alignment horizontal="left"/>
    </xf>
    <xf numFmtId="0" fontId="40" fillId="0" borderId="10" xfId="23973" applyFont="1" applyBorder="1"/>
    <xf numFmtId="43" fontId="40" fillId="0" borderId="10" xfId="23973" applyNumberFormat="1" applyFont="1" applyBorder="1"/>
    <xf numFmtId="0" fontId="40" fillId="0" borderId="0" xfId="23973" applyFont="1" applyFill="1" applyBorder="1" applyAlignment="1">
      <alignment horizontal="left"/>
    </xf>
    <xf numFmtId="43" fontId="50" fillId="0" borderId="0" xfId="23973" applyNumberFormat="1" applyFont="1" applyFill="1" applyBorder="1" applyAlignment="1"/>
    <xf numFmtId="43" fontId="40" fillId="0" borderId="0" xfId="23973" applyNumberFormat="1" applyFont="1" applyFill="1" applyBorder="1" applyAlignment="1">
      <alignment horizontal="left"/>
    </xf>
    <xf numFmtId="43" fontId="40" fillId="0" borderId="0" xfId="23973" applyNumberFormat="1" applyFont="1" applyFill="1" applyBorder="1" applyAlignment="1"/>
    <xf numFmtId="0" fontId="40" fillId="0" borderId="0" xfId="16148" applyFont="1" applyBorder="1"/>
    <xf numFmtId="0" fontId="40" fillId="0" borderId="0" xfId="22250" applyFont="1"/>
    <xf numFmtId="0" fontId="40" fillId="0" borderId="0" xfId="16149" applyFont="1" applyBorder="1"/>
    <xf numFmtId="202" fontId="40" fillId="0" borderId="25" xfId="23973" applyNumberFormat="1" applyFont="1" applyBorder="1"/>
    <xf numFmtId="0" fontId="46" fillId="0" borderId="17" xfId="24687" applyFont="1" applyBorder="1" applyAlignment="1">
      <alignment horizontal="left"/>
    </xf>
    <xf numFmtId="0" fontId="39" fillId="0" borderId="0" xfId="23973" applyFont="1" applyFill="1" applyBorder="1" applyAlignment="1"/>
    <xf numFmtId="0" fontId="40" fillId="0" borderId="0" xfId="23973" applyFont="1" applyFill="1" applyBorder="1" applyAlignment="1"/>
    <xf numFmtId="0" fontId="40" fillId="0" borderId="0" xfId="24708" applyFont="1" applyBorder="1" applyAlignment="1"/>
    <xf numFmtId="0" fontId="40" fillId="0" borderId="0" xfId="16147" applyFont="1" applyAlignment="1"/>
    <xf numFmtId="0" fontId="36" fillId="0" borderId="0" xfId="0" applyFont="1" applyAlignment="1"/>
    <xf numFmtId="0" fontId="35" fillId="0" borderId="2" xfId="22250" applyFont="1" applyBorder="1" applyAlignment="1"/>
    <xf numFmtId="0" fontId="35" fillId="0" borderId="2" xfId="0" applyFont="1" applyBorder="1" applyAlignment="1">
      <alignment horizontal="left"/>
    </xf>
    <xf numFmtId="0" fontId="35" fillId="0" borderId="2" xfId="0" applyFont="1" applyBorder="1" applyAlignment="1"/>
    <xf numFmtId="0" fontId="35" fillId="0" borderId="0" xfId="22250" applyFont="1" applyBorder="1" applyAlignment="1"/>
    <xf numFmtId="0" fontId="35" fillId="0" borderId="2" xfId="0" applyFont="1" applyFill="1" applyBorder="1" applyAlignment="1"/>
    <xf numFmtId="0" fontId="35" fillId="0" borderId="3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Border="1" applyAlignment="1"/>
    <xf numFmtId="0" fontId="35" fillId="0" borderId="0" xfId="0" applyFont="1" applyFill="1" applyBorder="1" applyAlignment="1"/>
    <xf numFmtId="43" fontId="35" fillId="0" borderId="0" xfId="0" applyNumberFormat="1" applyFont="1" applyFill="1" applyBorder="1" applyAlignment="1"/>
    <xf numFmtId="0" fontId="36" fillId="0" borderId="0" xfId="0" applyFont="1" applyFill="1" applyBorder="1" applyAlignment="1"/>
    <xf numFmtId="0" fontId="36" fillId="0" borderId="0" xfId="0" applyFont="1" applyBorder="1" applyAlignment="1"/>
    <xf numFmtId="43" fontId="35" fillId="0" borderId="4" xfId="0" applyNumberFormat="1" applyFont="1" applyBorder="1" applyAlignment="1"/>
    <xf numFmtId="0" fontId="35" fillId="0" borderId="5" xfId="22250" applyFont="1" applyBorder="1" applyAlignment="1"/>
    <xf numFmtId="0" fontId="35" fillId="0" borderId="5" xfId="0" applyFont="1" applyBorder="1" applyAlignment="1">
      <alignment horizontal="left"/>
    </xf>
    <xf numFmtId="0" fontId="35" fillId="0" borderId="5" xfId="0" applyFont="1" applyBorder="1" applyAlignment="1"/>
    <xf numFmtId="43" fontId="35" fillId="0" borderId="5" xfId="0" applyNumberFormat="1" applyFont="1" applyFill="1" applyBorder="1" applyAlignment="1"/>
    <xf numFmtId="43" fontId="35" fillId="0" borderId="5" xfId="0" applyNumberFormat="1" applyFont="1" applyFill="1" applyBorder="1" applyAlignment="1">
      <alignment horizontal="left"/>
    </xf>
    <xf numFmtId="43" fontId="35" fillId="0" borderId="6" xfId="0" applyNumberFormat="1" applyFont="1" applyBorder="1" applyAlignment="1">
      <alignment horizontal="right"/>
    </xf>
    <xf numFmtId="0" fontId="35" fillId="13" borderId="7" xfId="0" applyFont="1" applyFill="1" applyBorder="1" applyAlignment="1">
      <alignment horizontal="center"/>
    </xf>
    <xf numFmtId="0" fontId="35" fillId="13" borderId="8" xfId="0" applyFont="1" applyFill="1" applyBorder="1" applyAlignment="1">
      <alignment horizontal="right"/>
    </xf>
    <xf numFmtId="43" fontId="35" fillId="13" borderId="13" xfId="0" applyNumberFormat="1" applyFont="1" applyFill="1" applyBorder="1" applyAlignment="1">
      <alignment horizontal="center"/>
    </xf>
    <xf numFmtId="0" fontId="35" fillId="0" borderId="0" xfId="0" applyFont="1" applyFill="1" applyAlignment="1"/>
    <xf numFmtId="0" fontId="35" fillId="13" borderId="14" xfId="0" applyFont="1" applyFill="1" applyBorder="1" applyAlignment="1">
      <alignment horizontal="center"/>
    </xf>
    <xf numFmtId="0" fontId="35" fillId="13" borderId="15" xfId="0" applyFont="1" applyFill="1" applyBorder="1" applyAlignment="1">
      <alignment horizontal="right"/>
    </xf>
    <xf numFmtId="0" fontId="35" fillId="13" borderId="13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right"/>
    </xf>
    <xf numFmtId="0" fontId="35" fillId="0" borderId="18" xfId="0" applyFont="1" applyBorder="1" applyAlignment="1"/>
    <xf numFmtId="0" fontId="36" fillId="0" borderId="16" xfId="6597" applyFont="1" applyBorder="1" applyAlignment="1">
      <alignment horizontal="center"/>
    </xf>
    <xf numFmtId="43" fontId="36" fillId="0" borderId="16" xfId="6597" applyNumberFormat="1" applyFont="1" applyBorder="1" applyAlignment="1"/>
    <xf numFmtId="43" fontId="36" fillId="0" borderId="16" xfId="6597" applyNumberFormat="1" applyFont="1" applyFill="1" applyBorder="1" applyAlignment="1"/>
    <xf numFmtId="0" fontId="53" fillId="0" borderId="16" xfId="6597" applyFont="1" applyFill="1" applyBorder="1" applyAlignment="1">
      <alignment horizontal="center"/>
    </xf>
    <xf numFmtId="0" fontId="36" fillId="0" borderId="0" xfId="17166" applyFont="1" applyFill="1" applyAlignment="1"/>
    <xf numFmtId="0" fontId="36" fillId="0" borderId="0" xfId="0" applyFont="1" applyFill="1" applyAlignment="1"/>
    <xf numFmtId="0" fontId="36" fillId="0" borderId="16" xfId="0" applyFont="1" applyBorder="1" applyAlignment="1"/>
    <xf numFmtId="0" fontId="36" fillId="0" borderId="18" xfId="0" applyFont="1" applyBorder="1" applyAlignment="1"/>
    <xf numFmtId="0" fontId="36" fillId="0" borderId="16" xfId="6597" quotePrefix="1" applyFont="1" applyBorder="1" applyAlignment="1">
      <alignment horizontal="center"/>
    </xf>
    <xf numFmtId="43" fontId="36" fillId="0" borderId="18" xfId="0" applyNumberFormat="1" applyFont="1" applyBorder="1" applyAlignment="1"/>
    <xf numFmtId="0" fontId="36" fillId="0" borderId="16" xfId="6597" applyFont="1" applyFill="1" applyBorder="1" applyAlignment="1"/>
    <xf numFmtId="0" fontId="35" fillId="14" borderId="13" xfId="0" applyFont="1" applyFill="1" applyBorder="1" applyAlignment="1"/>
    <xf numFmtId="0" fontId="35" fillId="14" borderId="11" xfId="0" applyFont="1" applyFill="1" applyBorder="1" applyAlignment="1">
      <alignment horizontal="right"/>
    </xf>
    <xf numFmtId="0" fontId="35" fillId="14" borderId="12" xfId="0" applyFont="1" applyFill="1" applyBorder="1" applyAlignment="1">
      <alignment horizontal="center"/>
    </xf>
    <xf numFmtId="0" fontId="35" fillId="14" borderId="13" xfId="6597" applyFont="1" applyFill="1" applyBorder="1" applyAlignment="1">
      <alignment horizontal="center"/>
    </xf>
    <xf numFmtId="43" fontId="35" fillId="14" borderId="13" xfId="6597" applyNumberFormat="1" applyFont="1" applyFill="1" applyBorder="1" applyAlignment="1"/>
    <xf numFmtId="43" fontId="35" fillId="14" borderId="13" xfId="6597" applyNumberFormat="1" applyFont="1" applyFill="1" applyBorder="1" applyAlignment="1">
      <alignment horizontal="center"/>
    </xf>
    <xf numFmtId="0" fontId="35" fillId="14" borderId="13" xfId="6597" applyFont="1" applyFill="1" applyBorder="1" applyAlignment="1"/>
    <xf numFmtId="0" fontId="23" fillId="0" borderId="19" xfId="6818" applyFont="1" applyFill="1" applyBorder="1" applyAlignment="1">
      <alignment vertical="center"/>
    </xf>
    <xf numFmtId="192" fontId="37" fillId="0" borderId="18" xfId="23671" applyNumberFormat="1" applyFont="1" applyFill="1" applyBorder="1" applyAlignment="1"/>
    <xf numFmtId="192" fontId="37" fillId="0" borderId="16" xfId="23671" applyNumberFormat="1" applyFont="1" applyFill="1" applyBorder="1" applyAlignment="1">
      <alignment horizontal="center"/>
    </xf>
    <xf numFmtId="0" fontId="37" fillId="0" borderId="16" xfId="6818" applyFont="1" applyFill="1" applyBorder="1" applyAlignment="1"/>
    <xf numFmtId="2" fontId="36" fillId="0" borderId="17" xfId="0" applyNumberFormat="1" applyFont="1" applyBorder="1" applyAlignment="1">
      <alignment horizontal="right"/>
    </xf>
    <xf numFmtId="191" fontId="36" fillId="0" borderId="0" xfId="6597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43" fontId="36" fillId="0" borderId="0" xfId="0" applyNumberFormat="1" applyFont="1" applyFill="1" applyAlignment="1"/>
    <xf numFmtId="0" fontId="4" fillId="0" borderId="0" xfId="23985" applyFont="1"/>
    <xf numFmtId="0" fontId="57" fillId="14" borderId="56" xfId="23985" applyFont="1" applyFill="1" applyBorder="1" applyAlignment="1">
      <alignment horizontal="center"/>
    </xf>
    <xf numFmtId="0" fontId="19" fillId="0" borderId="3" xfId="23985" applyFont="1" applyFill="1" applyBorder="1" applyAlignment="1">
      <alignment horizontal="center"/>
    </xf>
    <xf numFmtId="0" fontId="57" fillId="14" borderId="14" xfId="23985" applyFont="1" applyFill="1" applyBorder="1" applyAlignment="1">
      <alignment horizontal="center"/>
    </xf>
    <xf numFmtId="0" fontId="19" fillId="0" borderId="14" xfId="23985" applyFont="1" applyFill="1" applyBorder="1" applyAlignment="1">
      <alignment horizontal="center"/>
    </xf>
    <xf numFmtId="0" fontId="58" fillId="0" borderId="60" xfId="23985" applyFont="1" applyBorder="1" applyAlignment="1">
      <alignment horizontal="center"/>
    </xf>
    <xf numFmtId="0" fontId="58" fillId="0" borderId="23" xfId="23985" applyFont="1" applyBorder="1"/>
    <xf numFmtId="0" fontId="59" fillId="0" borderId="9" xfId="23985" applyFont="1" applyBorder="1"/>
    <xf numFmtId="0" fontId="59" fillId="0" borderId="51" xfId="23985" applyFont="1" applyBorder="1"/>
    <xf numFmtId="0" fontId="60" fillId="14" borderId="19" xfId="23985" applyFont="1" applyFill="1" applyBorder="1"/>
    <xf numFmtId="0" fontId="59" fillId="0" borderId="19" xfId="23985" applyFont="1" applyBorder="1" applyAlignment="1">
      <alignment horizontal="center"/>
    </xf>
    <xf numFmtId="0" fontId="59" fillId="0" borderId="61" xfId="23985" applyFont="1" applyBorder="1"/>
    <xf numFmtId="0" fontId="59" fillId="0" borderId="0" xfId="23985" applyFont="1"/>
    <xf numFmtId="0" fontId="56" fillId="0" borderId="62" xfId="23985" applyFont="1" applyBorder="1" applyAlignment="1">
      <alignment horizontal="center"/>
    </xf>
    <xf numFmtId="0" fontId="56" fillId="0" borderId="18" xfId="23985" applyFont="1" applyBorder="1"/>
    <xf numFmtId="0" fontId="4" fillId="0" borderId="16" xfId="23985" applyFont="1" applyBorder="1"/>
    <xf numFmtId="0" fontId="61" fillId="14" borderId="16" xfId="23985" applyFont="1" applyFill="1" applyBorder="1"/>
    <xf numFmtId="0" fontId="4" fillId="0" borderId="18" xfId="23985" applyFont="1" applyBorder="1" applyAlignment="1">
      <alignment horizontal="center"/>
    </xf>
    <xf numFmtId="0" fontId="4" fillId="0" borderId="63" xfId="23985" applyFont="1" applyBorder="1"/>
    <xf numFmtId="0" fontId="4" fillId="0" borderId="62" xfId="23985" applyFont="1" applyBorder="1"/>
    <xf numFmtId="0" fontId="4" fillId="0" borderId="18" xfId="23985" applyFont="1" applyBorder="1"/>
    <xf numFmtId="0" fontId="4" fillId="0" borderId="64" xfId="23985" applyFont="1" applyBorder="1"/>
    <xf numFmtId="192" fontId="4" fillId="0" borderId="16" xfId="22215" applyNumberFormat="1" applyFont="1" applyBorder="1"/>
    <xf numFmtId="0" fontId="4" fillId="0" borderId="16" xfId="23985" applyFont="1" applyBorder="1" applyAlignment="1">
      <alignment horizontal="center"/>
    </xf>
    <xf numFmtId="43" fontId="61" fillId="14" borderId="16" xfId="23985" applyNumberFormat="1" applyFont="1" applyFill="1" applyBorder="1"/>
    <xf numFmtId="43" fontId="4" fillId="0" borderId="18" xfId="22215" applyNumberFormat="1" applyFont="1" applyBorder="1" applyAlignment="1"/>
    <xf numFmtId="0" fontId="5" fillId="0" borderId="63" xfId="23985" applyFont="1" applyBorder="1"/>
    <xf numFmtId="43" fontId="4" fillId="0" borderId="16" xfId="22215" applyNumberFormat="1" applyFont="1" applyBorder="1"/>
    <xf numFmtId="194" fontId="61" fillId="14" borderId="16" xfId="22215" applyNumberFormat="1" applyFont="1" applyFill="1" applyBorder="1"/>
    <xf numFmtId="0" fontId="4" fillId="0" borderId="65" xfId="23985" applyFont="1" applyBorder="1"/>
    <xf numFmtId="0" fontId="4" fillId="0" borderId="66" xfId="23985" applyFont="1" applyBorder="1"/>
    <xf numFmtId="0" fontId="4" fillId="0" borderId="67" xfId="23985" applyFont="1" applyBorder="1"/>
    <xf numFmtId="192" fontId="4" fillId="0" borderId="52" xfId="22215" applyNumberFormat="1" applyFont="1" applyBorder="1"/>
    <xf numFmtId="0" fontId="4" fillId="0" borderId="52" xfId="23985" applyFont="1" applyBorder="1" applyAlignment="1">
      <alignment horizontal="center"/>
    </xf>
    <xf numFmtId="0" fontId="61" fillId="14" borderId="52" xfId="23985" applyFont="1" applyFill="1" applyBorder="1" applyAlignment="1">
      <alignment horizontal="center"/>
    </xf>
    <xf numFmtId="192" fontId="56" fillId="0" borderId="52" xfId="22215" applyNumberFormat="1" applyFont="1" applyBorder="1" applyAlignment="1"/>
    <xf numFmtId="0" fontId="56" fillId="0" borderId="68" xfId="23985" applyFont="1" applyBorder="1"/>
    <xf numFmtId="0" fontId="56" fillId="0" borderId="69" xfId="23985" applyFont="1" applyBorder="1" applyAlignment="1">
      <alignment horizontal="center"/>
    </xf>
    <xf numFmtId="0" fontId="4" fillId="0" borderId="70" xfId="23985" applyFont="1" applyBorder="1"/>
    <xf numFmtId="0" fontId="61" fillId="14" borderId="70" xfId="23985" applyFont="1" applyFill="1" applyBorder="1"/>
    <xf numFmtId="0" fontId="4" fillId="0" borderId="64" xfId="23985" applyFont="1" applyBorder="1" applyAlignment="1">
      <alignment horizontal="center"/>
    </xf>
    <xf numFmtId="0" fontId="4" fillId="0" borderId="71" xfId="23985" applyFont="1" applyBorder="1"/>
    <xf numFmtId="0" fontId="4" fillId="0" borderId="17" xfId="23985" applyFont="1" applyBorder="1"/>
    <xf numFmtId="0" fontId="61" fillId="14" borderId="16" xfId="23985" applyFont="1" applyFill="1" applyBorder="1" applyAlignment="1">
      <alignment horizontal="center"/>
    </xf>
    <xf numFmtId="192" fontId="56" fillId="0" borderId="16" xfId="22215" applyNumberFormat="1" applyFont="1" applyBorder="1" applyAlignment="1"/>
    <xf numFmtId="0" fontId="56" fillId="0" borderId="63" xfId="23985" applyFont="1" applyBorder="1"/>
    <xf numFmtId="0" fontId="4" fillId="0" borderId="72" xfId="23985" applyFont="1" applyBorder="1"/>
    <xf numFmtId="0" fontId="4" fillId="0" borderId="73" xfId="23985" applyFont="1" applyBorder="1"/>
    <xf numFmtId="0" fontId="4" fillId="0" borderId="74" xfId="23985" applyFont="1" applyBorder="1"/>
    <xf numFmtId="192" fontId="4" fillId="0" borderId="75" xfId="22215" applyNumberFormat="1" applyFont="1" applyBorder="1"/>
    <xf numFmtId="0" fontId="4" fillId="0" borderId="75" xfId="23985" applyFont="1" applyBorder="1" applyAlignment="1"/>
    <xf numFmtId="0" fontId="61" fillId="14" borderId="75" xfId="23985" applyFont="1" applyFill="1" applyBorder="1" applyAlignment="1"/>
    <xf numFmtId="0" fontId="4" fillId="0" borderId="76" xfId="23985" applyFont="1" applyBorder="1"/>
    <xf numFmtId="0" fontId="4" fillId="0" borderId="0" xfId="23985" applyFont="1" applyBorder="1"/>
    <xf numFmtId="192" fontId="4" fillId="0" borderId="0" xfId="22215" applyNumberFormat="1" applyFont="1" applyBorder="1"/>
    <xf numFmtId="0" fontId="4" fillId="0" borderId="0" xfId="23985" applyFont="1" applyBorder="1" applyAlignment="1"/>
    <xf numFmtId="0" fontId="61" fillId="14" borderId="0" xfId="23985" applyFont="1" applyFill="1" applyBorder="1" applyAlignment="1"/>
    <xf numFmtId="0" fontId="59" fillId="0" borderId="19" xfId="23985" applyFont="1" applyBorder="1"/>
    <xf numFmtId="0" fontId="4" fillId="0" borderId="75" xfId="23985" applyFont="1" applyBorder="1"/>
    <xf numFmtId="0" fontId="61" fillId="14" borderId="75" xfId="23985" applyFont="1" applyFill="1" applyBorder="1"/>
    <xf numFmtId="0" fontId="4" fillId="0" borderId="74" xfId="23985" applyFont="1" applyBorder="1" applyAlignment="1">
      <alignment horizontal="center"/>
    </xf>
    <xf numFmtId="0" fontId="61" fillId="14" borderId="0" xfId="23985" applyFont="1" applyFill="1" applyBorder="1"/>
    <xf numFmtId="0" fontId="20" fillId="0" borderId="61" xfId="23985" applyFont="1" applyBorder="1"/>
    <xf numFmtId="0" fontId="56" fillId="0" borderId="17" xfId="23985" applyFont="1" applyBorder="1"/>
    <xf numFmtId="0" fontId="20" fillId="0" borderId="71" xfId="23985" applyFont="1" applyBorder="1"/>
    <xf numFmtId="0" fontId="5" fillId="0" borderId="17" xfId="23985" applyFont="1" applyBorder="1"/>
    <xf numFmtId="192" fontId="5" fillId="0" borderId="16" xfId="22215" applyNumberFormat="1" applyFont="1" applyBorder="1"/>
    <xf numFmtId="0" fontId="5" fillId="0" borderId="16" xfId="23985" applyFont="1" applyBorder="1" applyAlignment="1">
      <alignment horizontal="center"/>
    </xf>
    <xf numFmtId="192" fontId="56" fillId="0" borderId="18" xfId="23985" applyNumberFormat="1" applyFont="1" applyBorder="1" applyAlignment="1">
      <alignment horizontal="center"/>
    </xf>
    <xf numFmtId="0" fontId="20" fillId="0" borderId="63" xfId="23985" applyFont="1" applyBorder="1"/>
    <xf numFmtId="0" fontId="20" fillId="0" borderId="63" xfId="23985" applyFont="1" applyBorder="1" applyAlignment="1">
      <alignment horizontal="center"/>
    </xf>
    <xf numFmtId="0" fontId="5" fillId="0" borderId="66" xfId="23985" applyFont="1" applyBorder="1"/>
    <xf numFmtId="192" fontId="5" fillId="0" borderId="52" xfId="22215" applyNumberFormat="1" applyFont="1" applyBorder="1"/>
    <xf numFmtId="0" fontId="5" fillId="0" borderId="52" xfId="23985" applyFont="1" applyBorder="1" applyAlignment="1">
      <alignment horizontal="center"/>
    </xf>
    <xf numFmtId="0" fontId="20" fillId="0" borderId="77" xfId="23985" applyFont="1" applyBorder="1" applyAlignment="1">
      <alignment horizontal="center"/>
    </xf>
    <xf numFmtId="192" fontId="59" fillId="0" borderId="51" xfId="22215" applyNumberFormat="1" applyFont="1" applyBorder="1"/>
    <xf numFmtId="0" fontId="59" fillId="0" borderId="51" xfId="23985" applyFont="1" applyBorder="1" applyAlignment="1">
      <alignment horizontal="center"/>
    </xf>
    <xf numFmtId="0" fontId="60" fillId="14" borderId="51" xfId="23985" applyFont="1" applyFill="1" applyBorder="1" applyAlignment="1">
      <alignment horizontal="center"/>
    </xf>
    <xf numFmtId="0" fontId="59" fillId="0" borderId="61" xfId="23985" applyFont="1" applyBorder="1" applyAlignment="1">
      <alignment horizontal="center"/>
    </xf>
    <xf numFmtId="0" fontId="4" fillId="0" borderId="63" xfId="23985" applyFont="1" applyBorder="1" applyAlignment="1">
      <alignment horizontal="center"/>
    </xf>
    <xf numFmtId="0" fontId="4" fillId="0" borderId="16" xfId="22215" applyFont="1" applyBorder="1"/>
    <xf numFmtId="0" fontId="4" fillId="0" borderId="65" xfId="23985" applyFont="1" applyBorder="1" applyAlignment="1"/>
    <xf numFmtId="192" fontId="56" fillId="0" borderId="67" xfId="22215" applyNumberFormat="1" applyFont="1" applyBorder="1" applyAlignment="1"/>
    <xf numFmtId="0" fontId="4" fillId="0" borderId="68" xfId="23985" applyFont="1" applyBorder="1"/>
    <xf numFmtId="0" fontId="61" fillId="14" borderId="16" xfId="22215" applyFont="1" applyFill="1" applyBorder="1"/>
    <xf numFmtId="0" fontId="4" fillId="0" borderId="18" xfId="22215" applyFont="1" applyBorder="1" applyAlignment="1"/>
    <xf numFmtId="43" fontId="61" fillId="14" borderId="16" xfId="23985" applyNumberFormat="1" applyFont="1" applyFill="1" applyBorder="1" applyAlignment="1">
      <alignment horizontal="center"/>
    </xf>
    <xf numFmtId="0" fontId="4" fillId="0" borderId="72" xfId="23985" applyFont="1" applyBorder="1" applyAlignment="1"/>
    <xf numFmtId="0" fontId="4" fillId="0" borderId="75" xfId="23985" applyFont="1" applyBorder="1" applyAlignment="1">
      <alignment horizontal="center"/>
    </xf>
    <xf numFmtId="0" fontId="61" fillId="14" borderId="75" xfId="23985" applyFont="1" applyFill="1" applyBorder="1" applyAlignment="1">
      <alignment horizontal="center"/>
    </xf>
    <xf numFmtId="192" fontId="56" fillId="0" borderId="74" xfId="22215" applyNumberFormat="1" applyFont="1" applyBorder="1" applyAlignment="1"/>
    <xf numFmtId="0" fontId="4" fillId="0" borderId="0" xfId="23985" applyFont="1" applyBorder="1" applyAlignment="1">
      <alignment horizontal="center"/>
    </xf>
    <xf numFmtId="0" fontId="61" fillId="14" borderId="0" xfId="23985" applyFont="1" applyFill="1" applyBorder="1" applyAlignment="1">
      <alignment horizontal="center"/>
    </xf>
    <xf numFmtId="192" fontId="61" fillId="14" borderId="16" xfId="22215" applyNumberFormat="1" applyFont="1" applyFill="1" applyBorder="1" applyAlignment="1"/>
    <xf numFmtId="0" fontId="59" fillId="0" borderId="19" xfId="23985" applyFont="1" applyBorder="1" applyAlignment="1"/>
    <xf numFmtId="0" fontId="4" fillId="0" borderId="18" xfId="23985" applyFont="1" applyBorder="1" applyAlignment="1"/>
    <xf numFmtId="0" fontId="4" fillId="0" borderId="62" xfId="23985" applyFont="1" applyBorder="1" applyAlignment="1"/>
    <xf numFmtId="192" fontId="4" fillId="0" borderId="18" xfId="22215" applyNumberFormat="1" applyFont="1" applyBorder="1" applyAlignment="1"/>
    <xf numFmtId="192" fontId="56" fillId="0" borderId="67" xfId="23985" applyNumberFormat="1" applyFont="1" applyBorder="1" applyAlignment="1"/>
    <xf numFmtId="0" fontId="4" fillId="0" borderId="78" xfId="23985" applyFont="1" applyBorder="1" applyAlignment="1"/>
    <xf numFmtId="0" fontId="56" fillId="0" borderId="79" xfId="23985" applyFont="1" applyBorder="1"/>
    <xf numFmtId="43" fontId="61" fillId="14" borderId="16" xfId="22215" applyNumberFormat="1" applyFont="1" applyFill="1" applyBorder="1" applyAlignment="1"/>
    <xf numFmtId="192" fontId="56" fillId="0" borderId="18" xfId="23985" applyNumberFormat="1" applyFont="1" applyBorder="1" applyAlignment="1"/>
    <xf numFmtId="0" fontId="4" fillId="0" borderId="74" xfId="23985" applyFont="1" applyBorder="1" applyAlignment="1"/>
    <xf numFmtId="0" fontId="58" fillId="0" borderId="69" xfId="23985" applyFont="1" applyBorder="1" applyAlignment="1">
      <alignment horizontal="center"/>
    </xf>
    <xf numFmtId="0" fontId="58" fillId="0" borderId="80" xfId="23985" applyFont="1" applyBorder="1"/>
    <xf numFmtId="0" fontId="59" fillId="0" borderId="64" xfId="23985" applyFont="1" applyBorder="1"/>
    <xf numFmtId="0" fontId="59" fillId="0" borderId="70" xfId="23985" applyFont="1" applyBorder="1"/>
    <xf numFmtId="0" fontId="60" fillId="14" borderId="70" xfId="23985" applyFont="1" applyFill="1" applyBorder="1"/>
    <xf numFmtId="0" fontId="59" fillId="0" borderId="64" xfId="23985" applyFont="1" applyBorder="1" applyAlignment="1">
      <alignment horizontal="center"/>
    </xf>
    <xf numFmtId="0" fontId="4" fillId="0" borderId="4" xfId="23985" applyFont="1" applyBorder="1"/>
    <xf numFmtId="0" fontId="4" fillId="0" borderId="51" xfId="23985" applyFont="1" applyBorder="1"/>
    <xf numFmtId="0" fontId="56" fillId="16" borderId="69" xfId="23985" applyFont="1" applyFill="1" applyBorder="1" applyAlignment="1">
      <alignment horizontal="center"/>
    </xf>
    <xf numFmtId="43" fontId="61" fillId="16" borderId="16" xfId="23985" applyNumberFormat="1" applyFont="1" applyFill="1" applyBorder="1"/>
    <xf numFmtId="0" fontId="56" fillId="0" borderId="64" xfId="23985" applyFont="1" applyBorder="1"/>
    <xf numFmtId="0" fontId="4" fillId="0" borderId="69" xfId="23985" applyFont="1" applyBorder="1"/>
    <xf numFmtId="0" fontId="4" fillId="0" borderId="80" xfId="23985" applyFont="1" applyBorder="1"/>
    <xf numFmtId="43" fontId="4" fillId="0" borderId="70" xfId="22215" applyNumberFormat="1" applyFont="1" applyBorder="1"/>
    <xf numFmtId="0" fontId="4" fillId="0" borderId="70" xfId="23985" applyFont="1" applyBorder="1" applyAlignment="1">
      <alignment horizontal="center"/>
    </xf>
    <xf numFmtId="0" fontId="56" fillId="0" borderId="75" xfId="22215" applyFont="1" applyBorder="1" applyAlignment="1"/>
    <xf numFmtId="0" fontId="56" fillId="0" borderId="76" xfId="23985" applyFont="1" applyBorder="1"/>
    <xf numFmtId="192" fontId="61" fillId="14" borderId="16" xfId="23985" applyNumberFormat="1" applyFont="1" applyFill="1" applyBorder="1"/>
    <xf numFmtId="192" fontId="56" fillId="0" borderId="18" xfId="22215" applyNumberFormat="1" applyFont="1" applyBorder="1" applyAlignment="1"/>
    <xf numFmtId="0" fontId="4" fillId="0" borderId="81" xfId="23985" applyFont="1" applyBorder="1"/>
    <xf numFmtId="0" fontId="56" fillId="0" borderId="74" xfId="22215" applyFont="1" applyBorder="1" applyAlignment="1"/>
    <xf numFmtId="43" fontId="61" fillId="14" borderId="70" xfId="23985" applyNumberFormat="1" applyFont="1" applyFill="1" applyBorder="1"/>
    <xf numFmtId="0" fontId="4" fillId="0" borderId="82" xfId="23985" applyFont="1" applyBorder="1"/>
    <xf numFmtId="0" fontId="4" fillId="0" borderId="58" xfId="23985" applyFont="1" applyBorder="1"/>
    <xf numFmtId="0" fontId="4" fillId="0" borderId="15" xfId="23985" applyFont="1" applyBorder="1"/>
    <xf numFmtId="0" fontId="4" fillId="0" borderId="6" xfId="23985" applyFont="1" applyBorder="1"/>
    <xf numFmtId="192" fontId="4" fillId="0" borderId="14" xfId="22215" applyNumberFormat="1" applyFont="1" applyBorder="1"/>
    <xf numFmtId="0" fontId="4" fillId="0" borderId="14" xfId="23985" applyFont="1" applyBorder="1" applyAlignment="1">
      <alignment horizontal="center"/>
    </xf>
    <xf numFmtId="0" fontId="61" fillId="14" borderId="14" xfId="23985" applyFont="1" applyFill="1" applyBorder="1" applyAlignment="1">
      <alignment horizontal="center"/>
    </xf>
    <xf numFmtId="192" fontId="56" fillId="0" borderId="6" xfId="22215" applyNumberFormat="1" applyFont="1" applyBorder="1" applyAlignment="1"/>
    <xf numFmtId="0" fontId="56" fillId="0" borderId="83" xfId="23985" applyFont="1" applyBorder="1"/>
    <xf numFmtId="2" fontId="56" fillId="0" borderId="69" xfId="23985" applyNumberFormat="1" applyFont="1" applyBorder="1" applyAlignment="1">
      <alignment horizontal="center"/>
    </xf>
    <xf numFmtId="0" fontId="4" fillId="15" borderId="18" xfId="23985" applyFont="1" applyFill="1" applyBorder="1"/>
    <xf numFmtId="43" fontId="61" fillId="14" borderId="16" xfId="22215" applyNumberFormat="1" applyFont="1" applyFill="1" applyBorder="1"/>
    <xf numFmtId="0" fontId="4" fillId="0" borderId="84" xfId="23985" applyFont="1" applyBorder="1"/>
    <xf numFmtId="0" fontId="60" fillId="14" borderId="16" xfId="23985" applyFont="1" applyFill="1" applyBorder="1"/>
    <xf numFmtId="0" fontId="59" fillId="0" borderId="18" xfId="23985" applyFont="1" applyBorder="1" applyAlignment="1">
      <alignment horizontal="center"/>
    </xf>
    <xf numFmtId="0" fontId="59" fillId="0" borderId="63" xfId="23985" applyFont="1" applyBorder="1"/>
    <xf numFmtId="0" fontId="5" fillId="0" borderId="63" xfId="23985" applyFont="1" applyBorder="1" applyAlignment="1">
      <alignment horizontal="center"/>
    </xf>
    <xf numFmtId="193" fontId="4" fillId="0" borderId="16" xfId="22215" applyNumberFormat="1" applyFont="1" applyBorder="1"/>
    <xf numFmtId="0" fontId="61" fillId="14" borderId="70" xfId="22215" applyFont="1" applyFill="1" applyBorder="1"/>
    <xf numFmtId="0" fontId="4" fillId="0" borderId="64" xfId="22215" applyFont="1" applyBorder="1" applyAlignment="1"/>
    <xf numFmtId="0" fontId="5" fillId="0" borderId="71" xfId="23985" applyFont="1" applyBorder="1" applyAlignment="1">
      <alignment horizontal="center"/>
    </xf>
    <xf numFmtId="0" fontId="21" fillId="0" borderId="63" xfId="23985" applyFont="1" applyBorder="1" applyAlignment="1">
      <alignment horizontal="center"/>
    </xf>
    <xf numFmtId="190" fontId="56" fillId="0" borderId="69" xfId="23985" applyNumberFormat="1" applyFont="1" applyBorder="1" applyAlignment="1">
      <alignment horizontal="center"/>
    </xf>
    <xf numFmtId="0" fontId="4" fillId="0" borderId="43" xfId="23985" applyFont="1" applyBorder="1"/>
    <xf numFmtId="0" fontId="4" fillId="0" borderId="78" xfId="23985" applyFont="1" applyBorder="1"/>
    <xf numFmtId="0" fontId="4" fillId="0" borderId="85" xfId="23985" applyFont="1" applyBorder="1"/>
    <xf numFmtId="0" fontId="4" fillId="0" borderId="86" xfId="23985" applyFont="1" applyBorder="1"/>
    <xf numFmtId="192" fontId="4" fillId="0" borderId="87" xfId="22215" applyNumberFormat="1" applyFont="1" applyBorder="1"/>
    <xf numFmtId="0" fontId="4" fillId="0" borderId="87" xfId="23985" applyFont="1" applyBorder="1" applyAlignment="1">
      <alignment horizontal="center"/>
    </xf>
    <xf numFmtId="0" fontId="61" fillId="14" borderId="87" xfId="23985" applyFont="1" applyFill="1" applyBorder="1" applyAlignment="1">
      <alignment horizontal="center"/>
    </xf>
    <xf numFmtId="192" fontId="56" fillId="0" borderId="86" xfId="22215" applyNumberFormat="1" applyFont="1" applyBorder="1" applyAlignment="1"/>
    <xf numFmtId="0" fontId="4" fillId="0" borderId="79" xfId="23985" applyFont="1" applyBorder="1"/>
    <xf numFmtId="2" fontId="56" fillId="16" borderId="69" xfId="23985" applyNumberFormat="1" applyFont="1" applyFill="1" applyBorder="1" applyAlignment="1">
      <alignment horizontal="center"/>
    </xf>
    <xf numFmtId="192" fontId="4" fillId="0" borderId="70" xfId="22215" applyNumberFormat="1" applyFont="1" applyBorder="1"/>
    <xf numFmtId="0" fontId="61" fillId="14" borderId="70" xfId="23985" applyFont="1" applyFill="1" applyBorder="1" applyAlignment="1">
      <alignment horizontal="center"/>
    </xf>
    <xf numFmtId="192" fontId="56" fillId="0" borderId="64" xfId="22215" applyNumberFormat="1" applyFont="1" applyBorder="1" applyAlignment="1"/>
    <xf numFmtId="0" fontId="56" fillId="0" borderId="71" xfId="23985" applyFont="1" applyBorder="1"/>
    <xf numFmtId="0" fontId="56" fillId="0" borderId="74" xfId="23985" applyFont="1" applyBorder="1"/>
    <xf numFmtId="0" fontId="56" fillId="0" borderId="0" xfId="23985" applyFont="1" applyBorder="1"/>
    <xf numFmtId="0" fontId="5" fillId="0" borderId="67" xfId="23985" applyFont="1" applyBorder="1"/>
    <xf numFmtId="0" fontId="61" fillId="14" borderId="88" xfId="23985" applyFont="1" applyFill="1" applyBorder="1"/>
    <xf numFmtId="0" fontId="56" fillId="0" borderId="60" xfId="23985" applyFont="1" applyBorder="1" applyAlignment="1">
      <alignment horizontal="center"/>
    </xf>
    <xf numFmtId="0" fontId="4" fillId="0" borderId="19" xfId="23985" applyFont="1" applyBorder="1"/>
    <xf numFmtId="0" fontId="4" fillId="0" borderId="89" xfId="23985" applyFont="1" applyBorder="1"/>
    <xf numFmtId="0" fontId="4" fillId="0" borderId="90" xfId="23985" applyFont="1" applyBorder="1"/>
    <xf numFmtId="0" fontId="4" fillId="0" borderId="91" xfId="23985" applyFont="1" applyBorder="1"/>
    <xf numFmtId="0" fontId="4" fillId="0" borderId="92" xfId="23985" applyFont="1" applyBorder="1"/>
    <xf numFmtId="0" fontId="4" fillId="0" borderId="93" xfId="23985" applyFont="1" applyBorder="1"/>
    <xf numFmtId="0" fontId="5" fillId="0" borderId="74" xfId="23985" applyFont="1" applyBorder="1"/>
    <xf numFmtId="0" fontId="5" fillId="0" borderId="0" xfId="23985" applyFont="1" applyBorder="1"/>
    <xf numFmtId="192" fontId="56" fillId="16" borderId="67" xfId="22215" applyNumberFormat="1" applyFont="1" applyFill="1" applyBorder="1" applyAlignment="1"/>
    <xf numFmtId="0" fontId="4" fillId="0" borderId="2" xfId="23985" applyFont="1" applyBorder="1"/>
    <xf numFmtId="192" fontId="4" fillId="0" borderId="2" xfId="22215" applyNumberFormat="1" applyFont="1" applyBorder="1"/>
    <xf numFmtId="0" fontId="4" fillId="0" borderId="2" xfId="23985" applyFont="1" applyBorder="1" applyAlignment="1">
      <alignment horizontal="center"/>
    </xf>
    <xf numFmtId="0" fontId="61" fillId="14" borderId="2" xfId="23985" applyFont="1" applyFill="1" applyBorder="1" applyAlignment="1">
      <alignment horizontal="center"/>
    </xf>
    <xf numFmtId="0" fontId="4" fillId="0" borderId="94" xfId="23985" applyFont="1" applyBorder="1"/>
    <xf numFmtId="0" fontId="4" fillId="0" borderId="95" xfId="23985" applyFont="1" applyBorder="1"/>
    <xf numFmtId="0" fontId="4" fillId="0" borderId="96" xfId="23985" applyFont="1" applyBorder="1"/>
    <xf numFmtId="192" fontId="4" fillId="0" borderId="88" xfId="22215" applyNumberFormat="1" applyFont="1" applyBorder="1"/>
    <xf numFmtId="0" fontId="4" fillId="0" borderId="88" xfId="23985" applyFont="1" applyBorder="1" applyAlignment="1">
      <alignment horizontal="center"/>
    </xf>
    <xf numFmtId="0" fontId="61" fillId="14" borderId="88" xfId="23985" applyFont="1" applyFill="1" applyBorder="1" applyAlignment="1">
      <alignment horizontal="center"/>
    </xf>
    <xf numFmtId="192" fontId="56" fillId="0" borderId="96" xfId="22215" applyNumberFormat="1" applyFont="1" applyBorder="1" applyAlignment="1"/>
    <xf numFmtId="0" fontId="4" fillId="0" borderId="97" xfId="23985" applyFont="1" applyBorder="1"/>
    <xf numFmtId="0" fontId="61" fillId="14" borderId="0" xfId="23985" applyFont="1" applyFill="1"/>
    <xf numFmtId="2" fontId="36" fillId="0" borderId="16" xfId="6597" applyNumberFormat="1" applyFont="1" applyBorder="1" applyAlignment="1">
      <alignment horizontal="center"/>
    </xf>
    <xf numFmtId="192" fontId="23" fillId="0" borderId="18" xfId="23671" applyNumberFormat="1" applyFont="1" applyFill="1" applyBorder="1" applyAlignment="1"/>
    <xf numFmtId="0" fontId="35" fillId="13" borderId="12" xfId="0" applyFont="1" applyFill="1" applyBorder="1" applyAlignment="1">
      <alignment horizontal="center"/>
    </xf>
    <xf numFmtId="49" fontId="37" fillId="0" borderId="100" xfId="28263" applyNumberFormat="1" applyFont="1" applyBorder="1" applyAlignment="1">
      <alignment horizontal="left" vertical="center"/>
    </xf>
    <xf numFmtId="49" fontId="37" fillId="0" borderId="99" xfId="28263" applyNumberFormat="1" applyFont="1" applyBorder="1" applyAlignment="1">
      <alignment horizontal="left" vertical="center"/>
    </xf>
    <xf numFmtId="0" fontId="35" fillId="0" borderId="0" xfId="22250" applyFont="1" applyBorder="1" applyAlignment="1">
      <alignment horizontal="center"/>
    </xf>
    <xf numFmtId="0" fontId="36" fillId="0" borderId="0" xfId="0" applyFont="1" applyAlignment="1">
      <alignment horizontal="center"/>
    </xf>
    <xf numFmtId="192" fontId="37" fillId="0" borderId="16" xfId="6818" applyNumberFormat="1" applyFont="1" applyFill="1" applyBorder="1" applyAlignment="1">
      <alignment horizontal="center"/>
    </xf>
    <xf numFmtId="190" fontId="36" fillId="0" borderId="16" xfId="6597" applyNumberFormat="1" applyFont="1" applyBorder="1" applyAlignment="1">
      <alignment horizontal="center"/>
    </xf>
    <xf numFmtId="43" fontId="67" fillId="0" borderId="98" xfId="28247" applyNumberFormat="1" applyFont="1" applyFill="1" applyBorder="1" applyAlignment="1">
      <alignment horizontal="center" vertical="center"/>
    </xf>
    <xf numFmtId="43" fontId="37" fillId="0" borderId="98" xfId="28247" applyNumberFormat="1" applyFont="1" applyFill="1" applyBorder="1" applyAlignment="1">
      <alignment horizontal="center" vertical="center"/>
    </xf>
    <xf numFmtId="204" fontId="68" fillId="0" borderId="0" xfId="6597" applyNumberFormat="1" applyFont="1"/>
    <xf numFmtId="205" fontId="68" fillId="0" borderId="0" xfId="6597" applyNumberFormat="1" applyFont="1"/>
    <xf numFmtId="204" fontId="10" fillId="0" borderId="0" xfId="28277" applyNumberFormat="1" applyFont="1"/>
    <xf numFmtId="0" fontId="35" fillId="0" borderId="17" xfId="0" applyFont="1" applyBorder="1" applyAlignment="1">
      <alignment horizontal="left"/>
    </xf>
    <xf numFmtId="0" fontId="40" fillId="0" borderId="0" xfId="24708" applyFont="1" applyBorder="1" applyAlignment="1">
      <alignment horizontal="center"/>
    </xf>
    <xf numFmtId="0" fontId="40" fillId="0" borderId="0" xfId="16150" applyFont="1" applyAlignment="1">
      <alignment horizontal="center"/>
    </xf>
    <xf numFmtId="0" fontId="40" fillId="0" borderId="0" xfId="23973" applyFont="1" applyBorder="1" applyAlignment="1">
      <alignment horizontal="center"/>
    </xf>
    <xf numFmtId="0" fontId="35" fillId="13" borderId="7" xfId="0" applyFont="1" applyFill="1" applyBorder="1" applyAlignment="1">
      <alignment horizontal="center"/>
    </xf>
    <xf numFmtId="0" fontId="35" fillId="13" borderId="14" xfId="0" applyFont="1" applyFill="1" applyBorder="1" applyAlignment="1">
      <alignment horizontal="center"/>
    </xf>
    <xf numFmtId="0" fontId="35" fillId="13" borderId="12" xfId="0" applyFont="1" applyFill="1" applyBorder="1" applyAlignment="1">
      <alignment horizontal="center"/>
    </xf>
    <xf numFmtId="202" fontId="47" fillId="0" borderId="0" xfId="23973" applyNumberFormat="1" applyFont="1" applyAlignment="1">
      <alignment horizontal="left"/>
    </xf>
    <xf numFmtId="43" fontId="67" fillId="0" borderId="53" xfId="28247" applyNumberFormat="1" applyFont="1" applyFill="1" applyBorder="1" applyAlignment="1">
      <alignment horizontal="center" vertical="center"/>
    </xf>
    <xf numFmtId="0" fontId="38" fillId="0" borderId="70" xfId="24687" applyFont="1" applyBorder="1" applyAlignment="1">
      <alignment horizontal="center"/>
    </xf>
    <xf numFmtId="0" fontId="40" fillId="0" borderId="0" xfId="16150" applyFont="1" applyAlignment="1">
      <alignment horizontal="left"/>
    </xf>
    <xf numFmtId="0" fontId="40" fillId="0" borderId="0" xfId="24708" applyFont="1" applyBorder="1" applyAlignment="1">
      <alignment horizontal="center"/>
    </xf>
    <xf numFmtId="0" fontId="40" fillId="0" borderId="0" xfId="16150" applyFont="1" applyAlignment="1">
      <alignment horizontal="center"/>
    </xf>
    <xf numFmtId="0" fontId="40" fillId="0" borderId="0" xfId="23973" applyFont="1" applyBorder="1" applyAlignment="1">
      <alignment horizontal="center"/>
    </xf>
    <xf numFmtId="0" fontId="40" fillId="0" borderId="0" xfId="24708" applyFont="1" applyBorder="1" applyAlignment="1">
      <alignment horizontal="center"/>
    </xf>
    <xf numFmtId="0" fontId="40" fillId="0" borderId="0" xfId="16150" applyFont="1" applyAlignment="1">
      <alignment horizontal="center"/>
    </xf>
    <xf numFmtId="0" fontId="40" fillId="0" borderId="0" xfId="23973" applyFont="1" applyBorder="1" applyAlignment="1">
      <alignment horizontal="center"/>
    </xf>
    <xf numFmtId="0" fontId="40" fillId="0" borderId="0" xfId="16147" applyFont="1" applyAlignment="1">
      <alignment horizontal="center"/>
    </xf>
    <xf numFmtId="43" fontId="51" fillId="13" borderId="13" xfId="23973" applyNumberFormat="1" applyFont="1" applyFill="1" applyBorder="1" applyAlignment="1"/>
    <xf numFmtId="43" fontId="42" fillId="12" borderId="8" xfId="23973" applyNumberFormat="1" applyFont="1" applyFill="1" applyBorder="1" applyAlignment="1"/>
    <xf numFmtId="0" fontId="36" fillId="0" borderId="70" xfId="6597" applyFont="1" applyBorder="1" applyAlignment="1">
      <alignment horizontal="center"/>
    </xf>
    <xf numFmtId="192" fontId="36" fillId="0" borderId="16" xfId="6597" applyNumberFormat="1" applyFont="1" applyFill="1" applyBorder="1" applyAlignment="1"/>
    <xf numFmtId="192" fontId="36" fillId="0" borderId="16" xfId="6597" applyNumberFormat="1" applyFont="1" applyBorder="1" applyAlignment="1"/>
    <xf numFmtId="0" fontId="36" fillId="0" borderId="17" xfId="0" applyFont="1" applyBorder="1" applyAlignment="1">
      <alignment horizontal="left"/>
    </xf>
    <xf numFmtId="192" fontId="56" fillId="0" borderId="0" xfId="22215" applyNumberFormat="1" applyFont="1" applyBorder="1" applyAlignment="1"/>
    <xf numFmtId="9" fontId="50" fillId="0" borderId="16" xfId="17166" applyNumberFormat="1" applyFont="1" applyBorder="1" applyAlignment="1">
      <alignment horizontal="center"/>
    </xf>
    <xf numFmtId="204" fontId="68" fillId="0" borderId="0" xfId="28451" applyNumberFormat="1" applyFont="1"/>
    <xf numFmtId="205" fontId="68" fillId="0" borderId="0" xfId="28451" applyNumberFormat="1" applyFont="1"/>
    <xf numFmtId="204" fontId="71" fillId="0" borderId="55" xfId="28451" applyNumberFormat="1" applyFont="1" applyBorder="1"/>
    <xf numFmtId="204" fontId="68" fillId="0" borderId="2" xfId="28451" applyNumberFormat="1" applyFont="1" applyBorder="1"/>
    <xf numFmtId="204" fontId="68" fillId="0" borderId="3" xfId="28451" applyNumberFormat="1" applyFont="1" applyBorder="1"/>
    <xf numFmtId="204" fontId="34" fillId="0" borderId="47" xfId="28277" applyNumberFormat="1" applyFont="1" applyBorder="1"/>
    <xf numFmtId="9" fontId="73" fillId="16" borderId="4" xfId="28983" applyFont="1" applyFill="1" applyBorder="1" applyAlignment="1">
      <alignment horizontal="center"/>
    </xf>
    <xf numFmtId="204" fontId="68" fillId="0" borderId="4" xfId="28451" applyNumberFormat="1" applyFont="1" applyBorder="1"/>
    <xf numFmtId="9" fontId="73" fillId="0" borderId="4" xfId="28983" applyFont="1" applyBorder="1" applyAlignment="1">
      <alignment horizontal="center"/>
    </xf>
    <xf numFmtId="204" fontId="75" fillId="0" borderId="47" xfId="28451" applyNumberFormat="1" applyFont="1" applyBorder="1"/>
    <xf numFmtId="204" fontId="68" fillId="0" borderId="0" xfId="28451" applyNumberFormat="1" applyFont="1" applyBorder="1"/>
    <xf numFmtId="204" fontId="76" fillId="17" borderId="13" xfId="28451" applyNumberFormat="1" applyFont="1" applyFill="1" applyBorder="1"/>
    <xf numFmtId="9" fontId="77" fillId="18" borderId="4" xfId="28983" applyFont="1" applyFill="1" applyBorder="1" applyAlignment="1">
      <alignment horizontal="center"/>
    </xf>
    <xf numFmtId="204" fontId="78" fillId="0" borderId="47" xfId="28451" applyNumberFormat="1" applyFont="1" applyBorder="1" applyAlignment="1">
      <alignment horizontal="center" vertical="center"/>
    </xf>
    <xf numFmtId="204" fontId="68" fillId="0" borderId="47" xfId="28451" applyNumberFormat="1" applyFont="1" applyBorder="1"/>
    <xf numFmtId="204" fontId="81" fillId="0" borderId="33" xfId="28451" applyNumberFormat="1" applyFont="1" applyBorder="1"/>
    <xf numFmtId="205" fontId="34" fillId="0" borderId="22" xfId="28277" applyNumberFormat="1" applyFont="1" applyBorder="1"/>
    <xf numFmtId="204" fontId="82" fillId="0" borderId="47" xfId="28451" applyNumberFormat="1" applyFont="1" applyBorder="1" applyAlignment="1">
      <alignment horizontal="right"/>
    </xf>
    <xf numFmtId="204" fontId="83" fillId="15" borderId="7" xfId="28451" applyNumberFormat="1" applyFont="1" applyFill="1" applyBorder="1" applyProtection="1">
      <protection hidden="1"/>
    </xf>
    <xf numFmtId="204" fontId="82" fillId="0" borderId="0" xfId="28451" applyNumberFormat="1" applyFont="1" applyBorder="1"/>
    <xf numFmtId="204" fontId="73" fillId="15" borderId="20" xfId="28277" applyNumberFormat="1" applyFont="1" applyFill="1" applyBorder="1" applyAlignment="1">
      <alignment horizontal="center"/>
    </xf>
    <xf numFmtId="205" fontId="73" fillId="15" borderId="30" xfId="28277" applyNumberFormat="1" applyFont="1" applyFill="1" applyBorder="1" applyAlignment="1">
      <alignment horizontal="center"/>
    </xf>
    <xf numFmtId="204" fontId="68" fillId="0" borderId="47" xfId="28451" applyNumberFormat="1" applyFont="1" applyBorder="1" applyAlignment="1">
      <alignment horizontal="right"/>
    </xf>
    <xf numFmtId="204" fontId="68" fillId="15" borderId="13" xfId="28451" applyNumberFormat="1" applyFont="1" applyFill="1" applyBorder="1"/>
    <xf numFmtId="204" fontId="73" fillId="15" borderId="21" xfId="28277" applyNumberFormat="1" applyFont="1" applyFill="1" applyBorder="1" applyAlignment="1">
      <alignment horizontal="center"/>
    </xf>
    <xf numFmtId="205" fontId="34" fillId="15" borderId="22" xfId="28277" applyNumberFormat="1" applyFont="1" applyFill="1" applyBorder="1"/>
    <xf numFmtId="204" fontId="84" fillId="0" borderId="47" xfId="28451" applyNumberFormat="1" applyFont="1" applyBorder="1" applyAlignment="1">
      <alignment horizontal="right"/>
    </xf>
    <xf numFmtId="204" fontId="83" fillId="15" borderId="14" xfId="28451" applyNumberFormat="1" applyFont="1" applyFill="1" applyBorder="1"/>
    <xf numFmtId="204" fontId="84" fillId="0" borderId="0" xfId="28451" applyNumberFormat="1" applyFont="1" applyFill="1" applyBorder="1"/>
    <xf numFmtId="204" fontId="34" fillId="0" borderId="13" xfId="28451" applyNumberFormat="1" applyFont="1" applyBorder="1"/>
    <xf numFmtId="205" fontId="34" fillId="0" borderId="104" xfId="28277" applyNumberFormat="1" applyFont="1" applyBorder="1" applyAlignment="1">
      <alignment horizontal="center"/>
    </xf>
    <xf numFmtId="205" fontId="34" fillId="0" borderId="6" xfId="28277" applyNumberFormat="1" applyFont="1" applyBorder="1" applyAlignment="1">
      <alignment horizontal="center"/>
    </xf>
    <xf numFmtId="204" fontId="85" fillId="0" borderId="47" xfId="28451" applyNumberFormat="1" applyFont="1" applyBorder="1" applyAlignment="1">
      <alignment horizontal="right"/>
    </xf>
    <xf numFmtId="205" fontId="86" fillId="15" borderId="13" xfId="28451" applyNumberFormat="1" applyFont="1" applyFill="1" applyBorder="1"/>
    <xf numFmtId="205" fontId="34" fillId="0" borderId="12" xfId="28277" applyNumberFormat="1" applyFont="1" applyBorder="1" applyAlignment="1">
      <alignment horizontal="center"/>
    </xf>
    <xf numFmtId="205" fontId="87" fillId="2" borderId="105" xfId="28451" applyNumberFormat="1" applyFont="1" applyFill="1" applyBorder="1"/>
    <xf numFmtId="204" fontId="88" fillId="0" borderId="0" xfId="28451" applyNumberFormat="1" applyFont="1" applyBorder="1"/>
    <xf numFmtId="204" fontId="89" fillId="0" borderId="13" xfId="28451" applyNumberFormat="1" applyFont="1" applyBorder="1"/>
    <xf numFmtId="204" fontId="91" fillId="0" borderId="47" xfId="28451" applyNumberFormat="1" applyFont="1" applyBorder="1" applyAlignment="1">
      <alignment horizontal="right"/>
    </xf>
    <xf numFmtId="204" fontId="75" fillId="0" borderId="0" xfId="28451" applyNumberFormat="1" applyFont="1" applyBorder="1"/>
    <xf numFmtId="204" fontId="88" fillId="0" borderId="4" xfId="28451" applyNumberFormat="1" applyFont="1" applyBorder="1"/>
    <xf numFmtId="204" fontId="75" fillId="0" borderId="4" xfId="28451" applyNumberFormat="1" applyFont="1" applyBorder="1"/>
    <xf numFmtId="204" fontId="68" fillId="0" borderId="15" xfId="28451" applyNumberFormat="1" applyFont="1" applyBorder="1"/>
    <xf numFmtId="204" fontId="68" fillId="0" borderId="5" xfId="28451" applyNumberFormat="1" applyFont="1" applyBorder="1"/>
    <xf numFmtId="204" fontId="88" fillId="0" borderId="6" xfId="28451" applyNumberFormat="1" applyFont="1" applyBorder="1"/>
    <xf numFmtId="204" fontId="34" fillId="0" borderId="13" xfId="28451" applyNumberFormat="1" applyFont="1" applyBorder="1" applyAlignment="1">
      <alignment horizontal="right"/>
    </xf>
    <xf numFmtId="1" fontId="36" fillId="0" borderId="16" xfId="6597" applyNumberFormat="1" applyFont="1" applyBorder="1" applyAlignment="1">
      <alignment horizontal="center"/>
    </xf>
    <xf numFmtId="0" fontId="36" fillId="0" borderId="17" xfId="0" applyFont="1" applyBorder="1" applyAlignment="1">
      <alignment horizontal="right"/>
    </xf>
    <xf numFmtId="43" fontId="36" fillId="0" borderId="16" xfId="6597" applyNumberFormat="1" applyFont="1" applyFill="1" applyBorder="1" applyAlignment="1"/>
    <xf numFmtId="0" fontId="36" fillId="0" borderId="18" xfId="0" applyFont="1" applyBorder="1" applyAlignment="1"/>
    <xf numFmtId="0" fontId="36" fillId="0" borderId="85" xfId="0" applyFont="1" applyBorder="1" applyAlignment="1">
      <alignment horizontal="right"/>
    </xf>
    <xf numFmtId="192" fontId="36" fillId="0" borderId="16" xfId="6597" applyNumberFormat="1" applyFont="1" applyFill="1" applyBorder="1" applyAlignment="1"/>
    <xf numFmtId="0" fontId="36" fillId="0" borderId="86" xfId="0" applyFont="1" applyBorder="1" applyAlignment="1">
      <alignment vertical="center" wrapText="1"/>
    </xf>
    <xf numFmtId="0" fontId="36" fillId="0" borderId="16" xfId="6597" applyFont="1" applyBorder="1" applyAlignment="1">
      <alignment horizontal="center"/>
    </xf>
    <xf numFmtId="43" fontId="36" fillId="0" borderId="16" xfId="6597" applyNumberFormat="1" applyFont="1" applyBorder="1" applyAlignment="1"/>
    <xf numFmtId="0" fontId="36" fillId="0" borderId="70" xfId="6597" applyFont="1" applyBorder="1" applyAlignment="1">
      <alignment horizontal="center"/>
    </xf>
    <xf numFmtId="1" fontId="36" fillId="0" borderId="16" xfId="6597" applyNumberFormat="1" applyFont="1" applyBorder="1" applyAlignment="1">
      <alignment horizontal="center"/>
    </xf>
    <xf numFmtId="1" fontId="36" fillId="0" borderId="16" xfId="6597" applyNumberFormat="1" applyFont="1" applyBorder="1" applyAlignment="1">
      <alignment horizontal="center" vertical="center"/>
    </xf>
    <xf numFmtId="1" fontId="36" fillId="0" borderId="70" xfId="6597" applyNumberFormat="1" applyFont="1" applyBorder="1" applyAlignment="1">
      <alignment horizontal="center"/>
    </xf>
    <xf numFmtId="0" fontId="0" fillId="0" borderId="0" xfId="0"/>
    <xf numFmtId="0" fontId="40" fillId="0" borderId="0" xfId="16150" applyFont="1" applyAlignment="1">
      <alignment horizontal="left"/>
    </xf>
    <xf numFmtId="0" fontId="39" fillId="0" borderId="37" xfId="23973" applyFont="1" applyBorder="1" applyAlignment="1">
      <alignment horizontal="center"/>
    </xf>
    <xf numFmtId="0" fontId="39" fillId="0" borderId="38" xfId="23973" applyFont="1" applyBorder="1" applyAlignment="1">
      <alignment horizontal="center"/>
    </xf>
    <xf numFmtId="0" fontId="39" fillId="0" borderId="39" xfId="23973" applyFont="1" applyBorder="1" applyAlignment="1">
      <alignment horizontal="center"/>
    </xf>
    <xf numFmtId="0" fontId="39" fillId="0" borderId="17" xfId="23973" applyFont="1" applyBorder="1" applyAlignment="1">
      <alignment horizontal="left"/>
    </xf>
    <xf numFmtId="0" fontId="39" fillId="0" borderId="43" xfId="23973" applyFont="1" applyBorder="1" applyAlignment="1">
      <alignment horizontal="left"/>
    </xf>
    <xf numFmtId="0" fontId="39" fillId="0" borderId="18" xfId="23973" applyFont="1" applyBorder="1" applyAlignment="1">
      <alignment horizontal="left"/>
    </xf>
    <xf numFmtId="0" fontId="40" fillId="0" borderId="17" xfId="23973" applyFont="1" applyBorder="1" applyAlignment="1">
      <alignment horizontal="center"/>
    </xf>
    <xf numFmtId="0" fontId="40" fillId="0" borderId="43" xfId="23973" applyFont="1" applyBorder="1" applyAlignment="1">
      <alignment horizontal="center"/>
    </xf>
    <xf numFmtId="0" fontId="40" fillId="0" borderId="18" xfId="23973" applyFont="1" applyBorder="1" applyAlignment="1">
      <alignment horizontal="center"/>
    </xf>
    <xf numFmtId="0" fontId="40" fillId="0" borderId="0" xfId="24708" applyFont="1" applyBorder="1" applyAlignment="1">
      <alignment horizontal="center"/>
    </xf>
    <xf numFmtId="0" fontId="40" fillId="0" borderId="0" xfId="16150" applyFont="1" applyAlignment="1">
      <alignment horizontal="center"/>
    </xf>
    <xf numFmtId="0" fontId="40" fillId="0" borderId="0" xfId="23973" applyFont="1" applyFill="1" applyBorder="1" applyAlignment="1">
      <alignment horizontal="center"/>
    </xf>
    <xf numFmtId="0" fontId="39" fillId="0" borderId="0" xfId="23973" applyFont="1" applyFill="1" applyBorder="1" applyAlignment="1">
      <alignment horizontal="center"/>
    </xf>
    <xf numFmtId="0" fontId="42" fillId="12" borderId="44" xfId="23973" applyFont="1" applyFill="1" applyBorder="1" applyAlignment="1">
      <alignment horizontal="center" vertical="center"/>
    </xf>
    <xf numFmtId="0" fontId="42" fillId="12" borderId="46" xfId="23973" applyFont="1" applyFill="1" applyBorder="1" applyAlignment="1">
      <alignment horizontal="center" vertical="center"/>
    </xf>
    <xf numFmtId="0" fontId="42" fillId="12" borderId="32" xfId="23973" applyFont="1" applyFill="1" applyBorder="1" applyAlignment="1">
      <alignment horizontal="center" vertical="center"/>
    </xf>
    <xf numFmtId="0" fontId="48" fillId="12" borderId="26" xfId="23973" applyFont="1" applyFill="1" applyBorder="1" applyAlignment="1">
      <alignment horizontal="center"/>
    </xf>
    <xf numFmtId="0" fontId="48" fillId="12" borderId="50" xfId="23973" applyFont="1" applyFill="1" applyBorder="1" applyAlignment="1">
      <alignment horizontal="center"/>
    </xf>
    <xf numFmtId="0" fontId="39" fillId="0" borderId="0" xfId="23973" applyFont="1" applyBorder="1" applyAlignment="1">
      <alignment horizontal="center"/>
    </xf>
    <xf numFmtId="0" fontId="39" fillId="0" borderId="1" xfId="23973" applyFont="1" applyBorder="1" applyAlignment="1">
      <alignment horizontal="center"/>
    </xf>
    <xf numFmtId="0" fontId="39" fillId="12" borderId="27" xfId="23973" applyFont="1" applyFill="1" applyBorder="1" applyAlignment="1">
      <alignment horizontal="center" vertical="center"/>
    </xf>
    <xf numFmtId="0" fontId="39" fillId="12" borderId="32" xfId="23973" applyFont="1" applyFill="1" applyBorder="1" applyAlignment="1">
      <alignment horizontal="center" vertical="center"/>
    </xf>
    <xf numFmtId="0" fontId="39" fillId="12" borderId="28" xfId="23973" applyFont="1" applyFill="1" applyBorder="1" applyAlignment="1">
      <alignment horizontal="center" vertical="center"/>
    </xf>
    <xf numFmtId="0" fontId="39" fillId="12" borderId="29" xfId="23973" applyFont="1" applyFill="1" applyBorder="1" applyAlignment="1">
      <alignment horizontal="center" vertical="center"/>
    </xf>
    <xf numFmtId="0" fontId="39" fillId="12" borderId="30" xfId="23973" applyFont="1" applyFill="1" applyBorder="1" applyAlignment="1">
      <alignment horizontal="center" vertical="center"/>
    </xf>
    <xf numFmtId="0" fontId="39" fillId="12" borderId="33" xfId="23973" applyFont="1" applyFill="1" applyBorder="1" applyAlignment="1">
      <alignment horizontal="center" vertical="center"/>
    </xf>
    <xf numFmtId="0" fontId="39" fillId="12" borderId="34" xfId="23973" applyFont="1" applyFill="1" applyBorder="1" applyAlignment="1">
      <alignment horizontal="center" vertical="center"/>
    </xf>
    <xf numFmtId="0" fontId="39" fillId="12" borderId="22" xfId="23973" applyFont="1" applyFill="1" applyBorder="1" applyAlignment="1">
      <alignment horizontal="center" vertical="center"/>
    </xf>
    <xf numFmtId="43" fontId="39" fillId="12" borderId="20" xfId="23973" applyNumberFormat="1" applyFont="1" applyFill="1" applyBorder="1" applyAlignment="1">
      <alignment horizontal="center" vertical="center"/>
    </xf>
    <xf numFmtId="43" fontId="39" fillId="12" borderId="21" xfId="23973" applyNumberFormat="1" applyFont="1" applyFill="1" applyBorder="1" applyAlignment="1">
      <alignment horizontal="center" vertical="center"/>
    </xf>
    <xf numFmtId="0" fontId="39" fillId="12" borderId="31" xfId="23973" applyFont="1" applyFill="1" applyBorder="1" applyAlignment="1">
      <alignment horizontal="center" vertical="center"/>
    </xf>
    <xf numFmtId="0" fontId="39" fillId="12" borderId="35" xfId="23973" applyFont="1" applyFill="1" applyBorder="1" applyAlignment="1">
      <alignment horizontal="center" vertical="center"/>
    </xf>
    <xf numFmtId="0" fontId="40" fillId="0" borderId="0" xfId="23973" applyFont="1" applyBorder="1" applyAlignment="1">
      <alignment horizontal="center"/>
    </xf>
    <xf numFmtId="0" fontId="51" fillId="13" borderId="7" xfId="23973" applyFont="1" applyFill="1" applyBorder="1" applyAlignment="1">
      <alignment horizontal="center" vertical="center"/>
    </xf>
    <xf numFmtId="0" fontId="51" fillId="13" borderId="53" xfId="23973" applyFont="1" applyFill="1" applyBorder="1" applyAlignment="1">
      <alignment horizontal="center" vertical="center"/>
    </xf>
    <xf numFmtId="0" fontId="51" fillId="13" borderId="14" xfId="23973" applyFont="1" applyFill="1" applyBorder="1" applyAlignment="1">
      <alignment horizontal="center" vertical="center"/>
    </xf>
    <xf numFmtId="0" fontId="39" fillId="13" borderId="11" xfId="23973" applyFont="1" applyFill="1" applyBorder="1" applyAlignment="1">
      <alignment horizontal="left"/>
    </xf>
    <xf numFmtId="0" fontId="39" fillId="13" borderId="25" xfId="23973" applyFont="1" applyFill="1" applyBorder="1" applyAlignment="1">
      <alignment horizontal="left"/>
    </xf>
    <xf numFmtId="0" fontId="39" fillId="13" borderId="12" xfId="23973" applyFont="1" applyFill="1" applyBorder="1" applyAlignment="1">
      <alignment horizontal="left"/>
    </xf>
    <xf numFmtId="43" fontId="51" fillId="13" borderId="11" xfId="23973" applyNumberFormat="1" applyFont="1" applyFill="1" applyBorder="1" applyAlignment="1">
      <alignment horizontal="center"/>
    </xf>
    <xf numFmtId="0" fontId="51" fillId="13" borderId="25" xfId="23973" applyFont="1" applyFill="1" applyBorder="1"/>
    <xf numFmtId="0" fontId="51" fillId="13" borderId="12" xfId="23973" applyFont="1" applyFill="1" applyBorder="1"/>
    <xf numFmtId="0" fontId="40" fillId="0" borderId="0" xfId="16147" applyFont="1" applyAlignment="1">
      <alignment horizontal="center"/>
    </xf>
    <xf numFmtId="0" fontId="39" fillId="0" borderId="1" xfId="23973" applyFont="1" applyFill="1" applyBorder="1" applyAlignment="1">
      <alignment horizontal="center"/>
    </xf>
    <xf numFmtId="202" fontId="39" fillId="0" borderId="25" xfId="23973" applyNumberFormat="1" applyFont="1" applyBorder="1" applyAlignment="1">
      <alignment horizontal="left" vertical="center"/>
    </xf>
    <xf numFmtId="0" fontId="39" fillId="13" borderId="7" xfId="23973" applyFont="1" applyFill="1" applyBorder="1" applyAlignment="1">
      <alignment horizontal="center" wrapText="1"/>
    </xf>
    <xf numFmtId="0" fontId="39" fillId="13" borderId="14" xfId="23973" applyFont="1" applyFill="1" applyBorder="1" applyAlignment="1">
      <alignment horizontal="center" wrapText="1"/>
    </xf>
    <xf numFmtId="0" fontId="39" fillId="13" borderId="7" xfId="23973" applyFont="1" applyFill="1" applyBorder="1" applyAlignment="1">
      <alignment horizontal="center"/>
    </xf>
    <xf numFmtId="0" fontId="39" fillId="13" borderId="14" xfId="23973" applyFont="1" applyFill="1" applyBorder="1" applyAlignment="1">
      <alignment horizontal="center"/>
    </xf>
    <xf numFmtId="0" fontId="39" fillId="13" borderId="7" xfId="23973" applyFont="1" applyFill="1" applyBorder="1" applyAlignment="1">
      <alignment horizontal="center" vertical="center" wrapText="1"/>
    </xf>
    <xf numFmtId="0" fontId="39" fillId="13" borderId="14" xfId="23973" applyFont="1" applyFill="1" applyBorder="1" applyAlignment="1">
      <alignment horizontal="center" vertical="center" wrapText="1"/>
    </xf>
    <xf numFmtId="0" fontId="51" fillId="13" borderId="11" xfId="23973" applyFont="1" applyFill="1" applyBorder="1" applyAlignment="1">
      <alignment horizontal="center"/>
    </xf>
    <xf numFmtId="0" fontId="51" fillId="13" borderId="25" xfId="23973" applyFont="1" applyFill="1" applyBorder="1" applyAlignment="1">
      <alignment horizontal="center"/>
    </xf>
    <xf numFmtId="0" fontId="51" fillId="13" borderId="12" xfId="23973" applyFont="1" applyFill="1" applyBorder="1" applyAlignment="1">
      <alignment horizontal="center"/>
    </xf>
    <xf numFmtId="0" fontId="51" fillId="13" borderId="11" xfId="23973" applyFont="1" applyFill="1" applyBorder="1" applyAlignment="1">
      <alignment horizontal="left"/>
    </xf>
    <xf numFmtId="0" fontId="51" fillId="13" borderId="25" xfId="23973" applyFont="1" applyFill="1" applyBorder="1" applyAlignment="1">
      <alignment horizontal="left"/>
    </xf>
    <xf numFmtId="0" fontId="35" fillId="0" borderId="1" xfId="0" applyFont="1" applyFill="1" applyBorder="1" applyAlignment="1">
      <alignment horizontal="center" vertical="center"/>
    </xf>
    <xf numFmtId="202" fontId="35" fillId="0" borderId="5" xfId="0" applyNumberFormat="1" applyFont="1" applyFill="1" applyBorder="1" applyAlignment="1">
      <alignment horizontal="left"/>
    </xf>
    <xf numFmtId="0" fontId="35" fillId="13" borderId="7" xfId="0" applyFont="1" applyFill="1" applyBorder="1" applyAlignment="1">
      <alignment horizontal="center"/>
    </xf>
    <xf numFmtId="0" fontId="35" fillId="13" borderId="14" xfId="0" applyFont="1" applyFill="1" applyBorder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35" fillId="13" borderId="12" xfId="0" applyFont="1" applyFill="1" applyBorder="1" applyAlignment="1">
      <alignment horizontal="center"/>
    </xf>
    <xf numFmtId="0" fontId="35" fillId="13" borderId="9" xfId="0" applyFont="1" applyFill="1" applyBorder="1" applyAlignment="1">
      <alignment horizontal="center" vertical="center"/>
    </xf>
    <xf numFmtId="0" fontId="35" fillId="13" borderId="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192" fontId="36" fillId="0" borderId="17" xfId="0" applyNumberFormat="1" applyFont="1" applyBorder="1" applyAlignment="1">
      <alignment horizontal="left"/>
    </xf>
    <xf numFmtId="0" fontId="56" fillId="0" borderId="23" xfId="23985" applyFont="1" applyBorder="1" applyAlignment="1">
      <alignment horizontal="center"/>
    </xf>
    <xf numFmtId="0" fontId="56" fillId="0" borderId="106" xfId="23985" applyFont="1" applyBorder="1" applyAlignment="1">
      <alignment horizontal="center"/>
    </xf>
    <xf numFmtId="0" fontId="56" fillId="0" borderId="19" xfId="23985" applyFont="1" applyBorder="1" applyAlignment="1">
      <alignment horizontal="center"/>
    </xf>
    <xf numFmtId="0" fontId="54" fillId="0" borderId="0" xfId="23985" applyFont="1" applyFill="1" applyBorder="1" applyAlignment="1">
      <alignment horizontal="center"/>
    </xf>
    <xf numFmtId="0" fontId="55" fillId="15" borderId="1" xfId="23985" applyFont="1" applyFill="1" applyBorder="1" applyAlignment="1">
      <alignment horizontal="center" vertical="center"/>
    </xf>
    <xf numFmtId="0" fontId="56" fillId="0" borderId="54" xfId="23985" applyFont="1" applyFill="1" applyBorder="1" applyAlignment="1">
      <alignment horizontal="center" vertical="center"/>
    </xf>
    <xf numFmtId="0" fontId="4" fillId="0" borderId="58" xfId="23985" applyFont="1" applyFill="1" applyBorder="1" applyAlignment="1">
      <alignment horizontal="center" vertical="center"/>
    </xf>
    <xf numFmtId="0" fontId="56" fillId="0" borderId="55" xfId="23985" applyFont="1" applyFill="1" applyBorder="1" applyAlignment="1">
      <alignment horizontal="center" vertical="center"/>
    </xf>
    <xf numFmtId="0" fontId="4" fillId="0" borderId="3" xfId="23985" applyFont="1" applyFill="1" applyBorder="1" applyAlignment="1">
      <alignment horizontal="center" vertical="center"/>
    </xf>
    <xf numFmtId="0" fontId="4" fillId="0" borderId="15" xfId="23985" applyFont="1" applyFill="1" applyBorder="1" applyAlignment="1">
      <alignment horizontal="center" vertical="center"/>
    </xf>
    <xf numFmtId="0" fontId="4" fillId="0" borderId="6" xfId="23985" applyFont="1" applyFill="1" applyBorder="1" applyAlignment="1">
      <alignment horizontal="center" vertical="center"/>
    </xf>
    <xf numFmtId="0" fontId="19" fillId="0" borderId="56" xfId="23985" applyFont="1" applyFill="1" applyBorder="1" applyAlignment="1">
      <alignment horizontal="center" vertical="center"/>
    </xf>
    <xf numFmtId="0" fontId="5" fillId="0" borderId="14" xfId="23985" applyFont="1" applyFill="1" applyBorder="1" applyAlignment="1">
      <alignment horizontal="center" vertical="center"/>
    </xf>
    <xf numFmtId="0" fontId="56" fillId="0" borderId="57" xfId="23985" applyFont="1" applyFill="1" applyBorder="1" applyAlignment="1">
      <alignment horizontal="center" vertical="center"/>
    </xf>
    <xf numFmtId="0" fontId="4" fillId="0" borderId="59" xfId="23985" applyFont="1" applyFill="1" applyBorder="1" applyAlignment="1">
      <alignment horizontal="center" vertical="center"/>
    </xf>
    <xf numFmtId="0" fontId="5" fillId="0" borderId="2" xfId="23985" applyFont="1" applyBorder="1" applyAlignment="1">
      <alignment horizontal="center"/>
    </xf>
    <xf numFmtId="0" fontId="63" fillId="0" borderId="0" xfId="23985" applyFont="1" applyFill="1" applyBorder="1" applyAlignment="1">
      <alignment horizontal="center"/>
    </xf>
    <xf numFmtId="0" fontId="62" fillId="15" borderId="1" xfId="23985" applyFont="1" applyFill="1" applyBorder="1" applyAlignment="1">
      <alignment horizontal="center"/>
    </xf>
    <xf numFmtId="0" fontId="5" fillId="0" borderId="0" xfId="23985" applyFont="1" applyBorder="1" applyAlignment="1">
      <alignment horizontal="center"/>
    </xf>
    <xf numFmtId="204" fontId="90" fillId="16" borderId="47" xfId="28451" applyNumberFormat="1" applyFont="1" applyFill="1" applyBorder="1" applyAlignment="1">
      <alignment horizontal="center"/>
    </xf>
    <xf numFmtId="204" fontId="90" fillId="16" borderId="0" xfId="28451" applyNumberFormat="1" applyFont="1" applyFill="1" applyBorder="1" applyAlignment="1">
      <alignment horizontal="center"/>
    </xf>
    <xf numFmtId="204" fontId="69" fillId="15" borderId="101" xfId="28451" applyNumberFormat="1" applyFont="1" applyFill="1" applyBorder="1" applyAlignment="1">
      <alignment horizontal="center"/>
    </xf>
    <xf numFmtId="204" fontId="69" fillId="15" borderId="102" xfId="28451" applyNumberFormat="1" applyFont="1" applyFill="1" applyBorder="1" applyAlignment="1">
      <alignment horizontal="center"/>
    </xf>
    <xf numFmtId="204" fontId="70" fillId="15" borderId="101" xfId="28277" applyNumberFormat="1" applyFont="1" applyFill="1" applyBorder="1" applyAlignment="1">
      <alignment horizontal="center"/>
    </xf>
    <xf numFmtId="204" fontId="70" fillId="15" borderId="103" xfId="28277" applyNumberFormat="1" applyFont="1" applyFill="1" applyBorder="1" applyAlignment="1">
      <alignment horizontal="center"/>
    </xf>
    <xf numFmtId="204" fontId="74" fillId="0" borderId="47" xfId="28451" applyNumberFormat="1" applyFont="1" applyBorder="1" applyAlignment="1">
      <alignment horizontal="left"/>
    </xf>
    <xf numFmtId="204" fontId="74" fillId="0" borderId="0" xfId="28451" applyNumberFormat="1" applyFont="1" applyBorder="1" applyAlignment="1">
      <alignment horizontal="left"/>
    </xf>
    <xf numFmtId="204" fontId="78" fillId="0" borderId="0" xfId="28451" applyNumberFormat="1" applyFont="1" applyBorder="1" applyAlignment="1">
      <alignment vertical="center"/>
    </xf>
    <xf numFmtId="204" fontId="76" fillId="0" borderId="47" xfId="28451" applyNumberFormat="1" applyFont="1" applyBorder="1" applyAlignment="1">
      <alignment horizontal="center"/>
    </xf>
    <xf numFmtId="204" fontId="76" fillId="0" borderId="0" xfId="28451" applyNumberFormat="1" applyFont="1" applyBorder="1" applyAlignment="1">
      <alignment horizontal="center"/>
    </xf>
    <xf numFmtId="204" fontId="76" fillId="0" borderId="4" xfId="28451" applyNumberFormat="1" applyFont="1" applyBorder="1" applyAlignment="1">
      <alignment horizontal="center"/>
    </xf>
  </cellXfs>
  <cellStyles count="29071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_x0011_?_x0010_? 10" xfId="10"/>
    <cellStyle name="??_x0011_?_x0010_? 11" xfId="11"/>
    <cellStyle name="??_x0011_?_x0010_? 12" xfId="12"/>
    <cellStyle name="??_x0011_?_x0010_? 13" xfId="13"/>
    <cellStyle name="??_x0011_?_x0010_? 14" xfId="14"/>
    <cellStyle name="??_x0011_?_x0010_? 15" xfId="15"/>
    <cellStyle name="??_x0011_?_x0010_? 16" xfId="16"/>
    <cellStyle name="??_x0011_?_x0010_? 17" xfId="17"/>
    <cellStyle name="??_x0011_?_x0010_? 18" xfId="18"/>
    <cellStyle name="??_x0011_?_x0010_? 19" xfId="19"/>
    <cellStyle name="??_x0011_?_x0010_? 2" xfId="20"/>
    <cellStyle name="??_x0011_?_x0010_? 20" xfId="21"/>
    <cellStyle name="??_x0011_?_x0010_? 21" xfId="22"/>
    <cellStyle name="??_x0011_?_x0010_? 22" xfId="23"/>
    <cellStyle name="??_x0011_?_x0010_? 23" xfId="24"/>
    <cellStyle name="??_x0011_?_x0010_? 24" xfId="25"/>
    <cellStyle name="??_x0011_?_x0010_? 25" xfId="26"/>
    <cellStyle name="??_x0011_?_x0010_? 26" xfId="27"/>
    <cellStyle name="??_x0011_?_x0010_? 27" xfId="28"/>
    <cellStyle name="??_x0011_?_x0010_? 28" xfId="29"/>
    <cellStyle name="??_x0011_?_x0010_? 29" xfId="30"/>
    <cellStyle name="??_x0011_?_x0010_? 3" xfId="31"/>
    <cellStyle name="??_x0011_?_x0010_? 30" xfId="32"/>
    <cellStyle name="??_x0011_?_x0010_? 31" xfId="33"/>
    <cellStyle name="??_x0011_?_x0010_? 32" xfId="34"/>
    <cellStyle name="??_x0011_?_x0010_? 33" xfId="35"/>
    <cellStyle name="??_x0011_?_x0010_? 34" xfId="36"/>
    <cellStyle name="??_x0011_?_x0010_? 35" xfId="37"/>
    <cellStyle name="??_x0011_?_x0010_? 36" xfId="38"/>
    <cellStyle name="??_x0011_?_x0010_? 37" xfId="39"/>
    <cellStyle name="??_x0011_?_x0010_? 38" xfId="40"/>
    <cellStyle name="??_x0011_?_x0010_? 39" xfId="41"/>
    <cellStyle name="??_x0011_?_x0010_? 4" xfId="42"/>
    <cellStyle name="??_x0011_?_x0010_? 40" xfId="43"/>
    <cellStyle name="??_x0011_?_x0010_? 41" xfId="44"/>
    <cellStyle name="??_x0011_?_x0010_? 42" xfId="45"/>
    <cellStyle name="??_x0011_?_x0010_? 43" xfId="46"/>
    <cellStyle name="??_x0011_?_x0010_? 44" xfId="47"/>
    <cellStyle name="??_x0011_?_x0010_? 45" xfId="48"/>
    <cellStyle name="??_x0011_?_x0010_? 46" xfId="49"/>
    <cellStyle name="??_x0011_?_x0010_? 47" xfId="50"/>
    <cellStyle name="??_x0011_?_x0010_? 48" xfId="51"/>
    <cellStyle name="??_x0011_?_x0010_? 49" xfId="52"/>
    <cellStyle name="??_x0011_?_x0010_? 5" xfId="53"/>
    <cellStyle name="??_x0011_?_x0010_? 50" xfId="54"/>
    <cellStyle name="??_x0011_?_x0010_? 51" xfId="55"/>
    <cellStyle name="??_x0011_?_x0010_? 52" xfId="56"/>
    <cellStyle name="??_x0011_?_x0010_? 53" xfId="57"/>
    <cellStyle name="??_x0011_?_x0010_? 54" xfId="58"/>
    <cellStyle name="??_x0011_?_x0010_? 55" xfId="59"/>
    <cellStyle name="??_x0011_?_x0010_? 56" xfId="60"/>
    <cellStyle name="??_x0011_?_x0010_? 57" xfId="61"/>
    <cellStyle name="??_x0011_?_x0010_? 58" xfId="62"/>
    <cellStyle name="??_x0011_?_x0010_? 59" xfId="63"/>
    <cellStyle name="??_x0011_?_x0010_? 6" xfId="64"/>
    <cellStyle name="??_x0011_?_x0010_? 60" xfId="65"/>
    <cellStyle name="??_x0011_?_x0010_? 61" xfId="66"/>
    <cellStyle name="??_x0011_?_x0010_? 62" xfId="67"/>
    <cellStyle name="??_x0011_?_x0010_? 63" xfId="68"/>
    <cellStyle name="??_x0011_?_x0010_? 64" xfId="69"/>
    <cellStyle name="??_x0011_?_x0010_? 65" xfId="70"/>
    <cellStyle name="??_x0011_?_x0010_? 66" xfId="71"/>
    <cellStyle name="??_x0011_?_x0010_? 67" xfId="72"/>
    <cellStyle name="??_x0011_?_x0010_? 68" xfId="73"/>
    <cellStyle name="??_x0011_?_x0010_? 69" xfId="74"/>
    <cellStyle name="??_x0011_?_x0010_? 7" xfId="75"/>
    <cellStyle name="??_x0011_?_x0010_? 70" xfId="76"/>
    <cellStyle name="??_x0011_?_x0010_? 71" xfId="77"/>
    <cellStyle name="??_x0011_?_x0010_? 72" xfId="78"/>
    <cellStyle name="??_x0011_?_x0010_? 73" xfId="79"/>
    <cellStyle name="??_x0011_?_x0010_? 74" xfId="80"/>
    <cellStyle name="??_x0011_?_x0010_? 75" xfId="81"/>
    <cellStyle name="??_x0011_?_x0010_? 76" xfId="82"/>
    <cellStyle name="??_x0011_?_x0010_? 77" xfId="83"/>
    <cellStyle name="??_x0011_?_x0010_? 78" xfId="84"/>
    <cellStyle name="??_x0011_?_x0010_? 79" xfId="85"/>
    <cellStyle name="??_x0011_?_x0010_? 8" xfId="86"/>
    <cellStyle name="??_x0011_?_x0010_? 80" xfId="87"/>
    <cellStyle name="??_x0011_?_x0010_? 81" xfId="88"/>
    <cellStyle name="??_x0011_?_x0010_? 9" xfId="89"/>
    <cellStyle name="??????[0]_PERSONAL" xfId="90"/>
    <cellStyle name="??????PERSONAL" xfId="91"/>
    <cellStyle name="?????[0]_PERSONAL" xfId="92"/>
    <cellStyle name="?????PERSONAL" xfId="93"/>
    <cellStyle name="?????PERSONAL 10" xfId="94"/>
    <cellStyle name="?????PERSONAL 11" xfId="95"/>
    <cellStyle name="?????PERSONAL 12" xfId="96"/>
    <cellStyle name="?????PERSONAL 13" xfId="97"/>
    <cellStyle name="?????PERSONAL 14" xfId="98"/>
    <cellStyle name="?????PERSONAL 15" xfId="99"/>
    <cellStyle name="?????PERSONAL 16" xfId="100"/>
    <cellStyle name="?????PERSONAL 17" xfId="101"/>
    <cellStyle name="?????PERSONAL 18" xfId="102"/>
    <cellStyle name="?????PERSONAL 19" xfId="103"/>
    <cellStyle name="?????PERSONAL 2" xfId="104"/>
    <cellStyle name="?????PERSONAL 2 10" xfId="105"/>
    <cellStyle name="?????PERSONAL 2 11" xfId="106"/>
    <cellStyle name="?????PERSONAL 2 12" xfId="107"/>
    <cellStyle name="?????PERSONAL 2 13" xfId="108"/>
    <cellStyle name="?????PERSONAL 2 14" xfId="109"/>
    <cellStyle name="?????PERSONAL 2 15" xfId="110"/>
    <cellStyle name="?????PERSONAL 2 16" xfId="111"/>
    <cellStyle name="?????PERSONAL 2 17" xfId="112"/>
    <cellStyle name="?????PERSONAL 2 18" xfId="113"/>
    <cellStyle name="?????PERSONAL 2 19" xfId="114"/>
    <cellStyle name="?????PERSONAL 2 2" xfId="115"/>
    <cellStyle name="?????PERSONAL 2 20" xfId="116"/>
    <cellStyle name="?????PERSONAL 2 21" xfId="117"/>
    <cellStyle name="?????PERSONAL 2 22" xfId="118"/>
    <cellStyle name="?????PERSONAL 2 23" xfId="119"/>
    <cellStyle name="?????PERSONAL 2 24" xfId="120"/>
    <cellStyle name="?????PERSONAL 2 25" xfId="121"/>
    <cellStyle name="?????PERSONAL 2 26" xfId="122"/>
    <cellStyle name="?????PERSONAL 2 27" xfId="123"/>
    <cellStyle name="?????PERSONAL 2 28" xfId="124"/>
    <cellStyle name="?????PERSONAL 2 29" xfId="125"/>
    <cellStyle name="?????PERSONAL 2 3" xfId="126"/>
    <cellStyle name="?????PERSONAL 2 30" xfId="127"/>
    <cellStyle name="?????PERSONAL 2 31" xfId="128"/>
    <cellStyle name="?????PERSONAL 2 32" xfId="129"/>
    <cellStyle name="?????PERSONAL 2 33" xfId="130"/>
    <cellStyle name="?????PERSONAL 2 34" xfId="131"/>
    <cellStyle name="?????PERSONAL 2 35" xfId="132"/>
    <cellStyle name="?????PERSONAL 2 36" xfId="133"/>
    <cellStyle name="?????PERSONAL 2 37" xfId="134"/>
    <cellStyle name="?????PERSONAL 2 38" xfId="135"/>
    <cellStyle name="?????PERSONAL 2 39" xfId="136"/>
    <cellStyle name="?????PERSONAL 2 4" xfId="137"/>
    <cellStyle name="?????PERSONAL 2 40" xfId="138"/>
    <cellStyle name="?????PERSONAL 2 41" xfId="139"/>
    <cellStyle name="?????PERSONAL 2 42" xfId="140"/>
    <cellStyle name="?????PERSONAL 2 43" xfId="141"/>
    <cellStyle name="?????PERSONAL 2 44" xfId="142"/>
    <cellStyle name="?????PERSONAL 2 45" xfId="143"/>
    <cellStyle name="?????PERSONAL 2 46" xfId="144"/>
    <cellStyle name="?????PERSONAL 2 47" xfId="145"/>
    <cellStyle name="?????PERSONAL 2 48" xfId="146"/>
    <cellStyle name="?????PERSONAL 2 49" xfId="147"/>
    <cellStyle name="?????PERSONAL 2 5" xfId="148"/>
    <cellStyle name="?????PERSONAL 2 50" xfId="149"/>
    <cellStyle name="?????PERSONAL 2 51" xfId="150"/>
    <cellStyle name="?????PERSONAL 2 52" xfId="151"/>
    <cellStyle name="?????PERSONAL 2 53" xfId="152"/>
    <cellStyle name="?????PERSONAL 2 54" xfId="153"/>
    <cellStyle name="?????PERSONAL 2 55" xfId="154"/>
    <cellStyle name="?????PERSONAL 2 56" xfId="155"/>
    <cellStyle name="?????PERSONAL 2 57" xfId="156"/>
    <cellStyle name="?????PERSONAL 2 58" xfId="157"/>
    <cellStyle name="?????PERSONAL 2 59" xfId="158"/>
    <cellStyle name="?????PERSONAL 2 6" xfId="159"/>
    <cellStyle name="?????PERSONAL 2 60" xfId="160"/>
    <cellStyle name="?????PERSONAL 2 61" xfId="161"/>
    <cellStyle name="?????PERSONAL 2 62" xfId="162"/>
    <cellStyle name="?????PERSONAL 2 63" xfId="163"/>
    <cellStyle name="?????PERSONAL 2 64" xfId="164"/>
    <cellStyle name="?????PERSONAL 2 65" xfId="165"/>
    <cellStyle name="?????PERSONAL 2 66" xfId="166"/>
    <cellStyle name="?????PERSONAL 2 67" xfId="167"/>
    <cellStyle name="?????PERSONAL 2 68" xfId="168"/>
    <cellStyle name="?????PERSONAL 2 69" xfId="169"/>
    <cellStyle name="?????PERSONAL 2 7" xfId="170"/>
    <cellStyle name="?????PERSONAL 2 70" xfId="171"/>
    <cellStyle name="?????PERSONAL 2 71" xfId="172"/>
    <cellStyle name="?????PERSONAL 2 72" xfId="173"/>
    <cellStyle name="?????PERSONAL 2 73" xfId="174"/>
    <cellStyle name="?????PERSONAL 2 74" xfId="175"/>
    <cellStyle name="?????PERSONAL 2 75" xfId="176"/>
    <cellStyle name="?????PERSONAL 2 76" xfId="177"/>
    <cellStyle name="?????PERSONAL 2 77" xfId="178"/>
    <cellStyle name="?????PERSONAL 2 78" xfId="179"/>
    <cellStyle name="?????PERSONAL 2 8" xfId="180"/>
    <cellStyle name="?????PERSONAL 2 9" xfId="181"/>
    <cellStyle name="?????PERSONAL 20" xfId="182"/>
    <cellStyle name="?????PERSONAL 21" xfId="183"/>
    <cellStyle name="?????PERSONAL 22" xfId="184"/>
    <cellStyle name="?????PERSONAL 23" xfId="185"/>
    <cellStyle name="?????PERSONAL 24" xfId="186"/>
    <cellStyle name="?????PERSONAL 25" xfId="187"/>
    <cellStyle name="?????PERSONAL 26" xfId="188"/>
    <cellStyle name="?????PERSONAL 27" xfId="189"/>
    <cellStyle name="?????PERSONAL 28" xfId="190"/>
    <cellStyle name="?????PERSONAL 29" xfId="191"/>
    <cellStyle name="?????PERSONAL 3" xfId="192"/>
    <cellStyle name="?????PERSONAL 30" xfId="193"/>
    <cellStyle name="?????PERSONAL 31" xfId="194"/>
    <cellStyle name="?????PERSONAL 32" xfId="195"/>
    <cellStyle name="?????PERSONAL 33" xfId="196"/>
    <cellStyle name="?????PERSONAL 34" xfId="197"/>
    <cellStyle name="?????PERSONAL 4" xfId="198"/>
    <cellStyle name="?????PERSONAL 4 10" xfId="199"/>
    <cellStyle name="?????PERSONAL 4 11" xfId="200"/>
    <cellStyle name="?????PERSONAL 4 12" xfId="201"/>
    <cellStyle name="?????PERSONAL 4 13" xfId="202"/>
    <cellStyle name="?????PERSONAL 4 14" xfId="203"/>
    <cellStyle name="?????PERSONAL 4 15" xfId="204"/>
    <cellStyle name="?????PERSONAL 4 16" xfId="205"/>
    <cellStyle name="?????PERSONAL 4 17" xfId="206"/>
    <cellStyle name="?????PERSONAL 4 18" xfId="207"/>
    <cellStyle name="?????PERSONAL 4 19" xfId="208"/>
    <cellStyle name="?????PERSONAL 4 2" xfId="209"/>
    <cellStyle name="?????PERSONAL 4 20" xfId="210"/>
    <cellStyle name="?????PERSONAL 4 21" xfId="211"/>
    <cellStyle name="?????PERSONAL 4 22" xfId="212"/>
    <cellStyle name="?????PERSONAL 4 23" xfId="213"/>
    <cellStyle name="?????PERSONAL 4 24" xfId="214"/>
    <cellStyle name="?????PERSONAL 4 25" xfId="215"/>
    <cellStyle name="?????PERSONAL 4 26" xfId="216"/>
    <cellStyle name="?????PERSONAL 4 27" xfId="217"/>
    <cellStyle name="?????PERSONAL 4 28" xfId="218"/>
    <cellStyle name="?????PERSONAL 4 29" xfId="219"/>
    <cellStyle name="?????PERSONAL 4 3" xfId="220"/>
    <cellStyle name="?????PERSONAL 4 30" xfId="221"/>
    <cellStyle name="?????PERSONAL 4 31" xfId="222"/>
    <cellStyle name="?????PERSONAL 4 32" xfId="223"/>
    <cellStyle name="?????PERSONAL 4 33" xfId="224"/>
    <cellStyle name="?????PERSONAL 4 34" xfId="225"/>
    <cellStyle name="?????PERSONAL 4 35" xfId="226"/>
    <cellStyle name="?????PERSONAL 4 36" xfId="227"/>
    <cellStyle name="?????PERSONAL 4 37" xfId="228"/>
    <cellStyle name="?????PERSONAL 4 38" xfId="229"/>
    <cellStyle name="?????PERSONAL 4 39" xfId="230"/>
    <cellStyle name="?????PERSONAL 4 4" xfId="231"/>
    <cellStyle name="?????PERSONAL 4 40" xfId="232"/>
    <cellStyle name="?????PERSONAL 4 41" xfId="233"/>
    <cellStyle name="?????PERSONAL 4 42" xfId="234"/>
    <cellStyle name="?????PERSONAL 4 43" xfId="235"/>
    <cellStyle name="?????PERSONAL 4 44" xfId="236"/>
    <cellStyle name="?????PERSONAL 4 45" xfId="237"/>
    <cellStyle name="?????PERSONAL 4 46" xfId="238"/>
    <cellStyle name="?????PERSONAL 4 47" xfId="239"/>
    <cellStyle name="?????PERSONAL 4 48" xfId="240"/>
    <cellStyle name="?????PERSONAL 4 5" xfId="241"/>
    <cellStyle name="?????PERSONAL 4 6" xfId="242"/>
    <cellStyle name="?????PERSONAL 4 7" xfId="243"/>
    <cellStyle name="?????PERSONAL 4 8" xfId="244"/>
    <cellStyle name="?????PERSONAL 4 9" xfId="245"/>
    <cellStyle name="?????PERSONAL 5" xfId="246"/>
    <cellStyle name="?????PERSONAL 5 10" xfId="247"/>
    <cellStyle name="?????PERSONAL 5 11" xfId="248"/>
    <cellStyle name="?????PERSONAL 5 12" xfId="249"/>
    <cellStyle name="?????PERSONAL 5 13" xfId="250"/>
    <cellStyle name="?????PERSONAL 5 14" xfId="251"/>
    <cellStyle name="?????PERSONAL 5 15" xfId="252"/>
    <cellStyle name="?????PERSONAL 5 16" xfId="253"/>
    <cellStyle name="?????PERSONAL 5 17" xfId="254"/>
    <cellStyle name="?????PERSONAL 5 18" xfId="255"/>
    <cellStyle name="?????PERSONAL 5 19" xfId="256"/>
    <cellStyle name="?????PERSONAL 5 2" xfId="257"/>
    <cellStyle name="?????PERSONAL 5 20" xfId="258"/>
    <cellStyle name="?????PERSONAL 5 21" xfId="259"/>
    <cellStyle name="?????PERSONAL 5 22" xfId="260"/>
    <cellStyle name="?????PERSONAL 5 23" xfId="261"/>
    <cellStyle name="?????PERSONAL 5 24" xfId="262"/>
    <cellStyle name="?????PERSONAL 5 25" xfId="263"/>
    <cellStyle name="?????PERSONAL 5 26" xfId="264"/>
    <cellStyle name="?????PERSONAL 5 27" xfId="265"/>
    <cellStyle name="?????PERSONAL 5 28" xfId="266"/>
    <cellStyle name="?????PERSONAL 5 29" xfId="267"/>
    <cellStyle name="?????PERSONAL 5 3" xfId="268"/>
    <cellStyle name="?????PERSONAL 5 30" xfId="269"/>
    <cellStyle name="?????PERSONAL 5 31" xfId="270"/>
    <cellStyle name="?????PERSONAL 5 32" xfId="271"/>
    <cellStyle name="?????PERSONAL 5 33" xfId="272"/>
    <cellStyle name="?????PERSONAL 5 34" xfId="273"/>
    <cellStyle name="?????PERSONAL 5 35" xfId="274"/>
    <cellStyle name="?????PERSONAL 5 36" xfId="275"/>
    <cellStyle name="?????PERSONAL 5 37" xfId="276"/>
    <cellStyle name="?????PERSONAL 5 38" xfId="277"/>
    <cellStyle name="?????PERSONAL 5 39" xfId="278"/>
    <cellStyle name="?????PERSONAL 5 4" xfId="279"/>
    <cellStyle name="?????PERSONAL 5 40" xfId="280"/>
    <cellStyle name="?????PERSONAL 5 41" xfId="281"/>
    <cellStyle name="?????PERSONAL 5 42" xfId="282"/>
    <cellStyle name="?????PERSONAL 5 43" xfId="283"/>
    <cellStyle name="?????PERSONAL 5 44" xfId="284"/>
    <cellStyle name="?????PERSONAL 5 45" xfId="285"/>
    <cellStyle name="?????PERSONAL 5 46" xfId="286"/>
    <cellStyle name="?????PERSONAL 5 47" xfId="287"/>
    <cellStyle name="?????PERSONAL 5 48" xfId="288"/>
    <cellStyle name="?????PERSONAL 5 5" xfId="289"/>
    <cellStyle name="?????PERSONAL 5 6" xfId="290"/>
    <cellStyle name="?????PERSONAL 5 7" xfId="291"/>
    <cellStyle name="?????PERSONAL 5 8" xfId="292"/>
    <cellStyle name="?????PERSONAL 5 9" xfId="293"/>
    <cellStyle name="?????PERSONAL 6" xfId="294"/>
    <cellStyle name="?????PERSONAL 7" xfId="295"/>
    <cellStyle name="?????PERSONAL 8" xfId="296"/>
    <cellStyle name="?????PERSONAL 9" xfId="297"/>
    <cellStyle name="????_????" xfId="298"/>
    <cellStyle name="???[0]_PERSONAL" xfId="299"/>
    <cellStyle name="???_PERSONAL" xfId="300"/>
    <cellStyle name="??_??" xfId="301"/>
    <cellStyle name="?@??laroux" xfId="302"/>
    <cellStyle name="_111501portfolio" xfId="303"/>
    <cellStyle name="_111501portfolio 10" xfId="304"/>
    <cellStyle name="_111501portfolio 11" xfId="305"/>
    <cellStyle name="_111501portfolio 12" xfId="306"/>
    <cellStyle name="_111501portfolio 13" xfId="307"/>
    <cellStyle name="_111501portfolio 14" xfId="308"/>
    <cellStyle name="_111501portfolio 15" xfId="309"/>
    <cellStyle name="_111501portfolio 16" xfId="310"/>
    <cellStyle name="_111501portfolio 17" xfId="311"/>
    <cellStyle name="_111501portfolio 18" xfId="312"/>
    <cellStyle name="_111501portfolio 19" xfId="313"/>
    <cellStyle name="_111501portfolio 2" xfId="314"/>
    <cellStyle name="_111501portfolio 20" xfId="315"/>
    <cellStyle name="_111501portfolio 21" xfId="316"/>
    <cellStyle name="_111501portfolio 22" xfId="317"/>
    <cellStyle name="_111501portfolio 23" xfId="318"/>
    <cellStyle name="_111501portfolio 24" xfId="319"/>
    <cellStyle name="_111501portfolio 25" xfId="320"/>
    <cellStyle name="_111501portfolio 26" xfId="321"/>
    <cellStyle name="_111501portfolio 27" xfId="322"/>
    <cellStyle name="_111501portfolio 28" xfId="323"/>
    <cellStyle name="_111501portfolio 29" xfId="324"/>
    <cellStyle name="_111501portfolio 3" xfId="325"/>
    <cellStyle name="_111501portfolio 30" xfId="326"/>
    <cellStyle name="_111501portfolio 31" xfId="327"/>
    <cellStyle name="_111501portfolio 32" xfId="328"/>
    <cellStyle name="_111501portfolio 33" xfId="329"/>
    <cellStyle name="_111501portfolio 34" xfId="330"/>
    <cellStyle name="_111501portfolio 35" xfId="331"/>
    <cellStyle name="_111501portfolio 36" xfId="332"/>
    <cellStyle name="_111501portfolio 37" xfId="333"/>
    <cellStyle name="_111501portfolio 38" xfId="334"/>
    <cellStyle name="_111501portfolio 39" xfId="335"/>
    <cellStyle name="_111501portfolio 4" xfId="336"/>
    <cellStyle name="_111501portfolio 40" xfId="337"/>
    <cellStyle name="_111501portfolio 41" xfId="338"/>
    <cellStyle name="_111501portfolio 42" xfId="339"/>
    <cellStyle name="_111501portfolio 43" xfId="340"/>
    <cellStyle name="_111501portfolio 44" xfId="341"/>
    <cellStyle name="_111501portfolio 45" xfId="342"/>
    <cellStyle name="_111501portfolio 46" xfId="343"/>
    <cellStyle name="_111501portfolio 47" xfId="344"/>
    <cellStyle name="_111501portfolio 48" xfId="345"/>
    <cellStyle name="_111501portfolio 49" xfId="346"/>
    <cellStyle name="_111501portfolio 5" xfId="347"/>
    <cellStyle name="_111501portfolio 50" xfId="348"/>
    <cellStyle name="_111501portfolio 51" xfId="349"/>
    <cellStyle name="_111501portfolio 52" xfId="350"/>
    <cellStyle name="_111501portfolio 53" xfId="351"/>
    <cellStyle name="_111501portfolio 54" xfId="352"/>
    <cellStyle name="_111501portfolio 55" xfId="353"/>
    <cellStyle name="_111501portfolio 56" xfId="354"/>
    <cellStyle name="_111501portfolio 57" xfId="355"/>
    <cellStyle name="_111501portfolio 58" xfId="356"/>
    <cellStyle name="_111501portfolio 59" xfId="357"/>
    <cellStyle name="_111501portfolio 6" xfId="358"/>
    <cellStyle name="_111501portfolio 60" xfId="359"/>
    <cellStyle name="_111501portfolio 61" xfId="360"/>
    <cellStyle name="_111501portfolio 62" xfId="361"/>
    <cellStyle name="_111501portfolio 63" xfId="362"/>
    <cellStyle name="_111501portfolio 64" xfId="363"/>
    <cellStyle name="_111501portfolio 65" xfId="364"/>
    <cellStyle name="_111501portfolio 66" xfId="365"/>
    <cellStyle name="_111501portfolio 67" xfId="366"/>
    <cellStyle name="_111501portfolio 68" xfId="367"/>
    <cellStyle name="_111501portfolio 69" xfId="368"/>
    <cellStyle name="_111501portfolio 7" xfId="369"/>
    <cellStyle name="_111501portfolio 70" xfId="370"/>
    <cellStyle name="_111501portfolio 71" xfId="371"/>
    <cellStyle name="_111501portfolio 72" xfId="372"/>
    <cellStyle name="_111501portfolio 73" xfId="373"/>
    <cellStyle name="_111501portfolio 74" xfId="374"/>
    <cellStyle name="_111501portfolio 75" xfId="375"/>
    <cellStyle name="_111501portfolio 76" xfId="376"/>
    <cellStyle name="_111501portfolio 77" xfId="377"/>
    <cellStyle name="_111501portfolio 78" xfId="378"/>
    <cellStyle name="_111501portfolio 8" xfId="379"/>
    <cellStyle name="_111501portfolio 9" xfId="380"/>
    <cellStyle name="_All Other Lws Portfolio as of jan 15 xls" xfId="381"/>
    <cellStyle name="_All Other Lws Portfolio as of jan 15 xls 10" xfId="382"/>
    <cellStyle name="_All Other Lws Portfolio as of jan 15 xls 11" xfId="383"/>
    <cellStyle name="_All Other Lws Portfolio as of jan 15 xls 12" xfId="384"/>
    <cellStyle name="_All Other Lws Portfolio as of jan 15 xls 13" xfId="385"/>
    <cellStyle name="_All Other Lws Portfolio as of jan 15 xls 14" xfId="386"/>
    <cellStyle name="_All Other Lws Portfolio as of jan 15 xls 15" xfId="387"/>
    <cellStyle name="_All Other Lws Portfolio as of jan 15 xls 16" xfId="388"/>
    <cellStyle name="_All Other Lws Portfolio as of jan 15 xls 17" xfId="389"/>
    <cellStyle name="_All Other Lws Portfolio as of jan 15 xls 18" xfId="390"/>
    <cellStyle name="_All Other Lws Portfolio as of jan 15 xls 19" xfId="391"/>
    <cellStyle name="_All Other Lws Portfolio as of jan 15 xls 2" xfId="392"/>
    <cellStyle name="_All Other Lws Portfolio as of jan 15 xls 20" xfId="393"/>
    <cellStyle name="_All Other Lws Portfolio as of jan 15 xls 21" xfId="394"/>
    <cellStyle name="_All Other Lws Portfolio as of jan 15 xls 22" xfId="395"/>
    <cellStyle name="_All Other Lws Portfolio as of jan 15 xls 23" xfId="396"/>
    <cellStyle name="_All Other Lws Portfolio as of jan 15 xls 24" xfId="397"/>
    <cellStyle name="_All Other Lws Portfolio as of jan 15 xls 25" xfId="398"/>
    <cellStyle name="_All Other Lws Portfolio as of jan 15 xls 26" xfId="399"/>
    <cellStyle name="_All Other Lws Portfolio as of jan 15 xls 27" xfId="400"/>
    <cellStyle name="_All Other Lws Portfolio as of jan 15 xls 28" xfId="401"/>
    <cellStyle name="_All Other Lws Portfolio as of jan 15 xls 29" xfId="402"/>
    <cellStyle name="_All Other Lws Portfolio as of jan 15 xls 3" xfId="403"/>
    <cellStyle name="_All Other Lws Portfolio as of jan 15 xls 30" xfId="404"/>
    <cellStyle name="_All Other Lws Portfolio as of jan 15 xls 31" xfId="405"/>
    <cellStyle name="_All Other Lws Portfolio as of jan 15 xls 32" xfId="406"/>
    <cellStyle name="_All Other Lws Portfolio as of jan 15 xls 33" xfId="407"/>
    <cellStyle name="_All Other Lws Portfolio as of jan 15 xls 34" xfId="408"/>
    <cellStyle name="_All Other Lws Portfolio as of jan 15 xls 35" xfId="409"/>
    <cellStyle name="_All Other Lws Portfolio as of jan 15 xls 36" xfId="410"/>
    <cellStyle name="_All Other Lws Portfolio as of jan 15 xls 37" xfId="411"/>
    <cellStyle name="_All Other Lws Portfolio as of jan 15 xls 38" xfId="412"/>
    <cellStyle name="_All Other Lws Portfolio as of jan 15 xls 39" xfId="413"/>
    <cellStyle name="_All Other Lws Portfolio as of jan 15 xls 4" xfId="414"/>
    <cellStyle name="_All Other Lws Portfolio as of jan 15 xls 40" xfId="415"/>
    <cellStyle name="_All Other Lws Portfolio as of jan 15 xls 41" xfId="416"/>
    <cellStyle name="_All Other Lws Portfolio as of jan 15 xls 42" xfId="417"/>
    <cellStyle name="_All Other Lws Portfolio as of jan 15 xls 43" xfId="418"/>
    <cellStyle name="_All Other Lws Portfolio as of jan 15 xls 44" xfId="419"/>
    <cellStyle name="_All Other Lws Portfolio as of jan 15 xls 45" xfId="420"/>
    <cellStyle name="_All Other Lws Portfolio as of jan 15 xls 46" xfId="421"/>
    <cellStyle name="_All Other Lws Portfolio as of jan 15 xls 47" xfId="422"/>
    <cellStyle name="_All Other Lws Portfolio as of jan 15 xls 48" xfId="423"/>
    <cellStyle name="_All Other Lws Portfolio as of jan 15 xls 49" xfId="424"/>
    <cellStyle name="_All Other Lws Portfolio as of jan 15 xls 5" xfId="425"/>
    <cellStyle name="_All Other Lws Portfolio as of jan 15 xls 50" xfId="426"/>
    <cellStyle name="_All Other Lws Portfolio as of jan 15 xls 51" xfId="427"/>
    <cellStyle name="_All Other Lws Portfolio as of jan 15 xls 52" xfId="428"/>
    <cellStyle name="_All Other Lws Portfolio as of jan 15 xls 53" xfId="429"/>
    <cellStyle name="_All Other Lws Portfolio as of jan 15 xls 54" xfId="430"/>
    <cellStyle name="_All Other Lws Portfolio as of jan 15 xls 55" xfId="431"/>
    <cellStyle name="_All Other Lws Portfolio as of jan 15 xls 56" xfId="432"/>
    <cellStyle name="_All Other Lws Portfolio as of jan 15 xls 57" xfId="433"/>
    <cellStyle name="_All Other Lws Portfolio as of jan 15 xls 58" xfId="434"/>
    <cellStyle name="_All Other Lws Portfolio as of jan 15 xls 59" xfId="435"/>
    <cellStyle name="_All Other Lws Portfolio as of jan 15 xls 6" xfId="436"/>
    <cellStyle name="_All Other Lws Portfolio as of jan 15 xls 60" xfId="437"/>
    <cellStyle name="_All Other Lws Portfolio as of jan 15 xls 61" xfId="438"/>
    <cellStyle name="_All Other Lws Portfolio as of jan 15 xls 62" xfId="439"/>
    <cellStyle name="_All Other Lws Portfolio as of jan 15 xls 63" xfId="440"/>
    <cellStyle name="_All Other Lws Portfolio as of jan 15 xls 64" xfId="441"/>
    <cellStyle name="_All Other Lws Portfolio as of jan 15 xls 65" xfId="442"/>
    <cellStyle name="_All Other Lws Portfolio as of jan 15 xls 66" xfId="443"/>
    <cellStyle name="_All Other Lws Portfolio as of jan 15 xls 67" xfId="444"/>
    <cellStyle name="_All Other Lws Portfolio as of jan 15 xls 68" xfId="445"/>
    <cellStyle name="_All Other Lws Portfolio as of jan 15 xls 69" xfId="446"/>
    <cellStyle name="_All Other Lws Portfolio as of jan 15 xls 7" xfId="447"/>
    <cellStyle name="_All Other Lws Portfolio as of jan 15 xls 70" xfId="448"/>
    <cellStyle name="_All Other Lws Portfolio as of jan 15 xls 71" xfId="449"/>
    <cellStyle name="_All Other Lws Portfolio as of jan 15 xls 72" xfId="450"/>
    <cellStyle name="_All Other Lws Portfolio as of jan 15 xls 73" xfId="451"/>
    <cellStyle name="_All Other Lws Portfolio as of jan 15 xls 74" xfId="452"/>
    <cellStyle name="_All Other Lws Portfolio as of jan 15 xls 75" xfId="453"/>
    <cellStyle name="_All Other Lws Portfolio as of jan 15 xls 76" xfId="454"/>
    <cellStyle name="_All Other Lws Portfolio as of jan 15 xls 77" xfId="455"/>
    <cellStyle name="_All Other Lws Portfolio as of jan 15 xls 78" xfId="456"/>
    <cellStyle name="_All Other Lws Portfolio as of jan 15 xls 8" xfId="457"/>
    <cellStyle name="_All Other Lws Portfolio as of jan 15 xls 9" xfId="458"/>
    <cellStyle name="_AugPMtoCFOReconciliation" xfId="459"/>
    <cellStyle name="_AugPMtoCFOReconciliation 10" xfId="460"/>
    <cellStyle name="_AugPMtoCFOReconciliation 11" xfId="461"/>
    <cellStyle name="_AugPMtoCFOReconciliation 12" xfId="462"/>
    <cellStyle name="_AugPMtoCFOReconciliation 13" xfId="463"/>
    <cellStyle name="_AugPMtoCFOReconciliation 14" xfId="464"/>
    <cellStyle name="_AugPMtoCFOReconciliation 15" xfId="465"/>
    <cellStyle name="_AugPMtoCFOReconciliation 16" xfId="466"/>
    <cellStyle name="_AugPMtoCFOReconciliation 17" xfId="467"/>
    <cellStyle name="_AugPMtoCFOReconciliation 18" xfId="468"/>
    <cellStyle name="_AugPMtoCFOReconciliation 19" xfId="469"/>
    <cellStyle name="_AugPMtoCFOReconciliation 2" xfId="470"/>
    <cellStyle name="_AugPMtoCFOReconciliation 20" xfId="471"/>
    <cellStyle name="_AugPMtoCFOReconciliation 21" xfId="472"/>
    <cellStyle name="_AugPMtoCFOReconciliation 22" xfId="473"/>
    <cellStyle name="_AugPMtoCFOReconciliation 23" xfId="474"/>
    <cellStyle name="_AugPMtoCFOReconciliation 24" xfId="475"/>
    <cellStyle name="_AugPMtoCFOReconciliation 25" xfId="476"/>
    <cellStyle name="_AugPMtoCFOReconciliation 26" xfId="477"/>
    <cellStyle name="_AugPMtoCFOReconciliation 27" xfId="478"/>
    <cellStyle name="_AugPMtoCFOReconciliation 28" xfId="479"/>
    <cellStyle name="_AugPMtoCFOReconciliation 29" xfId="480"/>
    <cellStyle name="_AugPMtoCFOReconciliation 3" xfId="481"/>
    <cellStyle name="_AugPMtoCFOReconciliation 30" xfId="482"/>
    <cellStyle name="_AugPMtoCFOReconciliation 31" xfId="483"/>
    <cellStyle name="_AugPMtoCFOReconciliation 32" xfId="484"/>
    <cellStyle name="_AugPMtoCFOReconciliation 33" xfId="485"/>
    <cellStyle name="_AugPMtoCFOReconciliation 34" xfId="486"/>
    <cellStyle name="_AugPMtoCFOReconciliation 35" xfId="487"/>
    <cellStyle name="_AugPMtoCFOReconciliation 36" xfId="488"/>
    <cellStyle name="_AugPMtoCFOReconciliation 37" xfId="489"/>
    <cellStyle name="_AugPMtoCFOReconciliation 38" xfId="490"/>
    <cellStyle name="_AugPMtoCFOReconciliation 39" xfId="491"/>
    <cellStyle name="_AugPMtoCFOReconciliation 4" xfId="492"/>
    <cellStyle name="_AugPMtoCFOReconciliation 40" xfId="493"/>
    <cellStyle name="_AugPMtoCFOReconciliation 41" xfId="494"/>
    <cellStyle name="_AugPMtoCFOReconciliation 42" xfId="495"/>
    <cellStyle name="_AugPMtoCFOReconciliation 43" xfId="496"/>
    <cellStyle name="_AugPMtoCFOReconciliation 44" xfId="497"/>
    <cellStyle name="_AugPMtoCFOReconciliation 45" xfId="498"/>
    <cellStyle name="_AugPMtoCFOReconciliation 46" xfId="499"/>
    <cellStyle name="_AugPMtoCFOReconciliation 47" xfId="500"/>
    <cellStyle name="_AugPMtoCFOReconciliation 48" xfId="501"/>
    <cellStyle name="_AugPMtoCFOReconciliation 49" xfId="502"/>
    <cellStyle name="_AugPMtoCFOReconciliation 5" xfId="503"/>
    <cellStyle name="_AugPMtoCFOReconciliation 50" xfId="504"/>
    <cellStyle name="_AugPMtoCFOReconciliation 51" xfId="505"/>
    <cellStyle name="_AugPMtoCFOReconciliation 52" xfId="506"/>
    <cellStyle name="_AugPMtoCFOReconciliation 53" xfId="507"/>
    <cellStyle name="_AugPMtoCFOReconciliation 54" xfId="508"/>
    <cellStyle name="_AugPMtoCFOReconciliation 55" xfId="509"/>
    <cellStyle name="_AugPMtoCFOReconciliation 56" xfId="510"/>
    <cellStyle name="_AugPMtoCFOReconciliation 57" xfId="511"/>
    <cellStyle name="_AugPMtoCFOReconciliation 58" xfId="512"/>
    <cellStyle name="_AugPMtoCFOReconciliation 59" xfId="513"/>
    <cellStyle name="_AugPMtoCFOReconciliation 6" xfId="514"/>
    <cellStyle name="_AugPMtoCFOReconciliation 60" xfId="515"/>
    <cellStyle name="_AugPMtoCFOReconciliation 61" xfId="516"/>
    <cellStyle name="_AugPMtoCFOReconciliation 62" xfId="517"/>
    <cellStyle name="_AugPMtoCFOReconciliation 63" xfId="518"/>
    <cellStyle name="_AugPMtoCFOReconciliation 64" xfId="519"/>
    <cellStyle name="_AugPMtoCFOReconciliation 65" xfId="520"/>
    <cellStyle name="_AugPMtoCFOReconciliation 66" xfId="521"/>
    <cellStyle name="_AugPMtoCFOReconciliation 67" xfId="522"/>
    <cellStyle name="_AugPMtoCFOReconciliation 68" xfId="523"/>
    <cellStyle name="_AugPMtoCFOReconciliation 69" xfId="524"/>
    <cellStyle name="_AugPMtoCFOReconciliation 7" xfId="525"/>
    <cellStyle name="_AugPMtoCFOReconciliation 70" xfId="526"/>
    <cellStyle name="_AugPMtoCFOReconciliation 71" xfId="527"/>
    <cellStyle name="_AugPMtoCFOReconciliation 72" xfId="528"/>
    <cellStyle name="_AugPMtoCFOReconciliation 73" xfId="529"/>
    <cellStyle name="_AugPMtoCFOReconciliation 74" xfId="530"/>
    <cellStyle name="_AugPMtoCFOReconciliation 75" xfId="531"/>
    <cellStyle name="_AugPMtoCFOReconciliation 76" xfId="532"/>
    <cellStyle name="_AugPMtoCFOReconciliation 77" xfId="533"/>
    <cellStyle name="_AugPMtoCFOReconciliation 78" xfId="534"/>
    <cellStyle name="_AugPMtoCFOReconciliation 8" xfId="535"/>
    <cellStyle name="_AugPMtoCFOReconciliation 9" xfId="536"/>
    <cellStyle name="_Book1" xfId="537"/>
    <cellStyle name="_Book1 10" xfId="538"/>
    <cellStyle name="_Book1 11" xfId="539"/>
    <cellStyle name="_Book1 12" xfId="540"/>
    <cellStyle name="_Book1 13" xfId="541"/>
    <cellStyle name="_Book1 14" xfId="542"/>
    <cellStyle name="_Book1 15" xfId="543"/>
    <cellStyle name="_Book1 16" xfId="544"/>
    <cellStyle name="_Book1 17" xfId="545"/>
    <cellStyle name="_Book1 18" xfId="546"/>
    <cellStyle name="_Book1 19" xfId="547"/>
    <cellStyle name="_Book1 2" xfId="548"/>
    <cellStyle name="_Book1 20" xfId="549"/>
    <cellStyle name="_Book1 21" xfId="550"/>
    <cellStyle name="_Book1 22" xfId="551"/>
    <cellStyle name="_Book1 23" xfId="552"/>
    <cellStyle name="_Book1 24" xfId="553"/>
    <cellStyle name="_Book1 25" xfId="554"/>
    <cellStyle name="_Book1 26" xfId="555"/>
    <cellStyle name="_Book1 27" xfId="556"/>
    <cellStyle name="_Book1 28" xfId="557"/>
    <cellStyle name="_Book1 29" xfId="558"/>
    <cellStyle name="_Book1 3" xfId="559"/>
    <cellStyle name="_Book1 30" xfId="560"/>
    <cellStyle name="_Book1 31" xfId="561"/>
    <cellStyle name="_Book1 32" xfId="562"/>
    <cellStyle name="_Book1 33" xfId="563"/>
    <cellStyle name="_Book1 34" xfId="564"/>
    <cellStyle name="_Book1 35" xfId="565"/>
    <cellStyle name="_Book1 36" xfId="566"/>
    <cellStyle name="_Book1 37" xfId="567"/>
    <cellStyle name="_Book1 38" xfId="568"/>
    <cellStyle name="_Book1 39" xfId="569"/>
    <cellStyle name="_Book1 4" xfId="570"/>
    <cellStyle name="_Book1 40" xfId="571"/>
    <cellStyle name="_Book1 41" xfId="572"/>
    <cellStyle name="_Book1 42" xfId="573"/>
    <cellStyle name="_Book1 43" xfId="574"/>
    <cellStyle name="_Book1 44" xfId="575"/>
    <cellStyle name="_Book1 45" xfId="576"/>
    <cellStyle name="_Book1 46" xfId="577"/>
    <cellStyle name="_Book1 47" xfId="578"/>
    <cellStyle name="_Book1 48" xfId="579"/>
    <cellStyle name="_Book1 49" xfId="580"/>
    <cellStyle name="_Book1 5" xfId="581"/>
    <cellStyle name="_Book1 50" xfId="582"/>
    <cellStyle name="_Book1 51" xfId="583"/>
    <cellStyle name="_Book1 52" xfId="584"/>
    <cellStyle name="_Book1 53" xfId="585"/>
    <cellStyle name="_Book1 54" xfId="586"/>
    <cellStyle name="_Book1 55" xfId="587"/>
    <cellStyle name="_Book1 56" xfId="588"/>
    <cellStyle name="_Book1 57" xfId="589"/>
    <cellStyle name="_Book1 58" xfId="590"/>
    <cellStyle name="_Book1 59" xfId="591"/>
    <cellStyle name="_Book1 6" xfId="592"/>
    <cellStyle name="_Book1 60" xfId="593"/>
    <cellStyle name="_Book1 61" xfId="594"/>
    <cellStyle name="_Book1 62" xfId="595"/>
    <cellStyle name="_Book1 63" xfId="596"/>
    <cellStyle name="_Book1 64" xfId="597"/>
    <cellStyle name="_Book1 65" xfId="598"/>
    <cellStyle name="_Book1 66" xfId="599"/>
    <cellStyle name="_Book1 67" xfId="600"/>
    <cellStyle name="_Book1 68" xfId="601"/>
    <cellStyle name="_Book1 69" xfId="602"/>
    <cellStyle name="_Book1 7" xfId="603"/>
    <cellStyle name="_Book1 70" xfId="604"/>
    <cellStyle name="_Book1 71" xfId="605"/>
    <cellStyle name="_Book1 72" xfId="606"/>
    <cellStyle name="_Book1 73" xfId="607"/>
    <cellStyle name="_Book1 74" xfId="608"/>
    <cellStyle name="_Book1 75" xfId="609"/>
    <cellStyle name="_Book1 76" xfId="610"/>
    <cellStyle name="_Book1 77" xfId="611"/>
    <cellStyle name="_Book1 78" xfId="612"/>
    <cellStyle name="_Book1 8" xfId="613"/>
    <cellStyle name="_Book1 9" xfId="614"/>
    <cellStyle name="_BOQ Standard Tour A4" xfId="615"/>
    <cellStyle name="_CCbyMo2002-2003" xfId="616"/>
    <cellStyle name="_CCbyMo2002-2003 10" xfId="617"/>
    <cellStyle name="_CCbyMo2002-2003 11" xfId="618"/>
    <cellStyle name="_CCbyMo2002-2003 12" xfId="619"/>
    <cellStyle name="_CCbyMo2002-2003 13" xfId="620"/>
    <cellStyle name="_CCbyMo2002-2003 14" xfId="621"/>
    <cellStyle name="_CCbyMo2002-2003 15" xfId="622"/>
    <cellStyle name="_CCbyMo2002-2003 16" xfId="623"/>
    <cellStyle name="_CCbyMo2002-2003 17" xfId="624"/>
    <cellStyle name="_CCbyMo2002-2003 18" xfId="625"/>
    <cellStyle name="_CCbyMo2002-2003 19" xfId="626"/>
    <cellStyle name="_CCbyMo2002-2003 2" xfId="627"/>
    <cellStyle name="_CCbyMo2002-2003 20" xfId="628"/>
    <cellStyle name="_CCbyMo2002-2003 21" xfId="629"/>
    <cellStyle name="_CCbyMo2002-2003 22" xfId="630"/>
    <cellStyle name="_CCbyMo2002-2003 23" xfId="631"/>
    <cellStyle name="_CCbyMo2002-2003 24" xfId="632"/>
    <cellStyle name="_CCbyMo2002-2003 25" xfId="633"/>
    <cellStyle name="_CCbyMo2002-2003 26" xfId="634"/>
    <cellStyle name="_CCbyMo2002-2003 27" xfId="635"/>
    <cellStyle name="_CCbyMo2002-2003 28" xfId="636"/>
    <cellStyle name="_CCbyMo2002-2003 29" xfId="637"/>
    <cellStyle name="_CCbyMo2002-2003 3" xfId="638"/>
    <cellStyle name="_CCbyMo2002-2003 30" xfId="639"/>
    <cellStyle name="_CCbyMo2002-2003 31" xfId="640"/>
    <cellStyle name="_CCbyMo2002-2003 32" xfId="641"/>
    <cellStyle name="_CCbyMo2002-2003 33" xfId="642"/>
    <cellStyle name="_CCbyMo2002-2003 34" xfId="643"/>
    <cellStyle name="_CCbyMo2002-2003 35" xfId="644"/>
    <cellStyle name="_CCbyMo2002-2003 36" xfId="645"/>
    <cellStyle name="_CCbyMo2002-2003 37" xfId="646"/>
    <cellStyle name="_CCbyMo2002-2003 38" xfId="647"/>
    <cellStyle name="_CCbyMo2002-2003 39" xfId="648"/>
    <cellStyle name="_CCbyMo2002-2003 4" xfId="649"/>
    <cellStyle name="_CCbyMo2002-2003 40" xfId="650"/>
    <cellStyle name="_CCbyMo2002-2003 41" xfId="651"/>
    <cellStyle name="_CCbyMo2002-2003 42" xfId="652"/>
    <cellStyle name="_CCbyMo2002-2003 43" xfId="653"/>
    <cellStyle name="_CCbyMo2002-2003 44" xfId="654"/>
    <cellStyle name="_CCbyMo2002-2003 45" xfId="655"/>
    <cellStyle name="_CCbyMo2002-2003 46" xfId="656"/>
    <cellStyle name="_CCbyMo2002-2003 47" xfId="657"/>
    <cellStyle name="_CCbyMo2002-2003 48" xfId="658"/>
    <cellStyle name="_CCbyMo2002-2003 49" xfId="659"/>
    <cellStyle name="_CCbyMo2002-2003 5" xfId="660"/>
    <cellStyle name="_CCbyMo2002-2003 50" xfId="661"/>
    <cellStyle name="_CCbyMo2002-2003 51" xfId="662"/>
    <cellStyle name="_CCbyMo2002-2003 52" xfId="663"/>
    <cellStyle name="_CCbyMo2002-2003 53" xfId="664"/>
    <cellStyle name="_CCbyMo2002-2003 54" xfId="665"/>
    <cellStyle name="_CCbyMo2002-2003 55" xfId="666"/>
    <cellStyle name="_CCbyMo2002-2003 56" xfId="667"/>
    <cellStyle name="_CCbyMo2002-2003 57" xfId="668"/>
    <cellStyle name="_CCbyMo2002-2003 58" xfId="669"/>
    <cellStyle name="_CCbyMo2002-2003 59" xfId="670"/>
    <cellStyle name="_CCbyMo2002-2003 6" xfId="671"/>
    <cellStyle name="_CCbyMo2002-2003 60" xfId="672"/>
    <cellStyle name="_CCbyMo2002-2003 61" xfId="673"/>
    <cellStyle name="_CCbyMo2002-2003 62" xfId="674"/>
    <cellStyle name="_CCbyMo2002-2003 63" xfId="675"/>
    <cellStyle name="_CCbyMo2002-2003 64" xfId="676"/>
    <cellStyle name="_CCbyMo2002-2003 65" xfId="677"/>
    <cellStyle name="_CCbyMo2002-2003 66" xfId="678"/>
    <cellStyle name="_CCbyMo2002-2003 67" xfId="679"/>
    <cellStyle name="_CCbyMo2002-2003 68" xfId="680"/>
    <cellStyle name="_CCbyMo2002-2003 69" xfId="681"/>
    <cellStyle name="_CCbyMo2002-2003 7" xfId="682"/>
    <cellStyle name="_CCbyMo2002-2003 70" xfId="683"/>
    <cellStyle name="_CCbyMo2002-2003 71" xfId="684"/>
    <cellStyle name="_CCbyMo2002-2003 72" xfId="685"/>
    <cellStyle name="_CCbyMo2002-2003 73" xfId="686"/>
    <cellStyle name="_CCbyMo2002-2003 74" xfId="687"/>
    <cellStyle name="_CCbyMo2002-2003 75" xfId="688"/>
    <cellStyle name="_CCbyMo2002-2003 76" xfId="689"/>
    <cellStyle name="_CCbyMo2002-2003 77" xfId="690"/>
    <cellStyle name="_CCbyMo2002-2003 78" xfId="691"/>
    <cellStyle name="_CCbyMo2002-2003 8" xfId="692"/>
    <cellStyle name="_CCbyMo2002-2003 9" xfId="693"/>
    <cellStyle name="_CodeMatrix1-12-04" xfId="694"/>
    <cellStyle name="_CodeMatrix1-12-04 10" xfId="695"/>
    <cellStyle name="_CodeMatrix1-12-04 11" xfId="696"/>
    <cellStyle name="_CodeMatrix1-12-04 12" xfId="697"/>
    <cellStyle name="_CodeMatrix1-12-04 13" xfId="698"/>
    <cellStyle name="_CodeMatrix1-12-04 14" xfId="699"/>
    <cellStyle name="_CodeMatrix1-12-04 15" xfId="700"/>
    <cellStyle name="_CodeMatrix1-12-04 16" xfId="701"/>
    <cellStyle name="_CodeMatrix1-12-04 17" xfId="702"/>
    <cellStyle name="_CodeMatrix1-12-04 18" xfId="703"/>
    <cellStyle name="_CodeMatrix1-12-04 19" xfId="704"/>
    <cellStyle name="_CodeMatrix1-12-04 2" xfId="705"/>
    <cellStyle name="_CodeMatrix1-12-04 20" xfId="706"/>
    <cellStyle name="_CodeMatrix1-12-04 21" xfId="707"/>
    <cellStyle name="_CodeMatrix1-12-04 22" xfId="708"/>
    <cellStyle name="_CodeMatrix1-12-04 23" xfId="709"/>
    <cellStyle name="_CodeMatrix1-12-04 24" xfId="710"/>
    <cellStyle name="_CodeMatrix1-12-04 25" xfId="711"/>
    <cellStyle name="_CodeMatrix1-12-04 26" xfId="712"/>
    <cellStyle name="_CodeMatrix1-12-04 27" xfId="713"/>
    <cellStyle name="_CodeMatrix1-12-04 28" xfId="714"/>
    <cellStyle name="_CodeMatrix1-12-04 29" xfId="715"/>
    <cellStyle name="_CodeMatrix1-12-04 3" xfId="716"/>
    <cellStyle name="_CodeMatrix1-12-04 30" xfId="717"/>
    <cellStyle name="_CodeMatrix1-12-04 31" xfId="718"/>
    <cellStyle name="_CodeMatrix1-12-04 32" xfId="719"/>
    <cellStyle name="_CodeMatrix1-12-04 33" xfId="720"/>
    <cellStyle name="_CodeMatrix1-12-04 34" xfId="721"/>
    <cellStyle name="_CodeMatrix1-12-04 35" xfId="722"/>
    <cellStyle name="_CodeMatrix1-12-04 36" xfId="723"/>
    <cellStyle name="_CodeMatrix1-12-04 37" xfId="724"/>
    <cellStyle name="_CodeMatrix1-12-04 38" xfId="725"/>
    <cellStyle name="_CodeMatrix1-12-04 39" xfId="726"/>
    <cellStyle name="_CodeMatrix1-12-04 4" xfId="727"/>
    <cellStyle name="_CodeMatrix1-12-04 40" xfId="728"/>
    <cellStyle name="_CodeMatrix1-12-04 41" xfId="729"/>
    <cellStyle name="_CodeMatrix1-12-04 42" xfId="730"/>
    <cellStyle name="_CodeMatrix1-12-04 43" xfId="731"/>
    <cellStyle name="_CodeMatrix1-12-04 44" xfId="732"/>
    <cellStyle name="_CodeMatrix1-12-04 45" xfId="733"/>
    <cellStyle name="_CodeMatrix1-12-04 46" xfId="734"/>
    <cellStyle name="_CodeMatrix1-12-04 47" xfId="735"/>
    <cellStyle name="_CodeMatrix1-12-04 48" xfId="736"/>
    <cellStyle name="_CodeMatrix1-12-04 49" xfId="737"/>
    <cellStyle name="_CodeMatrix1-12-04 5" xfId="738"/>
    <cellStyle name="_CodeMatrix1-12-04 50" xfId="739"/>
    <cellStyle name="_CodeMatrix1-12-04 51" xfId="740"/>
    <cellStyle name="_CodeMatrix1-12-04 52" xfId="741"/>
    <cellStyle name="_CodeMatrix1-12-04 53" xfId="742"/>
    <cellStyle name="_CodeMatrix1-12-04 54" xfId="743"/>
    <cellStyle name="_CodeMatrix1-12-04 55" xfId="744"/>
    <cellStyle name="_CodeMatrix1-12-04 56" xfId="745"/>
    <cellStyle name="_CodeMatrix1-12-04 57" xfId="746"/>
    <cellStyle name="_CodeMatrix1-12-04 58" xfId="747"/>
    <cellStyle name="_CodeMatrix1-12-04 59" xfId="748"/>
    <cellStyle name="_CodeMatrix1-12-04 6" xfId="749"/>
    <cellStyle name="_CodeMatrix1-12-04 60" xfId="750"/>
    <cellStyle name="_CodeMatrix1-12-04 61" xfId="751"/>
    <cellStyle name="_CodeMatrix1-12-04 62" xfId="752"/>
    <cellStyle name="_CodeMatrix1-12-04 63" xfId="753"/>
    <cellStyle name="_CodeMatrix1-12-04 64" xfId="754"/>
    <cellStyle name="_CodeMatrix1-12-04 65" xfId="755"/>
    <cellStyle name="_CodeMatrix1-12-04 66" xfId="756"/>
    <cellStyle name="_CodeMatrix1-12-04 67" xfId="757"/>
    <cellStyle name="_CodeMatrix1-12-04 68" xfId="758"/>
    <cellStyle name="_CodeMatrix1-12-04 69" xfId="759"/>
    <cellStyle name="_CodeMatrix1-12-04 7" xfId="760"/>
    <cellStyle name="_CodeMatrix1-12-04 70" xfId="761"/>
    <cellStyle name="_CodeMatrix1-12-04 71" xfId="762"/>
    <cellStyle name="_CodeMatrix1-12-04 72" xfId="763"/>
    <cellStyle name="_CodeMatrix1-12-04 73" xfId="764"/>
    <cellStyle name="_CodeMatrix1-12-04 74" xfId="765"/>
    <cellStyle name="_CodeMatrix1-12-04 75" xfId="766"/>
    <cellStyle name="_CodeMatrix1-12-04 76" xfId="767"/>
    <cellStyle name="_CodeMatrix1-12-04 77" xfId="768"/>
    <cellStyle name="_CodeMatrix1-12-04 78" xfId="769"/>
    <cellStyle name="_CodeMatrix1-12-04 8" xfId="770"/>
    <cellStyle name="_CodeMatrix1-12-04 9" xfId="771"/>
    <cellStyle name="_CodeMatrix2-13-03" xfId="772"/>
    <cellStyle name="_CodeMatrix2-13-03 10" xfId="773"/>
    <cellStyle name="_CodeMatrix2-13-03 11" xfId="774"/>
    <cellStyle name="_CodeMatrix2-13-03 12" xfId="775"/>
    <cellStyle name="_CodeMatrix2-13-03 13" xfId="776"/>
    <cellStyle name="_CodeMatrix2-13-03 14" xfId="777"/>
    <cellStyle name="_CodeMatrix2-13-03 15" xfId="778"/>
    <cellStyle name="_CodeMatrix2-13-03 16" xfId="779"/>
    <cellStyle name="_CodeMatrix2-13-03 17" xfId="780"/>
    <cellStyle name="_CodeMatrix2-13-03 18" xfId="781"/>
    <cellStyle name="_CodeMatrix2-13-03 19" xfId="782"/>
    <cellStyle name="_CodeMatrix2-13-03 2" xfId="783"/>
    <cellStyle name="_CodeMatrix2-13-03 20" xfId="784"/>
    <cellStyle name="_CodeMatrix2-13-03 21" xfId="785"/>
    <cellStyle name="_CodeMatrix2-13-03 22" xfId="786"/>
    <cellStyle name="_CodeMatrix2-13-03 23" xfId="787"/>
    <cellStyle name="_CodeMatrix2-13-03 24" xfId="788"/>
    <cellStyle name="_CodeMatrix2-13-03 25" xfId="789"/>
    <cellStyle name="_CodeMatrix2-13-03 26" xfId="790"/>
    <cellStyle name="_CodeMatrix2-13-03 27" xfId="791"/>
    <cellStyle name="_CodeMatrix2-13-03 28" xfId="792"/>
    <cellStyle name="_CodeMatrix2-13-03 29" xfId="793"/>
    <cellStyle name="_CodeMatrix2-13-03 3" xfId="794"/>
    <cellStyle name="_CodeMatrix2-13-03 30" xfId="795"/>
    <cellStyle name="_CodeMatrix2-13-03 31" xfId="796"/>
    <cellStyle name="_CodeMatrix2-13-03 32" xfId="797"/>
    <cellStyle name="_CodeMatrix2-13-03 33" xfId="798"/>
    <cellStyle name="_CodeMatrix2-13-03 34" xfId="799"/>
    <cellStyle name="_CodeMatrix2-13-03 35" xfId="800"/>
    <cellStyle name="_CodeMatrix2-13-03 36" xfId="801"/>
    <cellStyle name="_CodeMatrix2-13-03 37" xfId="802"/>
    <cellStyle name="_CodeMatrix2-13-03 38" xfId="803"/>
    <cellStyle name="_CodeMatrix2-13-03 39" xfId="804"/>
    <cellStyle name="_CodeMatrix2-13-03 4" xfId="805"/>
    <cellStyle name="_CodeMatrix2-13-03 40" xfId="806"/>
    <cellStyle name="_CodeMatrix2-13-03 41" xfId="807"/>
    <cellStyle name="_CodeMatrix2-13-03 42" xfId="808"/>
    <cellStyle name="_CodeMatrix2-13-03 43" xfId="809"/>
    <cellStyle name="_CodeMatrix2-13-03 44" xfId="810"/>
    <cellStyle name="_CodeMatrix2-13-03 45" xfId="811"/>
    <cellStyle name="_CodeMatrix2-13-03 46" xfId="812"/>
    <cellStyle name="_CodeMatrix2-13-03 47" xfId="813"/>
    <cellStyle name="_CodeMatrix2-13-03 48" xfId="814"/>
    <cellStyle name="_CodeMatrix2-13-03 49" xfId="815"/>
    <cellStyle name="_CodeMatrix2-13-03 5" xfId="816"/>
    <cellStyle name="_CodeMatrix2-13-03 50" xfId="817"/>
    <cellStyle name="_CodeMatrix2-13-03 51" xfId="818"/>
    <cellStyle name="_CodeMatrix2-13-03 52" xfId="819"/>
    <cellStyle name="_CodeMatrix2-13-03 53" xfId="820"/>
    <cellStyle name="_CodeMatrix2-13-03 54" xfId="821"/>
    <cellStyle name="_CodeMatrix2-13-03 55" xfId="822"/>
    <cellStyle name="_CodeMatrix2-13-03 56" xfId="823"/>
    <cellStyle name="_CodeMatrix2-13-03 57" xfId="824"/>
    <cellStyle name="_CodeMatrix2-13-03 58" xfId="825"/>
    <cellStyle name="_CodeMatrix2-13-03 59" xfId="826"/>
    <cellStyle name="_CodeMatrix2-13-03 6" xfId="827"/>
    <cellStyle name="_CodeMatrix2-13-03 60" xfId="828"/>
    <cellStyle name="_CodeMatrix2-13-03 61" xfId="829"/>
    <cellStyle name="_CodeMatrix2-13-03 62" xfId="830"/>
    <cellStyle name="_CodeMatrix2-13-03 63" xfId="831"/>
    <cellStyle name="_CodeMatrix2-13-03 64" xfId="832"/>
    <cellStyle name="_CodeMatrix2-13-03 65" xfId="833"/>
    <cellStyle name="_CodeMatrix2-13-03 66" xfId="834"/>
    <cellStyle name="_CodeMatrix2-13-03 67" xfId="835"/>
    <cellStyle name="_CodeMatrix2-13-03 68" xfId="836"/>
    <cellStyle name="_CodeMatrix2-13-03 69" xfId="837"/>
    <cellStyle name="_CodeMatrix2-13-03 7" xfId="838"/>
    <cellStyle name="_CodeMatrix2-13-03 70" xfId="839"/>
    <cellStyle name="_CodeMatrix2-13-03 71" xfId="840"/>
    <cellStyle name="_CodeMatrix2-13-03 72" xfId="841"/>
    <cellStyle name="_CodeMatrix2-13-03 73" xfId="842"/>
    <cellStyle name="_CodeMatrix2-13-03 74" xfId="843"/>
    <cellStyle name="_CodeMatrix2-13-03 75" xfId="844"/>
    <cellStyle name="_CodeMatrix2-13-03 76" xfId="845"/>
    <cellStyle name="_CodeMatrix2-13-03 77" xfId="846"/>
    <cellStyle name="_CodeMatrix2-13-03 78" xfId="847"/>
    <cellStyle name="_CodeMatrix2-13-03 8" xfId="848"/>
    <cellStyle name="_CodeMatrix2-13-03 9" xfId="849"/>
    <cellStyle name="_CodeMatrix2-20-04" xfId="850"/>
    <cellStyle name="_CodeMatrix2-20-04 10" xfId="851"/>
    <cellStyle name="_CodeMatrix2-20-04 11" xfId="852"/>
    <cellStyle name="_CodeMatrix2-20-04 12" xfId="853"/>
    <cellStyle name="_CodeMatrix2-20-04 13" xfId="854"/>
    <cellStyle name="_CodeMatrix2-20-04 14" xfId="855"/>
    <cellStyle name="_CodeMatrix2-20-04 15" xfId="856"/>
    <cellStyle name="_CodeMatrix2-20-04 16" xfId="857"/>
    <cellStyle name="_CodeMatrix2-20-04 17" xfId="858"/>
    <cellStyle name="_CodeMatrix2-20-04 18" xfId="859"/>
    <cellStyle name="_CodeMatrix2-20-04 19" xfId="860"/>
    <cellStyle name="_CodeMatrix2-20-04 2" xfId="861"/>
    <cellStyle name="_CodeMatrix2-20-04 20" xfId="862"/>
    <cellStyle name="_CodeMatrix2-20-04 21" xfId="863"/>
    <cellStyle name="_CodeMatrix2-20-04 22" xfId="864"/>
    <cellStyle name="_CodeMatrix2-20-04 23" xfId="865"/>
    <cellStyle name="_CodeMatrix2-20-04 24" xfId="866"/>
    <cellStyle name="_CodeMatrix2-20-04 25" xfId="867"/>
    <cellStyle name="_CodeMatrix2-20-04 26" xfId="868"/>
    <cellStyle name="_CodeMatrix2-20-04 27" xfId="869"/>
    <cellStyle name="_CodeMatrix2-20-04 28" xfId="870"/>
    <cellStyle name="_CodeMatrix2-20-04 29" xfId="871"/>
    <cellStyle name="_CodeMatrix2-20-04 3" xfId="872"/>
    <cellStyle name="_CodeMatrix2-20-04 30" xfId="873"/>
    <cellStyle name="_CodeMatrix2-20-04 31" xfId="874"/>
    <cellStyle name="_CodeMatrix2-20-04 32" xfId="875"/>
    <cellStyle name="_CodeMatrix2-20-04 33" xfId="876"/>
    <cellStyle name="_CodeMatrix2-20-04 34" xfId="877"/>
    <cellStyle name="_CodeMatrix2-20-04 35" xfId="878"/>
    <cellStyle name="_CodeMatrix2-20-04 36" xfId="879"/>
    <cellStyle name="_CodeMatrix2-20-04 37" xfId="880"/>
    <cellStyle name="_CodeMatrix2-20-04 38" xfId="881"/>
    <cellStyle name="_CodeMatrix2-20-04 39" xfId="882"/>
    <cellStyle name="_CodeMatrix2-20-04 4" xfId="883"/>
    <cellStyle name="_CodeMatrix2-20-04 40" xfId="884"/>
    <cellStyle name="_CodeMatrix2-20-04 41" xfId="885"/>
    <cellStyle name="_CodeMatrix2-20-04 42" xfId="886"/>
    <cellStyle name="_CodeMatrix2-20-04 43" xfId="887"/>
    <cellStyle name="_CodeMatrix2-20-04 44" xfId="888"/>
    <cellStyle name="_CodeMatrix2-20-04 45" xfId="889"/>
    <cellStyle name="_CodeMatrix2-20-04 46" xfId="890"/>
    <cellStyle name="_CodeMatrix2-20-04 47" xfId="891"/>
    <cellStyle name="_CodeMatrix2-20-04 48" xfId="892"/>
    <cellStyle name="_CodeMatrix2-20-04 49" xfId="893"/>
    <cellStyle name="_CodeMatrix2-20-04 5" xfId="894"/>
    <cellStyle name="_CodeMatrix2-20-04 50" xfId="895"/>
    <cellStyle name="_CodeMatrix2-20-04 51" xfId="896"/>
    <cellStyle name="_CodeMatrix2-20-04 52" xfId="897"/>
    <cellStyle name="_CodeMatrix2-20-04 53" xfId="898"/>
    <cellStyle name="_CodeMatrix2-20-04 54" xfId="899"/>
    <cellStyle name="_CodeMatrix2-20-04 55" xfId="900"/>
    <cellStyle name="_CodeMatrix2-20-04 56" xfId="901"/>
    <cellStyle name="_CodeMatrix2-20-04 57" xfId="902"/>
    <cellStyle name="_CodeMatrix2-20-04 58" xfId="903"/>
    <cellStyle name="_CodeMatrix2-20-04 59" xfId="904"/>
    <cellStyle name="_CodeMatrix2-20-04 6" xfId="905"/>
    <cellStyle name="_CodeMatrix2-20-04 60" xfId="906"/>
    <cellStyle name="_CodeMatrix2-20-04 61" xfId="907"/>
    <cellStyle name="_CodeMatrix2-20-04 62" xfId="908"/>
    <cellStyle name="_CodeMatrix2-20-04 63" xfId="909"/>
    <cellStyle name="_CodeMatrix2-20-04 64" xfId="910"/>
    <cellStyle name="_CodeMatrix2-20-04 65" xfId="911"/>
    <cellStyle name="_CodeMatrix2-20-04 66" xfId="912"/>
    <cellStyle name="_CodeMatrix2-20-04 67" xfId="913"/>
    <cellStyle name="_CodeMatrix2-20-04 68" xfId="914"/>
    <cellStyle name="_CodeMatrix2-20-04 69" xfId="915"/>
    <cellStyle name="_CodeMatrix2-20-04 7" xfId="916"/>
    <cellStyle name="_CodeMatrix2-20-04 70" xfId="917"/>
    <cellStyle name="_CodeMatrix2-20-04 71" xfId="918"/>
    <cellStyle name="_CodeMatrix2-20-04 72" xfId="919"/>
    <cellStyle name="_CodeMatrix2-20-04 73" xfId="920"/>
    <cellStyle name="_CodeMatrix2-20-04 74" xfId="921"/>
    <cellStyle name="_CodeMatrix2-20-04 75" xfId="922"/>
    <cellStyle name="_CodeMatrix2-20-04 76" xfId="923"/>
    <cellStyle name="_CodeMatrix2-20-04 77" xfId="924"/>
    <cellStyle name="_CodeMatrix2-20-04 78" xfId="925"/>
    <cellStyle name="_CodeMatrix2-20-04 8" xfId="926"/>
    <cellStyle name="_CodeMatrix2-20-04 9" xfId="927"/>
    <cellStyle name="_CodeMatrix3-13-03" xfId="928"/>
    <cellStyle name="_CodeMatrix3-13-03 10" xfId="929"/>
    <cellStyle name="_CodeMatrix3-13-03 11" xfId="930"/>
    <cellStyle name="_CodeMatrix3-13-03 12" xfId="931"/>
    <cellStyle name="_CodeMatrix3-13-03 13" xfId="932"/>
    <cellStyle name="_CodeMatrix3-13-03 14" xfId="933"/>
    <cellStyle name="_CodeMatrix3-13-03 15" xfId="934"/>
    <cellStyle name="_CodeMatrix3-13-03 16" xfId="935"/>
    <cellStyle name="_CodeMatrix3-13-03 17" xfId="936"/>
    <cellStyle name="_CodeMatrix3-13-03 18" xfId="937"/>
    <cellStyle name="_CodeMatrix3-13-03 19" xfId="938"/>
    <cellStyle name="_CodeMatrix3-13-03 2" xfId="939"/>
    <cellStyle name="_CodeMatrix3-13-03 20" xfId="940"/>
    <cellStyle name="_CodeMatrix3-13-03 21" xfId="941"/>
    <cellStyle name="_CodeMatrix3-13-03 22" xfId="942"/>
    <cellStyle name="_CodeMatrix3-13-03 23" xfId="943"/>
    <cellStyle name="_CodeMatrix3-13-03 24" xfId="944"/>
    <cellStyle name="_CodeMatrix3-13-03 25" xfId="945"/>
    <cellStyle name="_CodeMatrix3-13-03 26" xfId="946"/>
    <cellStyle name="_CodeMatrix3-13-03 27" xfId="947"/>
    <cellStyle name="_CodeMatrix3-13-03 28" xfId="948"/>
    <cellStyle name="_CodeMatrix3-13-03 29" xfId="949"/>
    <cellStyle name="_CodeMatrix3-13-03 3" xfId="950"/>
    <cellStyle name="_CodeMatrix3-13-03 30" xfId="951"/>
    <cellStyle name="_CodeMatrix3-13-03 31" xfId="952"/>
    <cellStyle name="_CodeMatrix3-13-03 32" xfId="953"/>
    <cellStyle name="_CodeMatrix3-13-03 33" xfId="954"/>
    <cellStyle name="_CodeMatrix3-13-03 34" xfId="955"/>
    <cellStyle name="_CodeMatrix3-13-03 35" xfId="956"/>
    <cellStyle name="_CodeMatrix3-13-03 36" xfId="957"/>
    <cellStyle name="_CodeMatrix3-13-03 37" xfId="958"/>
    <cellStyle name="_CodeMatrix3-13-03 38" xfId="959"/>
    <cellStyle name="_CodeMatrix3-13-03 39" xfId="960"/>
    <cellStyle name="_CodeMatrix3-13-03 4" xfId="961"/>
    <cellStyle name="_CodeMatrix3-13-03 40" xfId="962"/>
    <cellStyle name="_CodeMatrix3-13-03 41" xfId="963"/>
    <cellStyle name="_CodeMatrix3-13-03 42" xfId="964"/>
    <cellStyle name="_CodeMatrix3-13-03 43" xfId="965"/>
    <cellStyle name="_CodeMatrix3-13-03 44" xfId="966"/>
    <cellStyle name="_CodeMatrix3-13-03 45" xfId="967"/>
    <cellStyle name="_CodeMatrix3-13-03 46" xfId="968"/>
    <cellStyle name="_CodeMatrix3-13-03 47" xfId="969"/>
    <cellStyle name="_CodeMatrix3-13-03 48" xfId="970"/>
    <cellStyle name="_CodeMatrix3-13-03 49" xfId="971"/>
    <cellStyle name="_CodeMatrix3-13-03 5" xfId="972"/>
    <cellStyle name="_CodeMatrix3-13-03 50" xfId="973"/>
    <cellStyle name="_CodeMatrix3-13-03 51" xfId="974"/>
    <cellStyle name="_CodeMatrix3-13-03 52" xfId="975"/>
    <cellStyle name="_CodeMatrix3-13-03 53" xfId="976"/>
    <cellStyle name="_CodeMatrix3-13-03 54" xfId="977"/>
    <cellStyle name="_CodeMatrix3-13-03 55" xfId="978"/>
    <cellStyle name="_CodeMatrix3-13-03 56" xfId="979"/>
    <cellStyle name="_CodeMatrix3-13-03 57" xfId="980"/>
    <cellStyle name="_CodeMatrix3-13-03 58" xfId="981"/>
    <cellStyle name="_CodeMatrix3-13-03 59" xfId="982"/>
    <cellStyle name="_CodeMatrix3-13-03 6" xfId="983"/>
    <cellStyle name="_CodeMatrix3-13-03 60" xfId="984"/>
    <cellStyle name="_CodeMatrix3-13-03 61" xfId="985"/>
    <cellStyle name="_CodeMatrix3-13-03 62" xfId="986"/>
    <cellStyle name="_CodeMatrix3-13-03 63" xfId="987"/>
    <cellStyle name="_CodeMatrix3-13-03 64" xfId="988"/>
    <cellStyle name="_CodeMatrix3-13-03 65" xfId="989"/>
    <cellStyle name="_CodeMatrix3-13-03 66" xfId="990"/>
    <cellStyle name="_CodeMatrix3-13-03 67" xfId="991"/>
    <cellStyle name="_CodeMatrix3-13-03 68" xfId="992"/>
    <cellStyle name="_CodeMatrix3-13-03 69" xfId="993"/>
    <cellStyle name="_CodeMatrix3-13-03 7" xfId="994"/>
    <cellStyle name="_CodeMatrix3-13-03 70" xfId="995"/>
    <cellStyle name="_CodeMatrix3-13-03 71" xfId="996"/>
    <cellStyle name="_CodeMatrix3-13-03 72" xfId="997"/>
    <cellStyle name="_CodeMatrix3-13-03 73" xfId="998"/>
    <cellStyle name="_CodeMatrix3-13-03 74" xfId="999"/>
    <cellStyle name="_CodeMatrix3-13-03 75" xfId="1000"/>
    <cellStyle name="_CodeMatrix3-13-03 76" xfId="1001"/>
    <cellStyle name="_CodeMatrix3-13-03 77" xfId="1002"/>
    <cellStyle name="_CodeMatrix3-13-03 78" xfId="1003"/>
    <cellStyle name="_CodeMatrix3-13-03 8" xfId="1004"/>
    <cellStyle name="_CodeMatrix3-13-03 9" xfId="1005"/>
    <cellStyle name="_CodeMatrix3-23-04" xfId="1006"/>
    <cellStyle name="_CodeMatrix3-23-04 10" xfId="1007"/>
    <cellStyle name="_CodeMatrix3-23-04 11" xfId="1008"/>
    <cellStyle name="_CodeMatrix3-23-04 12" xfId="1009"/>
    <cellStyle name="_CodeMatrix3-23-04 13" xfId="1010"/>
    <cellStyle name="_CodeMatrix3-23-04 14" xfId="1011"/>
    <cellStyle name="_CodeMatrix3-23-04 15" xfId="1012"/>
    <cellStyle name="_CodeMatrix3-23-04 16" xfId="1013"/>
    <cellStyle name="_CodeMatrix3-23-04 17" xfId="1014"/>
    <cellStyle name="_CodeMatrix3-23-04 18" xfId="1015"/>
    <cellStyle name="_CodeMatrix3-23-04 19" xfId="1016"/>
    <cellStyle name="_CodeMatrix3-23-04 2" xfId="1017"/>
    <cellStyle name="_CodeMatrix3-23-04 20" xfId="1018"/>
    <cellStyle name="_CodeMatrix3-23-04 21" xfId="1019"/>
    <cellStyle name="_CodeMatrix3-23-04 22" xfId="1020"/>
    <cellStyle name="_CodeMatrix3-23-04 23" xfId="1021"/>
    <cellStyle name="_CodeMatrix3-23-04 24" xfId="1022"/>
    <cellStyle name="_CodeMatrix3-23-04 25" xfId="1023"/>
    <cellStyle name="_CodeMatrix3-23-04 26" xfId="1024"/>
    <cellStyle name="_CodeMatrix3-23-04 27" xfId="1025"/>
    <cellStyle name="_CodeMatrix3-23-04 28" xfId="1026"/>
    <cellStyle name="_CodeMatrix3-23-04 29" xfId="1027"/>
    <cellStyle name="_CodeMatrix3-23-04 3" xfId="1028"/>
    <cellStyle name="_CodeMatrix3-23-04 30" xfId="1029"/>
    <cellStyle name="_CodeMatrix3-23-04 31" xfId="1030"/>
    <cellStyle name="_CodeMatrix3-23-04 32" xfId="1031"/>
    <cellStyle name="_CodeMatrix3-23-04 33" xfId="1032"/>
    <cellStyle name="_CodeMatrix3-23-04 34" xfId="1033"/>
    <cellStyle name="_CodeMatrix3-23-04 35" xfId="1034"/>
    <cellStyle name="_CodeMatrix3-23-04 36" xfId="1035"/>
    <cellStyle name="_CodeMatrix3-23-04 37" xfId="1036"/>
    <cellStyle name="_CodeMatrix3-23-04 38" xfId="1037"/>
    <cellStyle name="_CodeMatrix3-23-04 39" xfId="1038"/>
    <cellStyle name="_CodeMatrix3-23-04 4" xfId="1039"/>
    <cellStyle name="_CodeMatrix3-23-04 40" xfId="1040"/>
    <cellStyle name="_CodeMatrix3-23-04 41" xfId="1041"/>
    <cellStyle name="_CodeMatrix3-23-04 42" xfId="1042"/>
    <cellStyle name="_CodeMatrix3-23-04 43" xfId="1043"/>
    <cellStyle name="_CodeMatrix3-23-04 44" xfId="1044"/>
    <cellStyle name="_CodeMatrix3-23-04 45" xfId="1045"/>
    <cellStyle name="_CodeMatrix3-23-04 46" xfId="1046"/>
    <cellStyle name="_CodeMatrix3-23-04 47" xfId="1047"/>
    <cellStyle name="_CodeMatrix3-23-04 48" xfId="1048"/>
    <cellStyle name="_CodeMatrix3-23-04 49" xfId="1049"/>
    <cellStyle name="_CodeMatrix3-23-04 5" xfId="1050"/>
    <cellStyle name="_CodeMatrix3-23-04 50" xfId="1051"/>
    <cellStyle name="_CodeMatrix3-23-04 51" xfId="1052"/>
    <cellStyle name="_CodeMatrix3-23-04 52" xfId="1053"/>
    <cellStyle name="_CodeMatrix3-23-04 53" xfId="1054"/>
    <cellStyle name="_CodeMatrix3-23-04 54" xfId="1055"/>
    <cellStyle name="_CodeMatrix3-23-04 55" xfId="1056"/>
    <cellStyle name="_CodeMatrix3-23-04 56" xfId="1057"/>
    <cellStyle name="_CodeMatrix3-23-04 57" xfId="1058"/>
    <cellStyle name="_CodeMatrix3-23-04 58" xfId="1059"/>
    <cellStyle name="_CodeMatrix3-23-04 59" xfId="1060"/>
    <cellStyle name="_CodeMatrix3-23-04 6" xfId="1061"/>
    <cellStyle name="_CodeMatrix3-23-04 60" xfId="1062"/>
    <cellStyle name="_CodeMatrix3-23-04 61" xfId="1063"/>
    <cellStyle name="_CodeMatrix3-23-04 62" xfId="1064"/>
    <cellStyle name="_CodeMatrix3-23-04 63" xfId="1065"/>
    <cellStyle name="_CodeMatrix3-23-04 64" xfId="1066"/>
    <cellStyle name="_CodeMatrix3-23-04 65" xfId="1067"/>
    <cellStyle name="_CodeMatrix3-23-04 66" xfId="1068"/>
    <cellStyle name="_CodeMatrix3-23-04 67" xfId="1069"/>
    <cellStyle name="_CodeMatrix3-23-04 68" xfId="1070"/>
    <cellStyle name="_CodeMatrix3-23-04 69" xfId="1071"/>
    <cellStyle name="_CodeMatrix3-23-04 7" xfId="1072"/>
    <cellStyle name="_CodeMatrix3-23-04 70" xfId="1073"/>
    <cellStyle name="_CodeMatrix3-23-04 71" xfId="1074"/>
    <cellStyle name="_CodeMatrix3-23-04 72" xfId="1075"/>
    <cellStyle name="_CodeMatrix3-23-04 73" xfId="1076"/>
    <cellStyle name="_CodeMatrix3-23-04 74" xfId="1077"/>
    <cellStyle name="_CodeMatrix3-23-04 75" xfId="1078"/>
    <cellStyle name="_CodeMatrix3-23-04 76" xfId="1079"/>
    <cellStyle name="_CodeMatrix3-23-04 77" xfId="1080"/>
    <cellStyle name="_CodeMatrix3-23-04 78" xfId="1081"/>
    <cellStyle name="_CodeMatrix3-23-04 8" xfId="1082"/>
    <cellStyle name="_CodeMatrix3-23-04 9" xfId="1083"/>
    <cellStyle name="_CodeMatrix4-14-03" xfId="1084"/>
    <cellStyle name="_CodeMatrix4-14-03 10" xfId="1085"/>
    <cellStyle name="_CodeMatrix4-14-03 11" xfId="1086"/>
    <cellStyle name="_CodeMatrix4-14-03 12" xfId="1087"/>
    <cellStyle name="_CodeMatrix4-14-03 13" xfId="1088"/>
    <cellStyle name="_CodeMatrix4-14-03 14" xfId="1089"/>
    <cellStyle name="_CodeMatrix4-14-03 15" xfId="1090"/>
    <cellStyle name="_CodeMatrix4-14-03 16" xfId="1091"/>
    <cellStyle name="_CodeMatrix4-14-03 17" xfId="1092"/>
    <cellStyle name="_CodeMatrix4-14-03 18" xfId="1093"/>
    <cellStyle name="_CodeMatrix4-14-03 19" xfId="1094"/>
    <cellStyle name="_CodeMatrix4-14-03 2" xfId="1095"/>
    <cellStyle name="_CodeMatrix4-14-03 20" xfId="1096"/>
    <cellStyle name="_CodeMatrix4-14-03 21" xfId="1097"/>
    <cellStyle name="_CodeMatrix4-14-03 22" xfId="1098"/>
    <cellStyle name="_CodeMatrix4-14-03 23" xfId="1099"/>
    <cellStyle name="_CodeMatrix4-14-03 24" xfId="1100"/>
    <cellStyle name="_CodeMatrix4-14-03 25" xfId="1101"/>
    <cellStyle name="_CodeMatrix4-14-03 26" xfId="1102"/>
    <cellStyle name="_CodeMatrix4-14-03 27" xfId="1103"/>
    <cellStyle name="_CodeMatrix4-14-03 28" xfId="1104"/>
    <cellStyle name="_CodeMatrix4-14-03 29" xfId="1105"/>
    <cellStyle name="_CodeMatrix4-14-03 3" xfId="1106"/>
    <cellStyle name="_CodeMatrix4-14-03 30" xfId="1107"/>
    <cellStyle name="_CodeMatrix4-14-03 31" xfId="1108"/>
    <cellStyle name="_CodeMatrix4-14-03 32" xfId="1109"/>
    <cellStyle name="_CodeMatrix4-14-03 33" xfId="1110"/>
    <cellStyle name="_CodeMatrix4-14-03 34" xfId="1111"/>
    <cellStyle name="_CodeMatrix4-14-03 35" xfId="1112"/>
    <cellStyle name="_CodeMatrix4-14-03 36" xfId="1113"/>
    <cellStyle name="_CodeMatrix4-14-03 37" xfId="1114"/>
    <cellStyle name="_CodeMatrix4-14-03 38" xfId="1115"/>
    <cellStyle name="_CodeMatrix4-14-03 39" xfId="1116"/>
    <cellStyle name="_CodeMatrix4-14-03 4" xfId="1117"/>
    <cellStyle name="_CodeMatrix4-14-03 40" xfId="1118"/>
    <cellStyle name="_CodeMatrix4-14-03 41" xfId="1119"/>
    <cellStyle name="_CodeMatrix4-14-03 42" xfId="1120"/>
    <cellStyle name="_CodeMatrix4-14-03 43" xfId="1121"/>
    <cellStyle name="_CodeMatrix4-14-03 44" xfId="1122"/>
    <cellStyle name="_CodeMatrix4-14-03 45" xfId="1123"/>
    <cellStyle name="_CodeMatrix4-14-03 46" xfId="1124"/>
    <cellStyle name="_CodeMatrix4-14-03 47" xfId="1125"/>
    <cellStyle name="_CodeMatrix4-14-03 48" xfId="1126"/>
    <cellStyle name="_CodeMatrix4-14-03 49" xfId="1127"/>
    <cellStyle name="_CodeMatrix4-14-03 5" xfId="1128"/>
    <cellStyle name="_CodeMatrix4-14-03 50" xfId="1129"/>
    <cellStyle name="_CodeMatrix4-14-03 51" xfId="1130"/>
    <cellStyle name="_CodeMatrix4-14-03 52" xfId="1131"/>
    <cellStyle name="_CodeMatrix4-14-03 53" xfId="1132"/>
    <cellStyle name="_CodeMatrix4-14-03 54" xfId="1133"/>
    <cellStyle name="_CodeMatrix4-14-03 55" xfId="1134"/>
    <cellStyle name="_CodeMatrix4-14-03 56" xfId="1135"/>
    <cellStyle name="_CodeMatrix4-14-03 57" xfId="1136"/>
    <cellStyle name="_CodeMatrix4-14-03 58" xfId="1137"/>
    <cellStyle name="_CodeMatrix4-14-03 59" xfId="1138"/>
    <cellStyle name="_CodeMatrix4-14-03 6" xfId="1139"/>
    <cellStyle name="_CodeMatrix4-14-03 60" xfId="1140"/>
    <cellStyle name="_CodeMatrix4-14-03 61" xfId="1141"/>
    <cellStyle name="_CodeMatrix4-14-03 62" xfId="1142"/>
    <cellStyle name="_CodeMatrix4-14-03 63" xfId="1143"/>
    <cellStyle name="_CodeMatrix4-14-03 64" xfId="1144"/>
    <cellStyle name="_CodeMatrix4-14-03 65" xfId="1145"/>
    <cellStyle name="_CodeMatrix4-14-03 66" xfId="1146"/>
    <cellStyle name="_CodeMatrix4-14-03 67" xfId="1147"/>
    <cellStyle name="_CodeMatrix4-14-03 68" xfId="1148"/>
    <cellStyle name="_CodeMatrix4-14-03 69" xfId="1149"/>
    <cellStyle name="_CodeMatrix4-14-03 7" xfId="1150"/>
    <cellStyle name="_CodeMatrix4-14-03 70" xfId="1151"/>
    <cellStyle name="_CodeMatrix4-14-03 71" xfId="1152"/>
    <cellStyle name="_CodeMatrix4-14-03 72" xfId="1153"/>
    <cellStyle name="_CodeMatrix4-14-03 73" xfId="1154"/>
    <cellStyle name="_CodeMatrix4-14-03 74" xfId="1155"/>
    <cellStyle name="_CodeMatrix4-14-03 75" xfId="1156"/>
    <cellStyle name="_CodeMatrix4-14-03 76" xfId="1157"/>
    <cellStyle name="_CodeMatrix4-14-03 77" xfId="1158"/>
    <cellStyle name="_CodeMatrix4-14-03 78" xfId="1159"/>
    <cellStyle name="_CodeMatrix4-14-03 8" xfId="1160"/>
    <cellStyle name="_CodeMatrix4-14-03 9" xfId="1161"/>
    <cellStyle name="_CodeMatrix4-24-03" xfId="1162"/>
    <cellStyle name="_CodeMatrix4-24-03 10" xfId="1163"/>
    <cellStyle name="_CodeMatrix4-24-03 11" xfId="1164"/>
    <cellStyle name="_CodeMatrix4-24-03 12" xfId="1165"/>
    <cellStyle name="_CodeMatrix4-24-03 13" xfId="1166"/>
    <cellStyle name="_CodeMatrix4-24-03 14" xfId="1167"/>
    <cellStyle name="_CodeMatrix4-24-03 15" xfId="1168"/>
    <cellStyle name="_CodeMatrix4-24-03 16" xfId="1169"/>
    <cellStyle name="_CodeMatrix4-24-03 17" xfId="1170"/>
    <cellStyle name="_CodeMatrix4-24-03 18" xfId="1171"/>
    <cellStyle name="_CodeMatrix4-24-03 19" xfId="1172"/>
    <cellStyle name="_CodeMatrix4-24-03 2" xfId="1173"/>
    <cellStyle name="_CodeMatrix4-24-03 20" xfId="1174"/>
    <cellStyle name="_CodeMatrix4-24-03 21" xfId="1175"/>
    <cellStyle name="_CodeMatrix4-24-03 22" xfId="1176"/>
    <cellStyle name="_CodeMatrix4-24-03 23" xfId="1177"/>
    <cellStyle name="_CodeMatrix4-24-03 24" xfId="1178"/>
    <cellStyle name="_CodeMatrix4-24-03 25" xfId="1179"/>
    <cellStyle name="_CodeMatrix4-24-03 26" xfId="1180"/>
    <cellStyle name="_CodeMatrix4-24-03 27" xfId="1181"/>
    <cellStyle name="_CodeMatrix4-24-03 28" xfId="1182"/>
    <cellStyle name="_CodeMatrix4-24-03 29" xfId="1183"/>
    <cellStyle name="_CodeMatrix4-24-03 3" xfId="1184"/>
    <cellStyle name="_CodeMatrix4-24-03 30" xfId="1185"/>
    <cellStyle name="_CodeMatrix4-24-03 31" xfId="1186"/>
    <cellStyle name="_CodeMatrix4-24-03 32" xfId="1187"/>
    <cellStyle name="_CodeMatrix4-24-03 33" xfId="1188"/>
    <cellStyle name="_CodeMatrix4-24-03 34" xfId="1189"/>
    <cellStyle name="_CodeMatrix4-24-03 35" xfId="1190"/>
    <cellStyle name="_CodeMatrix4-24-03 36" xfId="1191"/>
    <cellStyle name="_CodeMatrix4-24-03 37" xfId="1192"/>
    <cellStyle name="_CodeMatrix4-24-03 38" xfId="1193"/>
    <cellStyle name="_CodeMatrix4-24-03 39" xfId="1194"/>
    <cellStyle name="_CodeMatrix4-24-03 4" xfId="1195"/>
    <cellStyle name="_CodeMatrix4-24-03 40" xfId="1196"/>
    <cellStyle name="_CodeMatrix4-24-03 41" xfId="1197"/>
    <cellStyle name="_CodeMatrix4-24-03 42" xfId="1198"/>
    <cellStyle name="_CodeMatrix4-24-03 43" xfId="1199"/>
    <cellStyle name="_CodeMatrix4-24-03 44" xfId="1200"/>
    <cellStyle name="_CodeMatrix4-24-03 45" xfId="1201"/>
    <cellStyle name="_CodeMatrix4-24-03 46" xfId="1202"/>
    <cellStyle name="_CodeMatrix4-24-03 47" xfId="1203"/>
    <cellStyle name="_CodeMatrix4-24-03 48" xfId="1204"/>
    <cellStyle name="_CodeMatrix4-24-03 49" xfId="1205"/>
    <cellStyle name="_CodeMatrix4-24-03 5" xfId="1206"/>
    <cellStyle name="_CodeMatrix4-24-03 50" xfId="1207"/>
    <cellStyle name="_CodeMatrix4-24-03 51" xfId="1208"/>
    <cellStyle name="_CodeMatrix4-24-03 52" xfId="1209"/>
    <cellStyle name="_CodeMatrix4-24-03 53" xfId="1210"/>
    <cellStyle name="_CodeMatrix4-24-03 54" xfId="1211"/>
    <cellStyle name="_CodeMatrix4-24-03 55" xfId="1212"/>
    <cellStyle name="_CodeMatrix4-24-03 56" xfId="1213"/>
    <cellStyle name="_CodeMatrix4-24-03 57" xfId="1214"/>
    <cellStyle name="_CodeMatrix4-24-03 58" xfId="1215"/>
    <cellStyle name="_CodeMatrix4-24-03 59" xfId="1216"/>
    <cellStyle name="_CodeMatrix4-24-03 6" xfId="1217"/>
    <cellStyle name="_CodeMatrix4-24-03 60" xfId="1218"/>
    <cellStyle name="_CodeMatrix4-24-03 61" xfId="1219"/>
    <cellStyle name="_CodeMatrix4-24-03 62" xfId="1220"/>
    <cellStyle name="_CodeMatrix4-24-03 63" xfId="1221"/>
    <cellStyle name="_CodeMatrix4-24-03 64" xfId="1222"/>
    <cellStyle name="_CodeMatrix4-24-03 65" xfId="1223"/>
    <cellStyle name="_CodeMatrix4-24-03 66" xfId="1224"/>
    <cellStyle name="_CodeMatrix4-24-03 67" xfId="1225"/>
    <cellStyle name="_CodeMatrix4-24-03 68" xfId="1226"/>
    <cellStyle name="_CodeMatrix4-24-03 69" xfId="1227"/>
    <cellStyle name="_CodeMatrix4-24-03 7" xfId="1228"/>
    <cellStyle name="_CodeMatrix4-24-03 70" xfId="1229"/>
    <cellStyle name="_CodeMatrix4-24-03 71" xfId="1230"/>
    <cellStyle name="_CodeMatrix4-24-03 72" xfId="1231"/>
    <cellStyle name="_CodeMatrix4-24-03 73" xfId="1232"/>
    <cellStyle name="_CodeMatrix4-24-03 74" xfId="1233"/>
    <cellStyle name="_CodeMatrix4-24-03 75" xfId="1234"/>
    <cellStyle name="_CodeMatrix4-24-03 76" xfId="1235"/>
    <cellStyle name="_CodeMatrix4-24-03 77" xfId="1236"/>
    <cellStyle name="_CodeMatrix4-24-03 78" xfId="1237"/>
    <cellStyle name="_CodeMatrix4-24-03 8" xfId="1238"/>
    <cellStyle name="_CodeMatrix4-24-03 9" xfId="1239"/>
    <cellStyle name="_CodeMatrix4-24-04" xfId="1240"/>
    <cellStyle name="_CodeMatrix4-24-04 10" xfId="1241"/>
    <cellStyle name="_CodeMatrix4-24-04 11" xfId="1242"/>
    <cellStyle name="_CodeMatrix4-24-04 12" xfId="1243"/>
    <cellStyle name="_CodeMatrix4-24-04 13" xfId="1244"/>
    <cellStyle name="_CodeMatrix4-24-04 14" xfId="1245"/>
    <cellStyle name="_CodeMatrix4-24-04 15" xfId="1246"/>
    <cellStyle name="_CodeMatrix4-24-04 16" xfId="1247"/>
    <cellStyle name="_CodeMatrix4-24-04 17" xfId="1248"/>
    <cellStyle name="_CodeMatrix4-24-04 18" xfId="1249"/>
    <cellStyle name="_CodeMatrix4-24-04 19" xfId="1250"/>
    <cellStyle name="_CodeMatrix4-24-04 2" xfId="1251"/>
    <cellStyle name="_CodeMatrix4-24-04 20" xfId="1252"/>
    <cellStyle name="_CodeMatrix4-24-04 21" xfId="1253"/>
    <cellStyle name="_CodeMatrix4-24-04 22" xfId="1254"/>
    <cellStyle name="_CodeMatrix4-24-04 23" xfId="1255"/>
    <cellStyle name="_CodeMatrix4-24-04 24" xfId="1256"/>
    <cellStyle name="_CodeMatrix4-24-04 25" xfId="1257"/>
    <cellStyle name="_CodeMatrix4-24-04 26" xfId="1258"/>
    <cellStyle name="_CodeMatrix4-24-04 27" xfId="1259"/>
    <cellStyle name="_CodeMatrix4-24-04 28" xfId="1260"/>
    <cellStyle name="_CodeMatrix4-24-04 29" xfId="1261"/>
    <cellStyle name="_CodeMatrix4-24-04 3" xfId="1262"/>
    <cellStyle name="_CodeMatrix4-24-04 30" xfId="1263"/>
    <cellStyle name="_CodeMatrix4-24-04 31" xfId="1264"/>
    <cellStyle name="_CodeMatrix4-24-04 32" xfId="1265"/>
    <cellStyle name="_CodeMatrix4-24-04 33" xfId="1266"/>
    <cellStyle name="_CodeMatrix4-24-04 34" xfId="1267"/>
    <cellStyle name="_CodeMatrix4-24-04 35" xfId="1268"/>
    <cellStyle name="_CodeMatrix4-24-04 36" xfId="1269"/>
    <cellStyle name="_CodeMatrix4-24-04 37" xfId="1270"/>
    <cellStyle name="_CodeMatrix4-24-04 38" xfId="1271"/>
    <cellStyle name="_CodeMatrix4-24-04 39" xfId="1272"/>
    <cellStyle name="_CodeMatrix4-24-04 4" xfId="1273"/>
    <cellStyle name="_CodeMatrix4-24-04 40" xfId="1274"/>
    <cellStyle name="_CodeMatrix4-24-04 41" xfId="1275"/>
    <cellStyle name="_CodeMatrix4-24-04 42" xfId="1276"/>
    <cellStyle name="_CodeMatrix4-24-04 43" xfId="1277"/>
    <cellStyle name="_CodeMatrix4-24-04 44" xfId="1278"/>
    <cellStyle name="_CodeMatrix4-24-04 45" xfId="1279"/>
    <cellStyle name="_CodeMatrix4-24-04 46" xfId="1280"/>
    <cellStyle name="_CodeMatrix4-24-04 47" xfId="1281"/>
    <cellStyle name="_CodeMatrix4-24-04 48" xfId="1282"/>
    <cellStyle name="_CodeMatrix4-24-04 49" xfId="1283"/>
    <cellStyle name="_CodeMatrix4-24-04 5" xfId="1284"/>
    <cellStyle name="_CodeMatrix4-24-04 50" xfId="1285"/>
    <cellStyle name="_CodeMatrix4-24-04 51" xfId="1286"/>
    <cellStyle name="_CodeMatrix4-24-04 52" xfId="1287"/>
    <cellStyle name="_CodeMatrix4-24-04 53" xfId="1288"/>
    <cellStyle name="_CodeMatrix4-24-04 54" xfId="1289"/>
    <cellStyle name="_CodeMatrix4-24-04 55" xfId="1290"/>
    <cellStyle name="_CodeMatrix4-24-04 56" xfId="1291"/>
    <cellStyle name="_CodeMatrix4-24-04 57" xfId="1292"/>
    <cellStyle name="_CodeMatrix4-24-04 58" xfId="1293"/>
    <cellStyle name="_CodeMatrix4-24-04 59" xfId="1294"/>
    <cellStyle name="_CodeMatrix4-24-04 6" xfId="1295"/>
    <cellStyle name="_CodeMatrix4-24-04 60" xfId="1296"/>
    <cellStyle name="_CodeMatrix4-24-04 61" xfId="1297"/>
    <cellStyle name="_CodeMatrix4-24-04 62" xfId="1298"/>
    <cellStyle name="_CodeMatrix4-24-04 63" xfId="1299"/>
    <cellStyle name="_CodeMatrix4-24-04 64" xfId="1300"/>
    <cellStyle name="_CodeMatrix4-24-04 65" xfId="1301"/>
    <cellStyle name="_CodeMatrix4-24-04 66" xfId="1302"/>
    <cellStyle name="_CodeMatrix4-24-04 67" xfId="1303"/>
    <cellStyle name="_CodeMatrix4-24-04 68" xfId="1304"/>
    <cellStyle name="_CodeMatrix4-24-04 69" xfId="1305"/>
    <cellStyle name="_CodeMatrix4-24-04 7" xfId="1306"/>
    <cellStyle name="_CodeMatrix4-24-04 70" xfId="1307"/>
    <cellStyle name="_CodeMatrix4-24-04 71" xfId="1308"/>
    <cellStyle name="_CodeMatrix4-24-04 72" xfId="1309"/>
    <cellStyle name="_CodeMatrix4-24-04 73" xfId="1310"/>
    <cellStyle name="_CodeMatrix4-24-04 74" xfId="1311"/>
    <cellStyle name="_CodeMatrix4-24-04 75" xfId="1312"/>
    <cellStyle name="_CodeMatrix4-24-04 76" xfId="1313"/>
    <cellStyle name="_CodeMatrix4-24-04 77" xfId="1314"/>
    <cellStyle name="_CodeMatrix4-24-04 78" xfId="1315"/>
    <cellStyle name="_CodeMatrix4-24-04 8" xfId="1316"/>
    <cellStyle name="_CodeMatrix4-24-04 9" xfId="1317"/>
    <cellStyle name="_CodeMatrix6-11-03" xfId="1318"/>
    <cellStyle name="_CodeMatrix6-11-03 10" xfId="1319"/>
    <cellStyle name="_CodeMatrix6-11-03 11" xfId="1320"/>
    <cellStyle name="_CodeMatrix6-11-03 12" xfId="1321"/>
    <cellStyle name="_CodeMatrix6-11-03 13" xfId="1322"/>
    <cellStyle name="_CodeMatrix6-11-03 14" xfId="1323"/>
    <cellStyle name="_CodeMatrix6-11-03 15" xfId="1324"/>
    <cellStyle name="_CodeMatrix6-11-03 16" xfId="1325"/>
    <cellStyle name="_CodeMatrix6-11-03 17" xfId="1326"/>
    <cellStyle name="_CodeMatrix6-11-03 18" xfId="1327"/>
    <cellStyle name="_CodeMatrix6-11-03 19" xfId="1328"/>
    <cellStyle name="_CodeMatrix6-11-03 2" xfId="1329"/>
    <cellStyle name="_CodeMatrix6-11-03 20" xfId="1330"/>
    <cellStyle name="_CodeMatrix6-11-03 21" xfId="1331"/>
    <cellStyle name="_CodeMatrix6-11-03 22" xfId="1332"/>
    <cellStyle name="_CodeMatrix6-11-03 23" xfId="1333"/>
    <cellStyle name="_CodeMatrix6-11-03 24" xfId="1334"/>
    <cellStyle name="_CodeMatrix6-11-03 25" xfId="1335"/>
    <cellStyle name="_CodeMatrix6-11-03 26" xfId="1336"/>
    <cellStyle name="_CodeMatrix6-11-03 27" xfId="1337"/>
    <cellStyle name="_CodeMatrix6-11-03 28" xfId="1338"/>
    <cellStyle name="_CodeMatrix6-11-03 29" xfId="1339"/>
    <cellStyle name="_CodeMatrix6-11-03 3" xfId="1340"/>
    <cellStyle name="_CodeMatrix6-11-03 30" xfId="1341"/>
    <cellStyle name="_CodeMatrix6-11-03 31" xfId="1342"/>
    <cellStyle name="_CodeMatrix6-11-03 32" xfId="1343"/>
    <cellStyle name="_CodeMatrix6-11-03 33" xfId="1344"/>
    <cellStyle name="_CodeMatrix6-11-03 34" xfId="1345"/>
    <cellStyle name="_CodeMatrix6-11-03 35" xfId="1346"/>
    <cellStyle name="_CodeMatrix6-11-03 36" xfId="1347"/>
    <cellStyle name="_CodeMatrix6-11-03 37" xfId="1348"/>
    <cellStyle name="_CodeMatrix6-11-03 38" xfId="1349"/>
    <cellStyle name="_CodeMatrix6-11-03 39" xfId="1350"/>
    <cellStyle name="_CodeMatrix6-11-03 4" xfId="1351"/>
    <cellStyle name="_CodeMatrix6-11-03 40" xfId="1352"/>
    <cellStyle name="_CodeMatrix6-11-03 41" xfId="1353"/>
    <cellStyle name="_CodeMatrix6-11-03 42" xfId="1354"/>
    <cellStyle name="_CodeMatrix6-11-03 43" xfId="1355"/>
    <cellStyle name="_CodeMatrix6-11-03 44" xfId="1356"/>
    <cellStyle name="_CodeMatrix6-11-03 45" xfId="1357"/>
    <cellStyle name="_CodeMatrix6-11-03 46" xfId="1358"/>
    <cellStyle name="_CodeMatrix6-11-03 47" xfId="1359"/>
    <cellStyle name="_CodeMatrix6-11-03 48" xfId="1360"/>
    <cellStyle name="_CodeMatrix6-11-03 49" xfId="1361"/>
    <cellStyle name="_CodeMatrix6-11-03 5" xfId="1362"/>
    <cellStyle name="_CodeMatrix6-11-03 50" xfId="1363"/>
    <cellStyle name="_CodeMatrix6-11-03 51" xfId="1364"/>
    <cellStyle name="_CodeMatrix6-11-03 52" xfId="1365"/>
    <cellStyle name="_CodeMatrix6-11-03 53" xfId="1366"/>
    <cellStyle name="_CodeMatrix6-11-03 54" xfId="1367"/>
    <cellStyle name="_CodeMatrix6-11-03 55" xfId="1368"/>
    <cellStyle name="_CodeMatrix6-11-03 56" xfId="1369"/>
    <cellStyle name="_CodeMatrix6-11-03 57" xfId="1370"/>
    <cellStyle name="_CodeMatrix6-11-03 58" xfId="1371"/>
    <cellStyle name="_CodeMatrix6-11-03 59" xfId="1372"/>
    <cellStyle name="_CodeMatrix6-11-03 6" xfId="1373"/>
    <cellStyle name="_CodeMatrix6-11-03 60" xfId="1374"/>
    <cellStyle name="_CodeMatrix6-11-03 61" xfId="1375"/>
    <cellStyle name="_CodeMatrix6-11-03 62" xfId="1376"/>
    <cellStyle name="_CodeMatrix6-11-03 63" xfId="1377"/>
    <cellStyle name="_CodeMatrix6-11-03 64" xfId="1378"/>
    <cellStyle name="_CodeMatrix6-11-03 65" xfId="1379"/>
    <cellStyle name="_CodeMatrix6-11-03 66" xfId="1380"/>
    <cellStyle name="_CodeMatrix6-11-03 67" xfId="1381"/>
    <cellStyle name="_CodeMatrix6-11-03 68" xfId="1382"/>
    <cellStyle name="_CodeMatrix6-11-03 69" xfId="1383"/>
    <cellStyle name="_CodeMatrix6-11-03 7" xfId="1384"/>
    <cellStyle name="_CodeMatrix6-11-03 70" xfId="1385"/>
    <cellStyle name="_CodeMatrix6-11-03 71" xfId="1386"/>
    <cellStyle name="_CodeMatrix6-11-03 72" xfId="1387"/>
    <cellStyle name="_CodeMatrix6-11-03 73" xfId="1388"/>
    <cellStyle name="_CodeMatrix6-11-03 74" xfId="1389"/>
    <cellStyle name="_CodeMatrix6-11-03 75" xfId="1390"/>
    <cellStyle name="_CodeMatrix6-11-03 76" xfId="1391"/>
    <cellStyle name="_CodeMatrix6-11-03 77" xfId="1392"/>
    <cellStyle name="_CodeMatrix6-11-03 78" xfId="1393"/>
    <cellStyle name="_CodeMatrix6-11-03 8" xfId="1394"/>
    <cellStyle name="_CodeMatrix6-11-03 9" xfId="1395"/>
    <cellStyle name="_CodeMatrix7-09-03" xfId="1396"/>
    <cellStyle name="_CodeMatrix7-09-03 10" xfId="1397"/>
    <cellStyle name="_CodeMatrix7-09-03 11" xfId="1398"/>
    <cellStyle name="_CodeMatrix7-09-03 12" xfId="1399"/>
    <cellStyle name="_CodeMatrix7-09-03 13" xfId="1400"/>
    <cellStyle name="_CodeMatrix7-09-03 14" xfId="1401"/>
    <cellStyle name="_CodeMatrix7-09-03 15" xfId="1402"/>
    <cellStyle name="_CodeMatrix7-09-03 16" xfId="1403"/>
    <cellStyle name="_CodeMatrix7-09-03 17" xfId="1404"/>
    <cellStyle name="_CodeMatrix7-09-03 18" xfId="1405"/>
    <cellStyle name="_CodeMatrix7-09-03 19" xfId="1406"/>
    <cellStyle name="_CodeMatrix7-09-03 2" xfId="1407"/>
    <cellStyle name="_CodeMatrix7-09-03 20" xfId="1408"/>
    <cellStyle name="_CodeMatrix7-09-03 21" xfId="1409"/>
    <cellStyle name="_CodeMatrix7-09-03 22" xfId="1410"/>
    <cellStyle name="_CodeMatrix7-09-03 23" xfId="1411"/>
    <cellStyle name="_CodeMatrix7-09-03 24" xfId="1412"/>
    <cellStyle name="_CodeMatrix7-09-03 25" xfId="1413"/>
    <cellStyle name="_CodeMatrix7-09-03 26" xfId="1414"/>
    <cellStyle name="_CodeMatrix7-09-03 27" xfId="1415"/>
    <cellStyle name="_CodeMatrix7-09-03 28" xfId="1416"/>
    <cellStyle name="_CodeMatrix7-09-03 29" xfId="1417"/>
    <cellStyle name="_CodeMatrix7-09-03 3" xfId="1418"/>
    <cellStyle name="_CodeMatrix7-09-03 30" xfId="1419"/>
    <cellStyle name="_CodeMatrix7-09-03 31" xfId="1420"/>
    <cellStyle name="_CodeMatrix7-09-03 32" xfId="1421"/>
    <cellStyle name="_CodeMatrix7-09-03 33" xfId="1422"/>
    <cellStyle name="_CodeMatrix7-09-03 34" xfId="1423"/>
    <cellStyle name="_CodeMatrix7-09-03 35" xfId="1424"/>
    <cellStyle name="_CodeMatrix7-09-03 36" xfId="1425"/>
    <cellStyle name="_CodeMatrix7-09-03 37" xfId="1426"/>
    <cellStyle name="_CodeMatrix7-09-03 38" xfId="1427"/>
    <cellStyle name="_CodeMatrix7-09-03 39" xfId="1428"/>
    <cellStyle name="_CodeMatrix7-09-03 4" xfId="1429"/>
    <cellStyle name="_CodeMatrix7-09-03 40" xfId="1430"/>
    <cellStyle name="_CodeMatrix7-09-03 41" xfId="1431"/>
    <cellStyle name="_CodeMatrix7-09-03 42" xfId="1432"/>
    <cellStyle name="_CodeMatrix7-09-03 43" xfId="1433"/>
    <cellStyle name="_CodeMatrix7-09-03 44" xfId="1434"/>
    <cellStyle name="_CodeMatrix7-09-03 45" xfId="1435"/>
    <cellStyle name="_CodeMatrix7-09-03 46" xfId="1436"/>
    <cellStyle name="_CodeMatrix7-09-03 47" xfId="1437"/>
    <cellStyle name="_CodeMatrix7-09-03 48" xfId="1438"/>
    <cellStyle name="_CodeMatrix7-09-03 49" xfId="1439"/>
    <cellStyle name="_CodeMatrix7-09-03 5" xfId="1440"/>
    <cellStyle name="_CodeMatrix7-09-03 50" xfId="1441"/>
    <cellStyle name="_CodeMatrix7-09-03 51" xfId="1442"/>
    <cellStyle name="_CodeMatrix7-09-03 52" xfId="1443"/>
    <cellStyle name="_CodeMatrix7-09-03 53" xfId="1444"/>
    <cellStyle name="_CodeMatrix7-09-03 54" xfId="1445"/>
    <cellStyle name="_CodeMatrix7-09-03 55" xfId="1446"/>
    <cellStyle name="_CodeMatrix7-09-03 56" xfId="1447"/>
    <cellStyle name="_CodeMatrix7-09-03 57" xfId="1448"/>
    <cellStyle name="_CodeMatrix7-09-03 58" xfId="1449"/>
    <cellStyle name="_CodeMatrix7-09-03 59" xfId="1450"/>
    <cellStyle name="_CodeMatrix7-09-03 6" xfId="1451"/>
    <cellStyle name="_CodeMatrix7-09-03 60" xfId="1452"/>
    <cellStyle name="_CodeMatrix7-09-03 61" xfId="1453"/>
    <cellStyle name="_CodeMatrix7-09-03 62" xfId="1454"/>
    <cellStyle name="_CodeMatrix7-09-03 63" xfId="1455"/>
    <cellStyle name="_CodeMatrix7-09-03 64" xfId="1456"/>
    <cellStyle name="_CodeMatrix7-09-03 65" xfId="1457"/>
    <cellStyle name="_CodeMatrix7-09-03 66" xfId="1458"/>
    <cellStyle name="_CodeMatrix7-09-03 67" xfId="1459"/>
    <cellStyle name="_CodeMatrix7-09-03 68" xfId="1460"/>
    <cellStyle name="_CodeMatrix7-09-03 69" xfId="1461"/>
    <cellStyle name="_CodeMatrix7-09-03 7" xfId="1462"/>
    <cellStyle name="_CodeMatrix7-09-03 70" xfId="1463"/>
    <cellStyle name="_CodeMatrix7-09-03 71" xfId="1464"/>
    <cellStyle name="_CodeMatrix7-09-03 72" xfId="1465"/>
    <cellStyle name="_CodeMatrix7-09-03 73" xfId="1466"/>
    <cellStyle name="_CodeMatrix7-09-03 74" xfId="1467"/>
    <cellStyle name="_CodeMatrix7-09-03 75" xfId="1468"/>
    <cellStyle name="_CodeMatrix7-09-03 76" xfId="1469"/>
    <cellStyle name="_CodeMatrix7-09-03 77" xfId="1470"/>
    <cellStyle name="_CodeMatrix7-09-03 78" xfId="1471"/>
    <cellStyle name="_CodeMatrix7-09-03 8" xfId="1472"/>
    <cellStyle name="_CodeMatrix7-09-03 9" xfId="1473"/>
    <cellStyle name="_Complete" xfId="1474"/>
    <cellStyle name="_Complete 10" xfId="1475"/>
    <cellStyle name="_Complete 11" xfId="1476"/>
    <cellStyle name="_Complete 12" xfId="1477"/>
    <cellStyle name="_Complete 13" xfId="1478"/>
    <cellStyle name="_Complete 14" xfId="1479"/>
    <cellStyle name="_Complete 15" xfId="1480"/>
    <cellStyle name="_Complete 16" xfId="1481"/>
    <cellStyle name="_Complete 17" xfId="1482"/>
    <cellStyle name="_Complete 18" xfId="1483"/>
    <cellStyle name="_Complete 19" xfId="1484"/>
    <cellStyle name="_Complete 2" xfId="1485"/>
    <cellStyle name="_Complete 20" xfId="1486"/>
    <cellStyle name="_Complete 21" xfId="1487"/>
    <cellStyle name="_Complete 22" xfId="1488"/>
    <cellStyle name="_Complete 23" xfId="1489"/>
    <cellStyle name="_Complete 24" xfId="1490"/>
    <cellStyle name="_Complete 25" xfId="1491"/>
    <cellStyle name="_Complete 26" xfId="1492"/>
    <cellStyle name="_Complete 27" xfId="1493"/>
    <cellStyle name="_Complete 28" xfId="1494"/>
    <cellStyle name="_Complete 29" xfId="1495"/>
    <cellStyle name="_Complete 3" xfId="1496"/>
    <cellStyle name="_Complete 30" xfId="1497"/>
    <cellStyle name="_Complete 31" xfId="1498"/>
    <cellStyle name="_Complete 32" xfId="1499"/>
    <cellStyle name="_Complete 33" xfId="1500"/>
    <cellStyle name="_Complete 34" xfId="1501"/>
    <cellStyle name="_Complete 35" xfId="1502"/>
    <cellStyle name="_Complete 36" xfId="1503"/>
    <cellStyle name="_Complete 37" xfId="1504"/>
    <cellStyle name="_Complete 38" xfId="1505"/>
    <cellStyle name="_Complete 39" xfId="1506"/>
    <cellStyle name="_Complete 4" xfId="1507"/>
    <cellStyle name="_Complete 40" xfId="1508"/>
    <cellStyle name="_Complete 41" xfId="1509"/>
    <cellStyle name="_Complete 42" xfId="1510"/>
    <cellStyle name="_Complete 43" xfId="1511"/>
    <cellStyle name="_Complete 44" xfId="1512"/>
    <cellStyle name="_Complete 45" xfId="1513"/>
    <cellStyle name="_Complete 46" xfId="1514"/>
    <cellStyle name="_Complete 47" xfId="1515"/>
    <cellStyle name="_Complete 48" xfId="1516"/>
    <cellStyle name="_Complete 49" xfId="1517"/>
    <cellStyle name="_Complete 5" xfId="1518"/>
    <cellStyle name="_Complete 50" xfId="1519"/>
    <cellStyle name="_Complete 51" xfId="1520"/>
    <cellStyle name="_Complete 52" xfId="1521"/>
    <cellStyle name="_Complete 53" xfId="1522"/>
    <cellStyle name="_Complete 54" xfId="1523"/>
    <cellStyle name="_Complete 55" xfId="1524"/>
    <cellStyle name="_Complete 56" xfId="1525"/>
    <cellStyle name="_Complete 57" xfId="1526"/>
    <cellStyle name="_Complete 58" xfId="1527"/>
    <cellStyle name="_Complete 59" xfId="1528"/>
    <cellStyle name="_Complete 6" xfId="1529"/>
    <cellStyle name="_Complete 60" xfId="1530"/>
    <cellStyle name="_Complete 61" xfId="1531"/>
    <cellStyle name="_Complete 62" xfId="1532"/>
    <cellStyle name="_Complete 63" xfId="1533"/>
    <cellStyle name="_Complete 64" xfId="1534"/>
    <cellStyle name="_Complete 65" xfId="1535"/>
    <cellStyle name="_Complete 66" xfId="1536"/>
    <cellStyle name="_Complete 67" xfId="1537"/>
    <cellStyle name="_Complete 68" xfId="1538"/>
    <cellStyle name="_Complete 69" xfId="1539"/>
    <cellStyle name="_Complete 7" xfId="1540"/>
    <cellStyle name="_Complete 70" xfId="1541"/>
    <cellStyle name="_Complete 71" xfId="1542"/>
    <cellStyle name="_Complete 72" xfId="1543"/>
    <cellStyle name="_Complete 73" xfId="1544"/>
    <cellStyle name="_Complete 74" xfId="1545"/>
    <cellStyle name="_Complete 75" xfId="1546"/>
    <cellStyle name="_Complete 76" xfId="1547"/>
    <cellStyle name="_Complete 77" xfId="1548"/>
    <cellStyle name="_Complete 78" xfId="1549"/>
    <cellStyle name="_Complete 8" xfId="1550"/>
    <cellStyle name="_Complete 9" xfId="1551"/>
    <cellStyle name="_DA'd Codes" xfId="1552"/>
    <cellStyle name="_DA'd Codes 10" xfId="1553"/>
    <cellStyle name="_DA'd Codes 11" xfId="1554"/>
    <cellStyle name="_DA'd Codes 12" xfId="1555"/>
    <cellStyle name="_DA'd Codes 13" xfId="1556"/>
    <cellStyle name="_DA'd Codes 14" xfId="1557"/>
    <cellStyle name="_DA'd Codes 15" xfId="1558"/>
    <cellStyle name="_DA'd Codes 16" xfId="1559"/>
    <cellStyle name="_DA'd Codes 17" xfId="1560"/>
    <cellStyle name="_DA'd Codes 18" xfId="1561"/>
    <cellStyle name="_DA'd Codes 19" xfId="1562"/>
    <cellStyle name="_DA'd Codes 2" xfId="1563"/>
    <cellStyle name="_DA'd Codes 20" xfId="1564"/>
    <cellStyle name="_DA'd Codes 21" xfId="1565"/>
    <cellStyle name="_DA'd Codes 22" xfId="1566"/>
    <cellStyle name="_DA'd Codes 23" xfId="1567"/>
    <cellStyle name="_DA'd Codes 24" xfId="1568"/>
    <cellStyle name="_DA'd Codes 25" xfId="1569"/>
    <cellStyle name="_DA'd Codes 26" xfId="1570"/>
    <cellStyle name="_DA'd Codes 27" xfId="1571"/>
    <cellStyle name="_DA'd Codes 28" xfId="1572"/>
    <cellStyle name="_DA'd Codes 29" xfId="1573"/>
    <cellStyle name="_DA'd Codes 3" xfId="1574"/>
    <cellStyle name="_DA'd Codes 30" xfId="1575"/>
    <cellStyle name="_DA'd Codes 31" xfId="1576"/>
    <cellStyle name="_DA'd Codes 32" xfId="1577"/>
    <cellStyle name="_DA'd Codes 33" xfId="1578"/>
    <cellStyle name="_DA'd Codes 34" xfId="1579"/>
    <cellStyle name="_DA'd Codes 35" xfId="1580"/>
    <cellStyle name="_DA'd Codes 36" xfId="1581"/>
    <cellStyle name="_DA'd Codes 37" xfId="1582"/>
    <cellStyle name="_DA'd Codes 38" xfId="1583"/>
    <cellStyle name="_DA'd Codes 39" xfId="1584"/>
    <cellStyle name="_DA'd Codes 4" xfId="1585"/>
    <cellStyle name="_DA'd Codes 40" xfId="1586"/>
    <cellStyle name="_DA'd Codes 41" xfId="1587"/>
    <cellStyle name="_DA'd Codes 42" xfId="1588"/>
    <cellStyle name="_DA'd Codes 43" xfId="1589"/>
    <cellStyle name="_DA'd Codes 44" xfId="1590"/>
    <cellStyle name="_DA'd Codes 45" xfId="1591"/>
    <cellStyle name="_DA'd Codes 46" xfId="1592"/>
    <cellStyle name="_DA'd Codes 47" xfId="1593"/>
    <cellStyle name="_DA'd Codes 48" xfId="1594"/>
    <cellStyle name="_DA'd Codes 49" xfId="1595"/>
    <cellStyle name="_DA'd Codes 5" xfId="1596"/>
    <cellStyle name="_DA'd Codes 50" xfId="1597"/>
    <cellStyle name="_DA'd Codes 51" xfId="1598"/>
    <cellStyle name="_DA'd Codes 52" xfId="1599"/>
    <cellStyle name="_DA'd Codes 53" xfId="1600"/>
    <cellStyle name="_DA'd Codes 54" xfId="1601"/>
    <cellStyle name="_DA'd Codes 55" xfId="1602"/>
    <cellStyle name="_DA'd Codes 56" xfId="1603"/>
    <cellStyle name="_DA'd Codes 57" xfId="1604"/>
    <cellStyle name="_DA'd Codes 58" xfId="1605"/>
    <cellStyle name="_DA'd Codes 59" xfId="1606"/>
    <cellStyle name="_DA'd Codes 6" xfId="1607"/>
    <cellStyle name="_DA'd Codes 60" xfId="1608"/>
    <cellStyle name="_DA'd Codes 61" xfId="1609"/>
    <cellStyle name="_DA'd Codes 62" xfId="1610"/>
    <cellStyle name="_DA'd Codes 63" xfId="1611"/>
    <cellStyle name="_DA'd Codes 64" xfId="1612"/>
    <cellStyle name="_DA'd Codes 65" xfId="1613"/>
    <cellStyle name="_DA'd Codes 66" xfId="1614"/>
    <cellStyle name="_DA'd Codes 67" xfId="1615"/>
    <cellStyle name="_DA'd Codes 68" xfId="1616"/>
    <cellStyle name="_DA'd Codes 69" xfId="1617"/>
    <cellStyle name="_DA'd Codes 7" xfId="1618"/>
    <cellStyle name="_DA'd Codes 70" xfId="1619"/>
    <cellStyle name="_DA'd Codes 71" xfId="1620"/>
    <cellStyle name="_DA'd Codes 72" xfId="1621"/>
    <cellStyle name="_DA'd Codes 73" xfId="1622"/>
    <cellStyle name="_DA'd Codes 74" xfId="1623"/>
    <cellStyle name="_DA'd Codes 75" xfId="1624"/>
    <cellStyle name="_DA'd Codes 76" xfId="1625"/>
    <cellStyle name="_DA'd Codes 77" xfId="1626"/>
    <cellStyle name="_DA'd Codes 78" xfId="1627"/>
    <cellStyle name="_DA'd Codes 8" xfId="1628"/>
    <cellStyle name="_DA'd Codes 9" xfId="1629"/>
    <cellStyle name="_December" xfId="1630"/>
    <cellStyle name="_December 10" xfId="1631"/>
    <cellStyle name="_December 11" xfId="1632"/>
    <cellStyle name="_December 12" xfId="1633"/>
    <cellStyle name="_December 13" xfId="1634"/>
    <cellStyle name="_December 14" xfId="1635"/>
    <cellStyle name="_December 15" xfId="1636"/>
    <cellStyle name="_December 16" xfId="1637"/>
    <cellStyle name="_December 17" xfId="1638"/>
    <cellStyle name="_December 18" xfId="1639"/>
    <cellStyle name="_December 19" xfId="1640"/>
    <cellStyle name="_December 2" xfId="1641"/>
    <cellStyle name="_December 20" xfId="1642"/>
    <cellStyle name="_December 21" xfId="1643"/>
    <cellStyle name="_December 22" xfId="1644"/>
    <cellStyle name="_December 23" xfId="1645"/>
    <cellStyle name="_December 24" xfId="1646"/>
    <cellStyle name="_December 25" xfId="1647"/>
    <cellStyle name="_December 26" xfId="1648"/>
    <cellStyle name="_December 27" xfId="1649"/>
    <cellStyle name="_December 28" xfId="1650"/>
    <cellStyle name="_December 29" xfId="1651"/>
    <cellStyle name="_December 3" xfId="1652"/>
    <cellStyle name="_December 30" xfId="1653"/>
    <cellStyle name="_December 31" xfId="1654"/>
    <cellStyle name="_December 32" xfId="1655"/>
    <cellStyle name="_December 33" xfId="1656"/>
    <cellStyle name="_December 34" xfId="1657"/>
    <cellStyle name="_December 35" xfId="1658"/>
    <cellStyle name="_December 36" xfId="1659"/>
    <cellStyle name="_December 37" xfId="1660"/>
    <cellStyle name="_December 38" xfId="1661"/>
    <cellStyle name="_December 39" xfId="1662"/>
    <cellStyle name="_December 4" xfId="1663"/>
    <cellStyle name="_December 40" xfId="1664"/>
    <cellStyle name="_December 41" xfId="1665"/>
    <cellStyle name="_December 42" xfId="1666"/>
    <cellStyle name="_December 43" xfId="1667"/>
    <cellStyle name="_December 44" xfId="1668"/>
    <cellStyle name="_December 45" xfId="1669"/>
    <cellStyle name="_December 46" xfId="1670"/>
    <cellStyle name="_December 47" xfId="1671"/>
    <cellStyle name="_December 48" xfId="1672"/>
    <cellStyle name="_December 49" xfId="1673"/>
    <cellStyle name="_December 5" xfId="1674"/>
    <cellStyle name="_December 50" xfId="1675"/>
    <cellStyle name="_December 51" xfId="1676"/>
    <cellStyle name="_December 52" xfId="1677"/>
    <cellStyle name="_December 53" xfId="1678"/>
    <cellStyle name="_December 54" xfId="1679"/>
    <cellStyle name="_December 55" xfId="1680"/>
    <cellStyle name="_December 56" xfId="1681"/>
    <cellStyle name="_December 57" xfId="1682"/>
    <cellStyle name="_December 58" xfId="1683"/>
    <cellStyle name="_December 59" xfId="1684"/>
    <cellStyle name="_December 6" xfId="1685"/>
    <cellStyle name="_December 60" xfId="1686"/>
    <cellStyle name="_December 61" xfId="1687"/>
    <cellStyle name="_December 62" xfId="1688"/>
    <cellStyle name="_December 63" xfId="1689"/>
    <cellStyle name="_December 64" xfId="1690"/>
    <cellStyle name="_December 65" xfId="1691"/>
    <cellStyle name="_December 66" xfId="1692"/>
    <cellStyle name="_December 67" xfId="1693"/>
    <cellStyle name="_December 68" xfId="1694"/>
    <cellStyle name="_December 69" xfId="1695"/>
    <cellStyle name="_December 7" xfId="1696"/>
    <cellStyle name="_December 70" xfId="1697"/>
    <cellStyle name="_December 71" xfId="1698"/>
    <cellStyle name="_December 72" xfId="1699"/>
    <cellStyle name="_December 73" xfId="1700"/>
    <cellStyle name="_December 74" xfId="1701"/>
    <cellStyle name="_December 75" xfId="1702"/>
    <cellStyle name="_December 76" xfId="1703"/>
    <cellStyle name="_December 77" xfId="1704"/>
    <cellStyle name="_December 78" xfId="1705"/>
    <cellStyle name="_December 8" xfId="1706"/>
    <cellStyle name="_December 9" xfId="1707"/>
    <cellStyle name="_FebYTDbyCode" xfId="1708"/>
    <cellStyle name="_FebYTDbyCode 10" xfId="1709"/>
    <cellStyle name="_FebYTDbyCode 11" xfId="1710"/>
    <cellStyle name="_FebYTDbyCode 12" xfId="1711"/>
    <cellStyle name="_FebYTDbyCode 13" xfId="1712"/>
    <cellStyle name="_FebYTDbyCode 14" xfId="1713"/>
    <cellStyle name="_FebYTDbyCode 15" xfId="1714"/>
    <cellStyle name="_FebYTDbyCode 16" xfId="1715"/>
    <cellStyle name="_FebYTDbyCode 17" xfId="1716"/>
    <cellStyle name="_FebYTDbyCode 18" xfId="1717"/>
    <cellStyle name="_FebYTDbyCode 19" xfId="1718"/>
    <cellStyle name="_FebYTDbyCode 2" xfId="1719"/>
    <cellStyle name="_FebYTDbyCode 20" xfId="1720"/>
    <cellStyle name="_FebYTDbyCode 21" xfId="1721"/>
    <cellStyle name="_FebYTDbyCode 22" xfId="1722"/>
    <cellStyle name="_FebYTDbyCode 23" xfId="1723"/>
    <cellStyle name="_FebYTDbyCode 24" xfId="1724"/>
    <cellStyle name="_FebYTDbyCode 25" xfId="1725"/>
    <cellStyle name="_FebYTDbyCode 26" xfId="1726"/>
    <cellStyle name="_FebYTDbyCode 27" xfId="1727"/>
    <cellStyle name="_FebYTDbyCode 28" xfId="1728"/>
    <cellStyle name="_FebYTDbyCode 29" xfId="1729"/>
    <cellStyle name="_FebYTDbyCode 3" xfId="1730"/>
    <cellStyle name="_FebYTDbyCode 30" xfId="1731"/>
    <cellStyle name="_FebYTDbyCode 31" xfId="1732"/>
    <cellStyle name="_FebYTDbyCode 32" xfId="1733"/>
    <cellStyle name="_FebYTDbyCode 33" xfId="1734"/>
    <cellStyle name="_FebYTDbyCode 34" xfId="1735"/>
    <cellStyle name="_FebYTDbyCode 35" xfId="1736"/>
    <cellStyle name="_FebYTDbyCode 36" xfId="1737"/>
    <cellStyle name="_FebYTDbyCode 37" xfId="1738"/>
    <cellStyle name="_FebYTDbyCode 38" xfId="1739"/>
    <cellStyle name="_FebYTDbyCode 39" xfId="1740"/>
    <cellStyle name="_FebYTDbyCode 4" xfId="1741"/>
    <cellStyle name="_FebYTDbyCode 40" xfId="1742"/>
    <cellStyle name="_FebYTDbyCode 41" xfId="1743"/>
    <cellStyle name="_FebYTDbyCode 42" xfId="1744"/>
    <cellStyle name="_FebYTDbyCode 43" xfId="1745"/>
    <cellStyle name="_FebYTDbyCode 44" xfId="1746"/>
    <cellStyle name="_FebYTDbyCode 45" xfId="1747"/>
    <cellStyle name="_FebYTDbyCode 46" xfId="1748"/>
    <cellStyle name="_FebYTDbyCode 47" xfId="1749"/>
    <cellStyle name="_FebYTDbyCode 48" xfId="1750"/>
    <cellStyle name="_FebYTDbyCode 49" xfId="1751"/>
    <cellStyle name="_FebYTDbyCode 5" xfId="1752"/>
    <cellStyle name="_FebYTDbyCode 50" xfId="1753"/>
    <cellStyle name="_FebYTDbyCode 51" xfId="1754"/>
    <cellStyle name="_FebYTDbyCode 52" xfId="1755"/>
    <cellStyle name="_FebYTDbyCode 53" xfId="1756"/>
    <cellStyle name="_FebYTDbyCode 54" xfId="1757"/>
    <cellStyle name="_FebYTDbyCode 55" xfId="1758"/>
    <cellStyle name="_FebYTDbyCode 56" xfId="1759"/>
    <cellStyle name="_FebYTDbyCode 57" xfId="1760"/>
    <cellStyle name="_FebYTDbyCode 58" xfId="1761"/>
    <cellStyle name="_FebYTDbyCode 59" xfId="1762"/>
    <cellStyle name="_FebYTDbyCode 6" xfId="1763"/>
    <cellStyle name="_FebYTDbyCode 60" xfId="1764"/>
    <cellStyle name="_FebYTDbyCode 61" xfId="1765"/>
    <cellStyle name="_FebYTDbyCode 62" xfId="1766"/>
    <cellStyle name="_FebYTDbyCode 63" xfId="1767"/>
    <cellStyle name="_FebYTDbyCode 64" xfId="1768"/>
    <cellStyle name="_FebYTDbyCode 65" xfId="1769"/>
    <cellStyle name="_FebYTDbyCode 66" xfId="1770"/>
    <cellStyle name="_FebYTDbyCode 67" xfId="1771"/>
    <cellStyle name="_FebYTDbyCode 68" xfId="1772"/>
    <cellStyle name="_FebYTDbyCode 69" xfId="1773"/>
    <cellStyle name="_FebYTDbyCode 7" xfId="1774"/>
    <cellStyle name="_FebYTDbyCode 70" xfId="1775"/>
    <cellStyle name="_FebYTDbyCode 71" xfId="1776"/>
    <cellStyle name="_FebYTDbyCode 72" xfId="1777"/>
    <cellStyle name="_FebYTDbyCode 73" xfId="1778"/>
    <cellStyle name="_FebYTDbyCode 74" xfId="1779"/>
    <cellStyle name="_FebYTDbyCode 75" xfId="1780"/>
    <cellStyle name="_FebYTDbyCode 76" xfId="1781"/>
    <cellStyle name="_FebYTDbyCode 77" xfId="1782"/>
    <cellStyle name="_FebYTDbyCode 78" xfId="1783"/>
    <cellStyle name="_FebYTDbyCode 8" xfId="1784"/>
    <cellStyle name="_FebYTDbyCode 9" xfId="1785"/>
    <cellStyle name="_go to mkt view 092302" xfId="1786"/>
    <cellStyle name="_go to mkt view 092302 10" xfId="1787"/>
    <cellStyle name="_go to mkt view 092302 11" xfId="1788"/>
    <cellStyle name="_go to mkt view 092302 12" xfId="1789"/>
    <cellStyle name="_go to mkt view 092302 13" xfId="1790"/>
    <cellStyle name="_go to mkt view 092302 14" xfId="1791"/>
    <cellStyle name="_go to mkt view 092302 15" xfId="1792"/>
    <cellStyle name="_go to mkt view 092302 16" xfId="1793"/>
    <cellStyle name="_go to mkt view 092302 17" xfId="1794"/>
    <cellStyle name="_go to mkt view 092302 18" xfId="1795"/>
    <cellStyle name="_go to mkt view 092302 19" xfId="1796"/>
    <cellStyle name="_go to mkt view 092302 2" xfId="1797"/>
    <cellStyle name="_go to mkt view 092302 20" xfId="1798"/>
    <cellStyle name="_go to mkt view 092302 21" xfId="1799"/>
    <cellStyle name="_go to mkt view 092302 22" xfId="1800"/>
    <cellStyle name="_go to mkt view 092302 23" xfId="1801"/>
    <cellStyle name="_go to mkt view 092302 24" xfId="1802"/>
    <cellStyle name="_go to mkt view 092302 25" xfId="1803"/>
    <cellStyle name="_go to mkt view 092302 26" xfId="1804"/>
    <cellStyle name="_go to mkt view 092302 27" xfId="1805"/>
    <cellStyle name="_go to mkt view 092302 28" xfId="1806"/>
    <cellStyle name="_go to mkt view 092302 29" xfId="1807"/>
    <cellStyle name="_go to mkt view 092302 3" xfId="1808"/>
    <cellStyle name="_go to mkt view 092302 30" xfId="1809"/>
    <cellStyle name="_go to mkt view 092302 31" xfId="1810"/>
    <cellStyle name="_go to mkt view 092302 32" xfId="1811"/>
    <cellStyle name="_go to mkt view 092302 33" xfId="1812"/>
    <cellStyle name="_go to mkt view 092302 34" xfId="1813"/>
    <cellStyle name="_go to mkt view 092302 35" xfId="1814"/>
    <cellStyle name="_go to mkt view 092302 36" xfId="1815"/>
    <cellStyle name="_go to mkt view 092302 37" xfId="1816"/>
    <cellStyle name="_go to mkt view 092302 38" xfId="1817"/>
    <cellStyle name="_go to mkt view 092302 39" xfId="1818"/>
    <cellStyle name="_go to mkt view 092302 4" xfId="1819"/>
    <cellStyle name="_go to mkt view 092302 40" xfId="1820"/>
    <cellStyle name="_go to mkt view 092302 41" xfId="1821"/>
    <cellStyle name="_go to mkt view 092302 42" xfId="1822"/>
    <cellStyle name="_go to mkt view 092302 43" xfId="1823"/>
    <cellStyle name="_go to mkt view 092302 44" xfId="1824"/>
    <cellStyle name="_go to mkt view 092302 45" xfId="1825"/>
    <cellStyle name="_go to mkt view 092302 46" xfId="1826"/>
    <cellStyle name="_go to mkt view 092302 47" xfId="1827"/>
    <cellStyle name="_go to mkt view 092302 48" xfId="1828"/>
    <cellStyle name="_go to mkt view 092302 49" xfId="1829"/>
    <cellStyle name="_go to mkt view 092302 5" xfId="1830"/>
    <cellStyle name="_go to mkt view 092302 50" xfId="1831"/>
    <cellStyle name="_go to mkt view 092302 51" xfId="1832"/>
    <cellStyle name="_go to mkt view 092302 52" xfId="1833"/>
    <cellStyle name="_go to mkt view 092302 53" xfId="1834"/>
    <cellStyle name="_go to mkt view 092302 54" xfId="1835"/>
    <cellStyle name="_go to mkt view 092302 55" xfId="1836"/>
    <cellStyle name="_go to mkt view 092302 56" xfId="1837"/>
    <cellStyle name="_go to mkt view 092302 57" xfId="1838"/>
    <cellStyle name="_go to mkt view 092302 58" xfId="1839"/>
    <cellStyle name="_go to mkt view 092302 59" xfId="1840"/>
    <cellStyle name="_go to mkt view 092302 6" xfId="1841"/>
    <cellStyle name="_go to mkt view 092302 60" xfId="1842"/>
    <cellStyle name="_go to mkt view 092302 61" xfId="1843"/>
    <cellStyle name="_go to mkt view 092302 62" xfId="1844"/>
    <cellStyle name="_go to mkt view 092302 63" xfId="1845"/>
    <cellStyle name="_go to mkt view 092302 64" xfId="1846"/>
    <cellStyle name="_go to mkt view 092302 65" xfId="1847"/>
    <cellStyle name="_go to mkt view 092302 66" xfId="1848"/>
    <cellStyle name="_go to mkt view 092302 67" xfId="1849"/>
    <cellStyle name="_go to mkt view 092302 68" xfId="1850"/>
    <cellStyle name="_go to mkt view 092302 69" xfId="1851"/>
    <cellStyle name="_go to mkt view 092302 7" xfId="1852"/>
    <cellStyle name="_go to mkt view 092302 70" xfId="1853"/>
    <cellStyle name="_go to mkt view 092302 71" xfId="1854"/>
    <cellStyle name="_go to mkt view 092302 72" xfId="1855"/>
    <cellStyle name="_go to mkt view 092302 73" xfId="1856"/>
    <cellStyle name="_go to mkt view 092302 74" xfId="1857"/>
    <cellStyle name="_go to mkt view 092302 75" xfId="1858"/>
    <cellStyle name="_go to mkt view 092302 76" xfId="1859"/>
    <cellStyle name="_go to mkt view 092302 77" xfId="1860"/>
    <cellStyle name="_go to mkt view 092302 78" xfId="1861"/>
    <cellStyle name="_go to mkt view 092302 8" xfId="1862"/>
    <cellStyle name="_go to mkt view 092302 9" xfId="1863"/>
    <cellStyle name="_Infoblox Comcodes_Price Book format" xfId="1864"/>
    <cellStyle name="_Januaryrevworksheet" xfId="1865"/>
    <cellStyle name="_Januaryrevworksheet 10" xfId="1866"/>
    <cellStyle name="_Januaryrevworksheet 11" xfId="1867"/>
    <cellStyle name="_Januaryrevworksheet 12" xfId="1868"/>
    <cellStyle name="_Januaryrevworksheet 13" xfId="1869"/>
    <cellStyle name="_Januaryrevworksheet 14" xfId="1870"/>
    <cellStyle name="_Januaryrevworksheet 15" xfId="1871"/>
    <cellStyle name="_Januaryrevworksheet 16" xfId="1872"/>
    <cellStyle name="_Januaryrevworksheet 17" xfId="1873"/>
    <cellStyle name="_Januaryrevworksheet 18" xfId="1874"/>
    <cellStyle name="_Januaryrevworksheet 19" xfId="1875"/>
    <cellStyle name="_Januaryrevworksheet 2" xfId="1876"/>
    <cellStyle name="_Januaryrevworksheet 20" xfId="1877"/>
    <cellStyle name="_Januaryrevworksheet 21" xfId="1878"/>
    <cellStyle name="_Januaryrevworksheet 22" xfId="1879"/>
    <cellStyle name="_Januaryrevworksheet 23" xfId="1880"/>
    <cellStyle name="_Januaryrevworksheet 24" xfId="1881"/>
    <cellStyle name="_Januaryrevworksheet 25" xfId="1882"/>
    <cellStyle name="_Januaryrevworksheet 26" xfId="1883"/>
    <cellStyle name="_Januaryrevworksheet 27" xfId="1884"/>
    <cellStyle name="_Januaryrevworksheet 28" xfId="1885"/>
    <cellStyle name="_Januaryrevworksheet 29" xfId="1886"/>
    <cellStyle name="_Januaryrevworksheet 3" xfId="1887"/>
    <cellStyle name="_Januaryrevworksheet 30" xfId="1888"/>
    <cellStyle name="_Januaryrevworksheet 31" xfId="1889"/>
    <cellStyle name="_Januaryrevworksheet 32" xfId="1890"/>
    <cellStyle name="_Januaryrevworksheet 33" xfId="1891"/>
    <cellStyle name="_Januaryrevworksheet 34" xfId="1892"/>
    <cellStyle name="_Januaryrevworksheet 35" xfId="1893"/>
    <cellStyle name="_Januaryrevworksheet 36" xfId="1894"/>
    <cellStyle name="_Januaryrevworksheet 37" xfId="1895"/>
    <cellStyle name="_Januaryrevworksheet 38" xfId="1896"/>
    <cellStyle name="_Januaryrevworksheet 39" xfId="1897"/>
    <cellStyle name="_Januaryrevworksheet 4" xfId="1898"/>
    <cellStyle name="_Januaryrevworksheet 40" xfId="1899"/>
    <cellStyle name="_Januaryrevworksheet 41" xfId="1900"/>
    <cellStyle name="_Januaryrevworksheet 42" xfId="1901"/>
    <cellStyle name="_Januaryrevworksheet 43" xfId="1902"/>
    <cellStyle name="_Januaryrevworksheet 44" xfId="1903"/>
    <cellStyle name="_Januaryrevworksheet 45" xfId="1904"/>
    <cellStyle name="_Januaryrevworksheet 46" xfId="1905"/>
    <cellStyle name="_Januaryrevworksheet 47" xfId="1906"/>
    <cellStyle name="_Januaryrevworksheet 48" xfId="1907"/>
    <cellStyle name="_Januaryrevworksheet 49" xfId="1908"/>
    <cellStyle name="_Januaryrevworksheet 5" xfId="1909"/>
    <cellStyle name="_Januaryrevworksheet 50" xfId="1910"/>
    <cellStyle name="_Januaryrevworksheet 51" xfId="1911"/>
    <cellStyle name="_Januaryrevworksheet 52" xfId="1912"/>
    <cellStyle name="_Januaryrevworksheet 53" xfId="1913"/>
    <cellStyle name="_Januaryrevworksheet 54" xfId="1914"/>
    <cellStyle name="_Januaryrevworksheet 55" xfId="1915"/>
    <cellStyle name="_Januaryrevworksheet 56" xfId="1916"/>
    <cellStyle name="_Januaryrevworksheet 57" xfId="1917"/>
    <cellStyle name="_Januaryrevworksheet 58" xfId="1918"/>
    <cellStyle name="_Januaryrevworksheet 59" xfId="1919"/>
    <cellStyle name="_Januaryrevworksheet 6" xfId="1920"/>
    <cellStyle name="_Januaryrevworksheet 60" xfId="1921"/>
    <cellStyle name="_Januaryrevworksheet 61" xfId="1922"/>
    <cellStyle name="_Januaryrevworksheet 62" xfId="1923"/>
    <cellStyle name="_Januaryrevworksheet 63" xfId="1924"/>
    <cellStyle name="_Januaryrevworksheet 64" xfId="1925"/>
    <cellStyle name="_Januaryrevworksheet 65" xfId="1926"/>
    <cellStyle name="_Januaryrevworksheet 66" xfId="1927"/>
    <cellStyle name="_Januaryrevworksheet 67" xfId="1928"/>
    <cellStyle name="_Januaryrevworksheet 68" xfId="1929"/>
    <cellStyle name="_Januaryrevworksheet 69" xfId="1930"/>
    <cellStyle name="_Januaryrevworksheet 7" xfId="1931"/>
    <cellStyle name="_Januaryrevworksheet 70" xfId="1932"/>
    <cellStyle name="_Januaryrevworksheet 71" xfId="1933"/>
    <cellStyle name="_Januaryrevworksheet 72" xfId="1934"/>
    <cellStyle name="_Januaryrevworksheet 73" xfId="1935"/>
    <cellStyle name="_Januaryrevworksheet 74" xfId="1936"/>
    <cellStyle name="_Januaryrevworksheet 75" xfId="1937"/>
    <cellStyle name="_Januaryrevworksheet 76" xfId="1938"/>
    <cellStyle name="_Januaryrevworksheet 77" xfId="1939"/>
    <cellStyle name="_Januaryrevworksheet 78" xfId="1940"/>
    <cellStyle name="_Januaryrevworksheet 8" xfId="1941"/>
    <cellStyle name="_Januaryrevworksheet 9" xfId="1942"/>
    <cellStyle name="_JanYTDCodeSum" xfId="1943"/>
    <cellStyle name="_JanYTDCodeSum 10" xfId="1944"/>
    <cellStyle name="_JanYTDCodeSum 11" xfId="1945"/>
    <cellStyle name="_JanYTDCodeSum 12" xfId="1946"/>
    <cellStyle name="_JanYTDCodeSum 13" xfId="1947"/>
    <cellStyle name="_JanYTDCodeSum 14" xfId="1948"/>
    <cellStyle name="_JanYTDCodeSum 15" xfId="1949"/>
    <cellStyle name="_JanYTDCodeSum 16" xfId="1950"/>
    <cellStyle name="_JanYTDCodeSum 17" xfId="1951"/>
    <cellStyle name="_JanYTDCodeSum 18" xfId="1952"/>
    <cellStyle name="_JanYTDCodeSum 19" xfId="1953"/>
    <cellStyle name="_JanYTDCodeSum 2" xfId="1954"/>
    <cellStyle name="_JanYTDCodeSum 20" xfId="1955"/>
    <cellStyle name="_JanYTDCodeSum 21" xfId="1956"/>
    <cellStyle name="_JanYTDCodeSum 22" xfId="1957"/>
    <cellStyle name="_JanYTDCodeSum 23" xfId="1958"/>
    <cellStyle name="_JanYTDCodeSum 24" xfId="1959"/>
    <cellStyle name="_JanYTDCodeSum 25" xfId="1960"/>
    <cellStyle name="_JanYTDCodeSum 26" xfId="1961"/>
    <cellStyle name="_JanYTDCodeSum 27" xfId="1962"/>
    <cellStyle name="_JanYTDCodeSum 28" xfId="1963"/>
    <cellStyle name="_JanYTDCodeSum 29" xfId="1964"/>
    <cellStyle name="_JanYTDCodeSum 3" xfId="1965"/>
    <cellStyle name="_JanYTDCodeSum 30" xfId="1966"/>
    <cellStyle name="_JanYTDCodeSum 31" xfId="1967"/>
    <cellStyle name="_JanYTDCodeSum 32" xfId="1968"/>
    <cellStyle name="_JanYTDCodeSum 33" xfId="1969"/>
    <cellStyle name="_JanYTDCodeSum 34" xfId="1970"/>
    <cellStyle name="_JanYTDCodeSum 35" xfId="1971"/>
    <cellStyle name="_JanYTDCodeSum 36" xfId="1972"/>
    <cellStyle name="_JanYTDCodeSum 37" xfId="1973"/>
    <cellStyle name="_JanYTDCodeSum 38" xfId="1974"/>
    <cellStyle name="_JanYTDCodeSum 39" xfId="1975"/>
    <cellStyle name="_JanYTDCodeSum 4" xfId="1976"/>
    <cellStyle name="_JanYTDCodeSum 40" xfId="1977"/>
    <cellStyle name="_JanYTDCodeSum 41" xfId="1978"/>
    <cellStyle name="_JanYTDCodeSum 42" xfId="1979"/>
    <cellStyle name="_JanYTDCodeSum 43" xfId="1980"/>
    <cellStyle name="_JanYTDCodeSum 44" xfId="1981"/>
    <cellStyle name="_JanYTDCodeSum 45" xfId="1982"/>
    <cellStyle name="_JanYTDCodeSum 46" xfId="1983"/>
    <cellStyle name="_JanYTDCodeSum 47" xfId="1984"/>
    <cellStyle name="_JanYTDCodeSum 48" xfId="1985"/>
    <cellStyle name="_JanYTDCodeSum 49" xfId="1986"/>
    <cellStyle name="_JanYTDCodeSum 5" xfId="1987"/>
    <cellStyle name="_JanYTDCodeSum 50" xfId="1988"/>
    <cellStyle name="_JanYTDCodeSum 51" xfId="1989"/>
    <cellStyle name="_JanYTDCodeSum 52" xfId="1990"/>
    <cellStyle name="_JanYTDCodeSum 53" xfId="1991"/>
    <cellStyle name="_JanYTDCodeSum 54" xfId="1992"/>
    <cellStyle name="_JanYTDCodeSum 55" xfId="1993"/>
    <cellStyle name="_JanYTDCodeSum 56" xfId="1994"/>
    <cellStyle name="_JanYTDCodeSum 57" xfId="1995"/>
    <cellStyle name="_JanYTDCodeSum 58" xfId="1996"/>
    <cellStyle name="_JanYTDCodeSum 59" xfId="1997"/>
    <cellStyle name="_JanYTDCodeSum 6" xfId="1998"/>
    <cellStyle name="_JanYTDCodeSum 60" xfId="1999"/>
    <cellStyle name="_JanYTDCodeSum 61" xfId="2000"/>
    <cellStyle name="_JanYTDCodeSum 62" xfId="2001"/>
    <cellStyle name="_JanYTDCodeSum 63" xfId="2002"/>
    <cellStyle name="_JanYTDCodeSum 64" xfId="2003"/>
    <cellStyle name="_JanYTDCodeSum 65" xfId="2004"/>
    <cellStyle name="_JanYTDCodeSum 66" xfId="2005"/>
    <cellStyle name="_JanYTDCodeSum 67" xfId="2006"/>
    <cellStyle name="_JanYTDCodeSum 68" xfId="2007"/>
    <cellStyle name="_JanYTDCodeSum 69" xfId="2008"/>
    <cellStyle name="_JanYTDCodeSum 7" xfId="2009"/>
    <cellStyle name="_JanYTDCodeSum 70" xfId="2010"/>
    <cellStyle name="_JanYTDCodeSum 71" xfId="2011"/>
    <cellStyle name="_JanYTDCodeSum 72" xfId="2012"/>
    <cellStyle name="_JanYTDCodeSum 73" xfId="2013"/>
    <cellStyle name="_JanYTDCodeSum 74" xfId="2014"/>
    <cellStyle name="_JanYTDCodeSum 75" xfId="2015"/>
    <cellStyle name="_JanYTDCodeSum 76" xfId="2016"/>
    <cellStyle name="_JanYTDCodeSum 77" xfId="2017"/>
    <cellStyle name="_JanYTDCodeSum 78" xfId="2018"/>
    <cellStyle name="_JanYTDCodeSum 8" xfId="2019"/>
    <cellStyle name="_JanYTDCodeSum 9" xfId="2020"/>
    <cellStyle name="_Lws Portfolio -  Tss -Preliminary 1215" xfId="2021"/>
    <cellStyle name="_Lws Portfolio -  Tss -Preliminary 1215 10" xfId="2022"/>
    <cellStyle name="_Lws Portfolio -  Tss -Preliminary 1215 11" xfId="2023"/>
    <cellStyle name="_Lws Portfolio -  Tss -Preliminary 1215 12" xfId="2024"/>
    <cellStyle name="_Lws Portfolio -  Tss -Preliminary 1215 13" xfId="2025"/>
    <cellStyle name="_Lws Portfolio -  Tss -Preliminary 1215 14" xfId="2026"/>
    <cellStyle name="_Lws Portfolio -  Tss -Preliminary 1215 15" xfId="2027"/>
    <cellStyle name="_Lws Portfolio -  Tss -Preliminary 1215 16" xfId="2028"/>
    <cellStyle name="_Lws Portfolio -  Tss -Preliminary 1215 17" xfId="2029"/>
    <cellStyle name="_Lws Portfolio -  Tss -Preliminary 1215 18" xfId="2030"/>
    <cellStyle name="_Lws Portfolio -  Tss -Preliminary 1215 19" xfId="2031"/>
    <cellStyle name="_Lws Portfolio -  Tss -Preliminary 1215 2" xfId="2032"/>
    <cellStyle name="_Lws Portfolio -  Tss -Preliminary 1215 20" xfId="2033"/>
    <cellStyle name="_Lws Portfolio -  Tss -Preliminary 1215 21" xfId="2034"/>
    <cellStyle name="_Lws Portfolio -  Tss -Preliminary 1215 22" xfId="2035"/>
    <cellStyle name="_Lws Portfolio -  Tss -Preliminary 1215 23" xfId="2036"/>
    <cellStyle name="_Lws Portfolio -  Tss -Preliminary 1215 24" xfId="2037"/>
    <cellStyle name="_Lws Portfolio -  Tss -Preliminary 1215 25" xfId="2038"/>
    <cellStyle name="_Lws Portfolio -  Tss -Preliminary 1215 26" xfId="2039"/>
    <cellStyle name="_Lws Portfolio -  Tss -Preliminary 1215 27" xfId="2040"/>
    <cellStyle name="_Lws Portfolio -  Tss -Preliminary 1215 28" xfId="2041"/>
    <cellStyle name="_Lws Portfolio -  Tss -Preliminary 1215 29" xfId="2042"/>
    <cellStyle name="_Lws Portfolio -  Tss -Preliminary 1215 3" xfId="2043"/>
    <cellStyle name="_Lws Portfolio -  Tss -Preliminary 1215 30" xfId="2044"/>
    <cellStyle name="_Lws Portfolio -  Tss -Preliminary 1215 31" xfId="2045"/>
    <cellStyle name="_Lws Portfolio -  Tss -Preliminary 1215 32" xfId="2046"/>
    <cellStyle name="_Lws Portfolio -  Tss -Preliminary 1215 33" xfId="2047"/>
    <cellStyle name="_Lws Portfolio -  Tss -Preliminary 1215 34" xfId="2048"/>
    <cellStyle name="_Lws Portfolio -  Tss -Preliminary 1215 35" xfId="2049"/>
    <cellStyle name="_Lws Portfolio -  Tss -Preliminary 1215 36" xfId="2050"/>
    <cellStyle name="_Lws Portfolio -  Tss -Preliminary 1215 37" xfId="2051"/>
    <cellStyle name="_Lws Portfolio -  Tss -Preliminary 1215 38" xfId="2052"/>
    <cellStyle name="_Lws Portfolio -  Tss -Preliminary 1215 39" xfId="2053"/>
    <cellStyle name="_Lws Portfolio -  Tss -Preliminary 1215 4" xfId="2054"/>
    <cellStyle name="_Lws Portfolio -  Tss -Preliminary 1215 40" xfId="2055"/>
    <cellStyle name="_Lws Portfolio -  Tss -Preliminary 1215 41" xfId="2056"/>
    <cellStyle name="_Lws Portfolio -  Tss -Preliminary 1215 42" xfId="2057"/>
    <cellStyle name="_Lws Portfolio -  Tss -Preliminary 1215 43" xfId="2058"/>
    <cellStyle name="_Lws Portfolio -  Tss -Preliminary 1215 44" xfId="2059"/>
    <cellStyle name="_Lws Portfolio -  Tss -Preliminary 1215 45" xfId="2060"/>
    <cellStyle name="_Lws Portfolio -  Tss -Preliminary 1215 46" xfId="2061"/>
    <cellStyle name="_Lws Portfolio -  Tss -Preliminary 1215 47" xfId="2062"/>
    <cellStyle name="_Lws Portfolio -  Tss -Preliminary 1215 48" xfId="2063"/>
    <cellStyle name="_Lws Portfolio -  Tss -Preliminary 1215 49" xfId="2064"/>
    <cellStyle name="_Lws Portfolio -  Tss -Preliminary 1215 5" xfId="2065"/>
    <cellStyle name="_Lws Portfolio -  Tss -Preliminary 1215 50" xfId="2066"/>
    <cellStyle name="_Lws Portfolio -  Tss -Preliminary 1215 51" xfId="2067"/>
    <cellStyle name="_Lws Portfolio -  Tss -Preliminary 1215 52" xfId="2068"/>
    <cellStyle name="_Lws Portfolio -  Tss -Preliminary 1215 53" xfId="2069"/>
    <cellStyle name="_Lws Portfolio -  Tss -Preliminary 1215 54" xfId="2070"/>
    <cellStyle name="_Lws Portfolio -  Tss -Preliminary 1215 55" xfId="2071"/>
    <cellStyle name="_Lws Portfolio -  Tss -Preliminary 1215 56" xfId="2072"/>
    <cellStyle name="_Lws Portfolio -  Tss -Preliminary 1215 57" xfId="2073"/>
    <cellStyle name="_Lws Portfolio -  Tss -Preliminary 1215 58" xfId="2074"/>
    <cellStyle name="_Lws Portfolio -  Tss -Preliminary 1215 59" xfId="2075"/>
    <cellStyle name="_Lws Portfolio -  Tss -Preliminary 1215 6" xfId="2076"/>
    <cellStyle name="_Lws Portfolio -  Tss -Preliminary 1215 60" xfId="2077"/>
    <cellStyle name="_Lws Portfolio -  Tss -Preliminary 1215 61" xfId="2078"/>
    <cellStyle name="_Lws Portfolio -  Tss -Preliminary 1215 62" xfId="2079"/>
    <cellStyle name="_Lws Portfolio -  Tss -Preliminary 1215 63" xfId="2080"/>
    <cellStyle name="_Lws Portfolio -  Tss -Preliminary 1215 64" xfId="2081"/>
    <cellStyle name="_Lws Portfolio -  Tss -Preliminary 1215 65" xfId="2082"/>
    <cellStyle name="_Lws Portfolio -  Tss -Preliminary 1215 66" xfId="2083"/>
    <cellStyle name="_Lws Portfolio -  Tss -Preliminary 1215 67" xfId="2084"/>
    <cellStyle name="_Lws Portfolio -  Tss -Preliminary 1215 68" xfId="2085"/>
    <cellStyle name="_Lws Portfolio -  Tss -Preliminary 1215 69" xfId="2086"/>
    <cellStyle name="_Lws Portfolio -  Tss -Preliminary 1215 7" xfId="2087"/>
    <cellStyle name="_Lws Portfolio -  Tss -Preliminary 1215 70" xfId="2088"/>
    <cellStyle name="_Lws Portfolio -  Tss -Preliminary 1215 71" xfId="2089"/>
    <cellStyle name="_Lws Portfolio -  Tss -Preliminary 1215 72" xfId="2090"/>
    <cellStyle name="_Lws Portfolio -  Tss -Preliminary 1215 73" xfId="2091"/>
    <cellStyle name="_Lws Portfolio -  Tss -Preliminary 1215 74" xfId="2092"/>
    <cellStyle name="_Lws Portfolio -  Tss -Preliminary 1215 75" xfId="2093"/>
    <cellStyle name="_Lws Portfolio -  Tss -Preliminary 1215 76" xfId="2094"/>
    <cellStyle name="_Lws Portfolio -  Tss -Preliminary 1215 77" xfId="2095"/>
    <cellStyle name="_Lws Portfolio -  Tss -Preliminary 1215 78" xfId="2096"/>
    <cellStyle name="_Lws Portfolio -  Tss -Preliminary 1215 8" xfId="2097"/>
    <cellStyle name="_Lws Portfolio -  Tss -Preliminary 1215 9" xfId="2098"/>
    <cellStyle name="_LWS Portfolio Comcode Alignment - Preliminary" xfId="2099"/>
    <cellStyle name="_LWS Portfolio Comcode Alignment - Preliminary 10" xfId="2100"/>
    <cellStyle name="_LWS Portfolio Comcode Alignment - Preliminary 11" xfId="2101"/>
    <cellStyle name="_LWS Portfolio Comcode Alignment - Preliminary 12" xfId="2102"/>
    <cellStyle name="_LWS Portfolio Comcode Alignment - Preliminary 13" xfId="2103"/>
    <cellStyle name="_LWS Portfolio Comcode Alignment - Preliminary 14" xfId="2104"/>
    <cellStyle name="_LWS Portfolio Comcode Alignment - Preliminary 15" xfId="2105"/>
    <cellStyle name="_LWS Portfolio Comcode Alignment - Preliminary 16" xfId="2106"/>
    <cellStyle name="_LWS Portfolio Comcode Alignment - Preliminary 17" xfId="2107"/>
    <cellStyle name="_LWS Portfolio Comcode Alignment - Preliminary 18" xfId="2108"/>
    <cellStyle name="_LWS Portfolio Comcode Alignment - Preliminary 19" xfId="2109"/>
    <cellStyle name="_LWS Portfolio Comcode Alignment - Preliminary 2" xfId="2110"/>
    <cellStyle name="_LWS Portfolio Comcode Alignment - Preliminary 20" xfId="2111"/>
    <cellStyle name="_LWS Portfolio Comcode Alignment - Preliminary 21" xfId="2112"/>
    <cellStyle name="_LWS Portfolio Comcode Alignment - Preliminary 22" xfId="2113"/>
    <cellStyle name="_LWS Portfolio Comcode Alignment - Preliminary 23" xfId="2114"/>
    <cellStyle name="_LWS Portfolio Comcode Alignment - Preliminary 24" xfId="2115"/>
    <cellStyle name="_LWS Portfolio Comcode Alignment - Preliminary 25" xfId="2116"/>
    <cellStyle name="_LWS Portfolio Comcode Alignment - Preliminary 26" xfId="2117"/>
    <cellStyle name="_LWS Portfolio Comcode Alignment - Preliminary 27" xfId="2118"/>
    <cellStyle name="_LWS Portfolio Comcode Alignment - Preliminary 28" xfId="2119"/>
    <cellStyle name="_LWS Portfolio Comcode Alignment - Preliminary 29" xfId="2120"/>
    <cellStyle name="_LWS Portfolio Comcode Alignment - Preliminary 3" xfId="2121"/>
    <cellStyle name="_LWS Portfolio Comcode Alignment - Preliminary 30" xfId="2122"/>
    <cellStyle name="_LWS Portfolio Comcode Alignment - Preliminary 31" xfId="2123"/>
    <cellStyle name="_LWS Portfolio Comcode Alignment - Preliminary 32" xfId="2124"/>
    <cellStyle name="_LWS Portfolio Comcode Alignment - Preliminary 33" xfId="2125"/>
    <cellStyle name="_LWS Portfolio Comcode Alignment - Preliminary 34" xfId="2126"/>
    <cellStyle name="_LWS Portfolio Comcode Alignment - Preliminary 35" xfId="2127"/>
    <cellStyle name="_LWS Portfolio Comcode Alignment - Preliminary 36" xfId="2128"/>
    <cellStyle name="_LWS Portfolio Comcode Alignment - Preliminary 37" xfId="2129"/>
    <cellStyle name="_LWS Portfolio Comcode Alignment - Preliminary 38" xfId="2130"/>
    <cellStyle name="_LWS Portfolio Comcode Alignment - Preliminary 39" xfId="2131"/>
    <cellStyle name="_LWS Portfolio Comcode Alignment - Preliminary 4" xfId="2132"/>
    <cellStyle name="_LWS Portfolio Comcode Alignment - Preliminary 40" xfId="2133"/>
    <cellStyle name="_LWS Portfolio Comcode Alignment - Preliminary 41" xfId="2134"/>
    <cellStyle name="_LWS Portfolio Comcode Alignment - Preliminary 42" xfId="2135"/>
    <cellStyle name="_LWS Portfolio Comcode Alignment - Preliminary 43" xfId="2136"/>
    <cellStyle name="_LWS Portfolio Comcode Alignment - Preliminary 44" xfId="2137"/>
    <cellStyle name="_LWS Portfolio Comcode Alignment - Preliminary 45" xfId="2138"/>
    <cellStyle name="_LWS Portfolio Comcode Alignment - Preliminary 46" xfId="2139"/>
    <cellStyle name="_LWS Portfolio Comcode Alignment - Preliminary 47" xfId="2140"/>
    <cellStyle name="_LWS Portfolio Comcode Alignment - Preliminary 48" xfId="2141"/>
    <cellStyle name="_LWS Portfolio Comcode Alignment - Preliminary 49" xfId="2142"/>
    <cellStyle name="_LWS Portfolio Comcode Alignment - Preliminary 5" xfId="2143"/>
    <cellStyle name="_LWS Portfolio Comcode Alignment - Preliminary 50" xfId="2144"/>
    <cellStyle name="_LWS Portfolio Comcode Alignment - Preliminary 51" xfId="2145"/>
    <cellStyle name="_LWS Portfolio Comcode Alignment - Preliminary 52" xfId="2146"/>
    <cellStyle name="_LWS Portfolio Comcode Alignment - Preliminary 53" xfId="2147"/>
    <cellStyle name="_LWS Portfolio Comcode Alignment - Preliminary 54" xfId="2148"/>
    <cellStyle name="_LWS Portfolio Comcode Alignment - Preliminary 55" xfId="2149"/>
    <cellStyle name="_LWS Portfolio Comcode Alignment - Preliminary 56" xfId="2150"/>
    <cellStyle name="_LWS Portfolio Comcode Alignment - Preliminary 57" xfId="2151"/>
    <cellStyle name="_LWS Portfolio Comcode Alignment - Preliminary 58" xfId="2152"/>
    <cellStyle name="_LWS Portfolio Comcode Alignment - Preliminary 59" xfId="2153"/>
    <cellStyle name="_LWS Portfolio Comcode Alignment - Preliminary 6" xfId="2154"/>
    <cellStyle name="_LWS Portfolio Comcode Alignment - Preliminary 60" xfId="2155"/>
    <cellStyle name="_LWS Portfolio Comcode Alignment - Preliminary 61" xfId="2156"/>
    <cellStyle name="_LWS Portfolio Comcode Alignment - Preliminary 62" xfId="2157"/>
    <cellStyle name="_LWS Portfolio Comcode Alignment - Preliminary 63" xfId="2158"/>
    <cellStyle name="_LWS Portfolio Comcode Alignment - Preliminary 64" xfId="2159"/>
    <cellStyle name="_LWS Portfolio Comcode Alignment - Preliminary 65" xfId="2160"/>
    <cellStyle name="_LWS Portfolio Comcode Alignment - Preliminary 66" xfId="2161"/>
    <cellStyle name="_LWS Portfolio Comcode Alignment - Preliminary 67" xfId="2162"/>
    <cellStyle name="_LWS Portfolio Comcode Alignment - Preliminary 68" xfId="2163"/>
    <cellStyle name="_LWS Portfolio Comcode Alignment - Preliminary 69" xfId="2164"/>
    <cellStyle name="_LWS Portfolio Comcode Alignment - Preliminary 7" xfId="2165"/>
    <cellStyle name="_LWS Portfolio Comcode Alignment - Preliminary 70" xfId="2166"/>
    <cellStyle name="_LWS Portfolio Comcode Alignment - Preliminary 71" xfId="2167"/>
    <cellStyle name="_LWS Portfolio Comcode Alignment - Preliminary 72" xfId="2168"/>
    <cellStyle name="_LWS Portfolio Comcode Alignment - Preliminary 73" xfId="2169"/>
    <cellStyle name="_LWS Portfolio Comcode Alignment - Preliminary 74" xfId="2170"/>
    <cellStyle name="_LWS Portfolio Comcode Alignment - Preliminary 75" xfId="2171"/>
    <cellStyle name="_LWS Portfolio Comcode Alignment - Preliminary 76" xfId="2172"/>
    <cellStyle name="_LWS Portfolio Comcode Alignment - Preliminary 77" xfId="2173"/>
    <cellStyle name="_LWS Portfolio Comcode Alignment - Preliminary 78" xfId="2174"/>
    <cellStyle name="_LWS Portfolio Comcode Alignment - Preliminary 8" xfId="2175"/>
    <cellStyle name="_LWS Portfolio Comcode Alignment - Preliminary 9" xfId="2176"/>
    <cellStyle name="_LWS Portfolio Structure for FY 2003" xfId="2177"/>
    <cellStyle name="_LWS Portfolio Structure for FY 2003 10" xfId="2178"/>
    <cellStyle name="_LWS Portfolio Structure for FY 2003 11" xfId="2179"/>
    <cellStyle name="_LWS Portfolio Structure for FY 2003 12" xfId="2180"/>
    <cellStyle name="_LWS Portfolio Structure for FY 2003 13" xfId="2181"/>
    <cellStyle name="_LWS Portfolio Structure for FY 2003 14" xfId="2182"/>
    <cellStyle name="_LWS Portfolio Structure for FY 2003 15" xfId="2183"/>
    <cellStyle name="_LWS Portfolio Structure for FY 2003 16" xfId="2184"/>
    <cellStyle name="_LWS Portfolio Structure for FY 2003 17" xfId="2185"/>
    <cellStyle name="_LWS Portfolio Structure for FY 2003 18" xfId="2186"/>
    <cellStyle name="_LWS Portfolio Structure for FY 2003 19" xfId="2187"/>
    <cellStyle name="_LWS Portfolio Structure for FY 2003 2" xfId="2188"/>
    <cellStyle name="_LWS Portfolio Structure for FY 2003 20" xfId="2189"/>
    <cellStyle name="_LWS Portfolio Structure for FY 2003 21" xfId="2190"/>
    <cellStyle name="_LWS Portfolio Structure for FY 2003 22" xfId="2191"/>
    <cellStyle name="_LWS Portfolio Structure for FY 2003 23" xfId="2192"/>
    <cellStyle name="_LWS Portfolio Structure for FY 2003 24" xfId="2193"/>
    <cellStyle name="_LWS Portfolio Structure for FY 2003 25" xfId="2194"/>
    <cellStyle name="_LWS Portfolio Structure for FY 2003 26" xfId="2195"/>
    <cellStyle name="_LWS Portfolio Structure for FY 2003 27" xfId="2196"/>
    <cellStyle name="_LWS Portfolio Structure for FY 2003 28" xfId="2197"/>
    <cellStyle name="_LWS Portfolio Structure for FY 2003 29" xfId="2198"/>
    <cellStyle name="_LWS Portfolio Structure for FY 2003 3" xfId="2199"/>
    <cellStyle name="_LWS Portfolio Structure for FY 2003 30" xfId="2200"/>
    <cellStyle name="_LWS Portfolio Structure for FY 2003 31" xfId="2201"/>
    <cellStyle name="_LWS Portfolio Structure for FY 2003 32" xfId="2202"/>
    <cellStyle name="_LWS Portfolio Structure for FY 2003 33" xfId="2203"/>
    <cellStyle name="_LWS Portfolio Structure for FY 2003 34" xfId="2204"/>
    <cellStyle name="_LWS Portfolio Structure for FY 2003 35" xfId="2205"/>
    <cellStyle name="_LWS Portfolio Structure for FY 2003 36" xfId="2206"/>
    <cellStyle name="_LWS Portfolio Structure for FY 2003 37" xfId="2207"/>
    <cellStyle name="_LWS Portfolio Structure for FY 2003 38" xfId="2208"/>
    <cellStyle name="_LWS Portfolio Structure for FY 2003 39" xfId="2209"/>
    <cellStyle name="_LWS Portfolio Structure for FY 2003 4" xfId="2210"/>
    <cellStyle name="_LWS Portfolio Structure for FY 2003 40" xfId="2211"/>
    <cellStyle name="_LWS Portfolio Structure for FY 2003 41" xfId="2212"/>
    <cellStyle name="_LWS Portfolio Structure for FY 2003 42" xfId="2213"/>
    <cellStyle name="_LWS Portfolio Structure for FY 2003 43" xfId="2214"/>
    <cellStyle name="_LWS Portfolio Structure for FY 2003 44" xfId="2215"/>
    <cellStyle name="_LWS Portfolio Structure for FY 2003 45" xfId="2216"/>
    <cellStyle name="_LWS Portfolio Structure for FY 2003 46" xfId="2217"/>
    <cellStyle name="_LWS Portfolio Structure for FY 2003 47" xfId="2218"/>
    <cellStyle name="_LWS Portfolio Structure for FY 2003 48" xfId="2219"/>
    <cellStyle name="_LWS Portfolio Structure for FY 2003 49" xfId="2220"/>
    <cellStyle name="_LWS Portfolio Structure for FY 2003 5" xfId="2221"/>
    <cellStyle name="_LWS Portfolio Structure for FY 2003 50" xfId="2222"/>
    <cellStyle name="_LWS Portfolio Structure for FY 2003 51" xfId="2223"/>
    <cellStyle name="_LWS Portfolio Structure for FY 2003 52" xfId="2224"/>
    <cellStyle name="_LWS Portfolio Structure for FY 2003 53" xfId="2225"/>
    <cellStyle name="_LWS Portfolio Structure for FY 2003 54" xfId="2226"/>
    <cellStyle name="_LWS Portfolio Structure for FY 2003 55" xfId="2227"/>
    <cellStyle name="_LWS Portfolio Structure for FY 2003 56" xfId="2228"/>
    <cellStyle name="_LWS Portfolio Structure for FY 2003 57" xfId="2229"/>
    <cellStyle name="_LWS Portfolio Structure for FY 2003 58" xfId="2230"/>
    <cellStyle name="_LWS Portfolio Structure for FY 2003 59" xfId="2231"/>
    <cellStyle name="_LWS Portfolio Structure for FY 2003 6" xfId="2232"/>
    <cellStyle name="_LWS Portfolio Structure for FY 2003 60" xfId="2233"/>
    <cellStyle name="_LWS Portfolio Structure for FY 2003 61" xfId="2234"/>
    <cellStyle name="_LWS Portfolio Structure for FY 2003 62" xfId="2235"/>
    <cellStyle name="_LWS Portfolio Structure for FY 2003 63" xfId="2236"/>
    <cellStyle name="_LWS Portfolio Structure for FY 2003 64" xfId="2237"/>
    <cellStyle name="_LWS Portfolio Structure for FY 2003 65" xfId="2238"/>
    <cellStyle name="_LWS Portfolio Structure for FY 2003 66" xfId="2239"/>
    <cellStyle name="_LWS Portfolio Structure for FY 2003 67" xfId="2240"/>
    <cellStyle name="_LWS Portfolio Structure for FY 2003 68" xfId="2241"/>
    <cellStyle name="_LWS Portfolio Structure for FY 2003 69" xfId="2242"/>
    <cellStyle name="_LWS Portfolio Structure for FY 2003 7" xfId="2243"/>
    <cellStyle name="_LWS Portfolio Structure for FY 2003 70" xfId="2244"/>
    <cellStyle name="_LWS Portfolio Structure for FY 2003 71" xfId="2245"/>
    <cellStyle name="_LWS Portfolio Structure for FY 2003 72" xfId="2246"/>
    <cellStyle name="_LWS Portfolio Structure for FY 2003 73" xfId="2247"/>
    <cellStyle name="_LWS Portfolio Structure for FY 2003 74" xfId="2248"/>
    <cellStyle name="_LWS Portfolio Structure for FY 2003 75" xfId="2249"/>
    <cellStyle name="_LWS Portfolio Structure for FY 2003 76" xfId="2250"/>
    <cellStyle name="_LWS Portfolio Structure for FY 2003 77" xfId="2251"/>
    <cellStyle name="_LWS Portfolio Structure for FY 2003 78" xfId="2252"/>
    <cellStyle name="_LWS Portfolio Structure for FY 2003 8" xfId="2253"/>
    <cellStyle name="_LWS Portfolio Structure for FY 2003 9" xfId="2254"/>
    <cellStyle name="_Mayrev" xfId="2255"/>
    <cellStyle name="_Mayrev 10" xfId="2256"/>
    <cellStyle name="_Mayrev 11" xfId="2257"/>
    <cellStyle name="_Mayrev 12" xfId="2258"/>
    <cellStyle name="_Mayrev 13" xfId="2259"/>
    <cellStyle name="_Mayrev 14" xfId="2260"/>
    <cellStyle name="_Mayrev 15" xfId="2261"/>
    <cellStyle name="_Mayrev 16" xfId="2262"/>
    <cellStyle name="_Mayrev 17" xfId="2263"/>
    <cellStyle name="_Mayrev 18" xfId="2264"/>
    <cellStyle name="_Mayrev 19" xfId="2265"/>
    <cellStyle name="_Mayrev 2" xfId="2266"/>
    <cellStyle name="_Mayrev 20" xfId="2267"/>
    <cellStyle name="_Mayrev 21" xfId="2268"/>
    <cellStyle name="_Mayrev 22" xfId="2269"/>
    <cellStyle name="_Mayrev 23" xfId="2270"/>
    <cellStyle name="_Mayrev 24" xfId="2271"/>
    <cellStyle name="_Mayrev 25" xfId="2272"/>
    <cellStyle name="_Mayrev 26" xfId="2273"/>
    <cellStyle name="_Mayrev 27" xfId="2274"/>
    <cellStyle name="_Mayrev 28" xfId="2275"/>
    <cellStyle name="_Mayrev 29" xfId="2276"/>
    <cellStyle name="_Mayrev 3" xfId="2277"/>
    <cellStyle name="_Mayrev 30" xfId="2278"/>
    <cellStyle name="_Mayrev 31" xfId="2279"/>
    <cellStyle name="_Mayrev 32" xfId="2280"/>
    <cellStyle name="_Mayrev 33" xfId="2281"/>
    <cellStyle name="_Mayrev 34" xfId="2282"/>
    <cellStyle name="_Mayrev 35" xfId="2283"/>
    <cellStyle name="_Mayrev 36" xfId="2284"/>
    <cellStyle name="_Mayrev 37" xfId="2285"/>
    <cellStyle name="_Mayrev 38" xfId="2286"/>
    <cellStyle name="_Mayrev 39" xfId="2287"/>
    <cellStyle name="_Mayrev 4" xfId="2288"/>
    <cellStyle name="_Mayrev 40" xfId="2289"/>
    <cellStyle name="_Mayrev 41" xfId="2290"/>
    <cellStyle name="_Mayrev 42" xfId="2291"/>
    <cellStyle name="_Mayrev 43" xfId="2292"/>
    <cellStyle name="_Mayrev 44" xfId="2293"/>
    <cellStyle name="_Mayrev 45" xfId="2294"/>
    <cellStyle name="_Mayrev 46" xfId="2295"/>
    <cellStyle name="_Mayrev 47" xfId="2296"/>
    <cellStyle name="_Mayrev 48" xfId="2297"/>
    <cellStyle name="_Mayrev 49" xfId="2298"/>
    <cellStyle name="_Mayrev 5" xfId="2299"/>
    <cellStyle name="_Mayrev 50" xfId="2300"/>
    <cellStyle name="_Mayrev 51" xfId="2301"/>
    <cellStyle name="_Mayrev 52" xfId="2302"/>
    <cellStyle name="_Mayrev 53" xfId="2303"/>
    <cellStyle name="_Mayrev 54" xfId="2304"/>
    <cellStyle name="_Mayrev 55" xfId="2305"/>
    <cellStyle name="_Mayrev 56" xfId="2306"/>
    <cellStyle name="_Mayrev 57" xfId="2307"/>
    <cellStyle name="_Mayrev 58" xfId="2308"/>
    <cellStyle name="_Mayrev 59" xfId="2309"/>
    <cellStyle name="_Mayrev 6" xfId="2310"/>
    <cellStyle name="_Mayrev 60" xfId="2311"/>
    <cellStyle name="_Mayrev 61" xfId="2312"/>
    <cellStyle name="_Mayrev 62" xfId="2313"/>
    <cellStyle name="_Mayrev 63" xfId="2314"/>
    <cellStyle name="_Mayrev 64" xfId="2315"/>
    <cellStyle name="_Mayrev 65" xfId="2316"/>
    <cellStyle name="_Mayrev 66" xfId="2317"/>
    <cellStyle name="_Mayrev 67" xfId="2318"/>
    <cellStyle name="_Mayrev 68" xfId="2319"/>
    <cellStyle name="_Mayrev 69" xfId="2320"/>
    <cellStyle name="_Mayrev 7" xfId="2321"/>
    <cellStyle name="_Mayrev 70" xfId="2322"/>
    <cellStyle name="_Mayrev 71" xfId="2323"/>
    <cellStyle name="_Mayrev 72" xfId="2324"/>
    <cellStyle name="_Mayrev 73" xfId="2325"/>
    <cellStyle name="_Mayrev 74" xfId="2326"/>
    <cellStyle name="_Mayrev 75" xfId="2327"/>
    <cellStyle name="_Mayrev 76" xfId="2328"/>
    <cellStyle name="_Mayrev 77" xfId="2329"/>
    <cellStyle name="_Mayrev 78" xfId="2330"/>
    <cellStyle name="_Mayrev 8" xfId="2331"/>
    <cellStyle name="_Mayrev 9" xfId="2332"/>
    <cellStyle name="_MayrevWirelineRTS" xfId="2333"/>
    <cellStyle name="_MayrevWirelineRTS 10" xfId="2334"/>
    <cellStyle name="_MayrevWirelineRTS 11" xfId="2335"/>
    <cellStyle name="_MayrevWirelineRTS 12" xfId="2336"/>
    <cellStyle name="_MayrevWirelineRTS 13" xfId="2337"/>
    <cellStyle name="_MayrevWirelineRTS 14" xfId="2338"/>
    <cellStyle name="_MayrevWirelineRTS 15" xfId="2339"/>
    <cellStyle name="_MayrevWirelineRTS 16" xfId="2340"/>
    <cellStyle name="_MayrevWirelineRTS 17" xfId="2341"/>
    <cellStyle name="_MayrevWirelineRTS 18" xfId="2342"/>
    <cellStyle name="_MayrevWirelineRTS 19" xfId="2343"/>
    <cellStyle name="_MayrevWirelineRTS 2" xfId="2344"/>
    <cellStyle name="_MayrevWirelineRTS 20" xfId="2345"/>
    <cellStyle name="_MayrevWirelineRTS 21" xfId="2346"/>
    <cellStyle name="_MayrevWirelineRTS 22" xfId="2347"/>
    <cellStyle name="_MayrevWirelineRTS 23" xfId="2348"/>
    <cellStyle name="_MayrevWirelineRTS 24" xfId="2349"/>
    <cellStyle name="_MayrevWirelineRTS 25" xfId="2350"/>
    <cellStyle name="_MayrevWirelineRTS 26" xfId="2351"/>
    <cellStyle name="_MayrevWirelineRTS 27" xfId="2352"/>
    <cellStyle name="_MayrevWirelineRTS 28" xfId="2353"/>
    <cellStyle name="_MayrevWirelineRTS 29" xfId="2354"/>
    <cellStyle name="_MayrevWirelineRTS 3" xfId="2355"/>
    <cellStyle name="_MayrevWirelineRTS 30" xfId="2356"/>
    <cellStyle name="_MayrevWirelineRTS 31" xfId="2357"/>
    <cellStyle name="_MayrevWirelineRTS 32" xfId="2358"/>
    <cellStyle name="_MayrevWirelineRTS 33" xfId="2359"/>
    <cellStyle name="_MayrevWirelineRTS 34" xfId="2360"/>
    <cellStyle name="_MayrevWirelineRTS 35" xfId="2361"/>
    <cellStyle name="_MayrevWirelineRTS 36" xfId="2362"/>
    <cellStyle name="_MayrevWirelineRTS 37" xfId="2363"/>
    <cellStyle name="_MayrevWirelineRTS 38" xfId="2364"/>
    <cellStyle name="_MayrevWirelineRTS 39" xfId="2365"/>
    <cellStyle name="_MayrevWirelineRTS 4" xfId="2366"/>
    <cellStyle name="_MayrevWirelineRTS 40" xfId="2367"/>
    <cellStyle name="_MayrevWirelineRTS 41" xfId="2368"/>
    <cellStyle name="_MayrevWirelineRTS 42" xfId="2369"/>
    <cellStyle name="_MayrevWirelineRTS 43" xfId="2370"/>
    <cellStyle name="_MayrevWirelineRTS 44" xfId="2371"/>
    <cellStyle name="_MayrevWirelineRTS 45" xfId="2372"/>
    <cellStyle name="_MayrevWirelineRTS 46" xfId="2373"/>
    <cellStyle name="_MayrevWirelineRTS 47" xfId="2374"/>
    <cellStyle name="_MayrevWirelineRTS 48" xfId="2375"/>
    <cellStyle name="_MayrevWirelineRTS 49" xfId="2376"/>
    <cellStyle name="_MayrevWirelineRTS 5" xfId="2377"/>
    <cellStyle name="_MayrevWirelineRTS 50" xfId="2378"/>
    <cellStyle name="_MayrevWirelineRTS 51" xfId="2379"/>
    <cellStyle name="_MayrevWirelineRTS 52" xfId="2380"/>
    <cellStyle name="_MayrevWirelineRTS 53" xfId="2381"/>
    <cellStyle name="_MayrevWirelineRTS 54" xfId="2382"/>
    <cellStyle name="_MayrevWirelineRTS 55" xfId="2383"/>
    <cellStyle name="_MayrevWirelineRTS 56" xfId="2384"/>
    <cellStyle name="_MayrevWirelineRTS 57" xfId="2385"/>
    <cellStyle name="_MayrevWirelineRTS 58" xfId="2386"/>
    <cellStyle name="_MayrevWirelineRTS 59" xfId="2387"/>
    <cellStyle name="_MayrevWirelineRTS 6" xfId="2388"/>
    <cellStyle name="_MayrevWirelineRTS 60" xfId="2389"/>
    <cellStyle name="_MayrevWirelineRTS 61" xfId="2390"/>
    <cellStyle name="_MayrevWirelineRTS 62" xfId="2391"/>
    <cellStyle name="_MayrevWirelineRTS 63" xfId="2392"/>
    <cellStyle name="_MayrevWirelineRTS 64" xfId="2393"/>
    <cellStyle name="_MayrevWirelineRTS 65" xfId="2394"/>
    <cellStyle name="_MayrevWirelineRTS 66" xfId="2395"/>
    <cellStyle name="_MayrevWirelineRTS 67" xfId="2396"/>
    <cellStyle name="_MayrevWirelineRTS 68" xfId="2397"/>
    <cellStyle name="_MayrevWirelineRTS 69" xfId="2398"/>
    <cellStyle name="_MayrevWirelineRTS 7" xfId="2399"/>
    <cellStyle name="_MayrevWirelineRTS 70" xfId="2400"/>
    <cellStyle name="_MayrevWirelineRTS 71" xfId="2401"/>
    <cellStyle name="_MayrevWirelineRTS 72" xfId="2402"/>
    <cellStyle name="_MayrevWirelineRTS 73" xfId="2403"/>
    <cellStyle name="_MayrevWirelineRTS 74" xfId="2404"/>
    <cellStyle name="_MayrevWirelineRTS 75" xfId="2405"/>
    <cellStyle name="_MayrevWirelineRTS 76" xfId="2406"/>
    <cellStyle name="_MayrevWirelineRTS 77" xfId="2407"/>
    <cellStyle name="_MayrevWirelineRTS 78" xfId="2408"/>
    <cellStyle name="_MayrevWirelineRTS 8" xfId="2409"/>
    <cellStyle name="_MayrevWirelineRTS 9" xfId="2410"/>
    <cellStyle name="_n3k runIP Comcodes for Price Book" xfId="2411"/>
    <cellStyle name="_n3k runIP Comcodes for Price Book 10" xfId="2412"/>
    <cellStyle name="_n3k runIP Comcodes for Price Book 11" xfId="2413"/>
    <cellStyle name="_n3k runIP Comcodes for Price Book 12" xfId="2414"/>
    <cellStyle name="_n3k runIP Comcodes for Price Book 13" xfId="2415"/>
    <cellStyle name="_n3k runIP Comcodes for Price Book 14" xfId="2416"/>
    <cellStyle name="_n3k runIP Comcodes for Price Book 15" xfId="2417"/>
    <cellStyle name="_n3k runIP Comcodes for Price Book 16" xfId="2418"/>
    <cellStyle name="_n3k runIP Comcodes for Price Book 17" xfId="2419"/>
    <cellStyle name="_n3k runIP Comcodes for Price Book 18" xfId="2420"/>
    <cellStyle name="_n3k runIP Comcodes for Price Book 19" xfId="2421"/>
    <cellStyle name="_n3k runIP Comcodes for Price Book 2" xfId="2422"/>
    <cellStyle name="_n3k runIP Comcodes for Price Book 20" xfId="2423"/>
    <cellStyle name="_n3k runIP Comcodes for Price Book 21" xfId="2424"/>
    <cellStyle name="_n3k runIP Comcodes for Price Book 22" xfId="2425"/>
    <cellStyle name="_n3k runIP Comcodes for Price Book 23" xfId="2426"/>
    <cellStyle name="_n3k runIP Comcodes for Price Book 24" xfId="2427"/>
    <cellStyle name="_n3k runIP Comcodes for Price Book 25" xfId="2428"/>
    <cellStyle name="_n3k runIP Comcodes for Price Book 26" xfId="2429"/>
    <cellStyle name="_n3k runIP Comcodes for Price Book 27" xfId="2430"/>
    <cellStyle name="_n3k runIP Comcodes for Price Book 28" xfId="2431"/>
    <cellStyle name="_n3k runIP Comcodes for Price Book 29" xfId="2432"/>
    <cellStyle name="_n3k runIP Comcodes for Price Book 3" xfId="2433"/>
    <cellStyle name="_n3k runIP Comcodes for Price Book 30" xfId="2434"/>
    <cellStyle name="_n3k runIP Comcodes for Price Book 31" xfId="2435"/>
    <cellStyle name="_n3k runIP Comcodes for Price Book 32" xfId="2436"/>
    <cellStyle name="_n3k runIP Comcodes for Price Book 33" xfId="2437"/>
    <cellStyle name="_n3k runIP Comcodes for Price Book 34" xfId="2438"/>
    <cellStyle name="_n3k runIP Comcodes for Price Book 35" xfId="2439"/>
    <cellStyle name="_n3k runIP Comcodes for Price Book 36" xfId="2440"/>
    <cellStyle name="_n3k runIP Comcodes for Price Book 37" xfId="2441"/>
    <cellStyle name="_n3k runIP Comcodes for Price Book 38" xfId="2442"/>
    <cellStyle name="_n3k runIP Comcodes for Price Book 39" xfId="2443"/>
    <cellStyle name="_n3k runIP Comcodes for Price Book 4" xfId="2444"/>
    <cellStyle name="_n3k runIP Comcodes for Price Book 40" xfId="2445"/>
    <cellStyle name="_n3k runIP Comcodes for Price Book 41" xfId="2446"/>
    <cellStyle name="_n3k runIP Comcodes for Price Book 42" xfId="2447"/>
    <cellStyle name="_n3k runIP Comcodes for Price Book 43" xfId="2448"/>
    <cellStyle name="_n3k runIP Comcodes for Price Book 44" xfId="2449"/>
    <cellStyle name="_n3k runIP Comcodes for Price Book 45" xfId="2450"/>
    <cellStyle name="_n3k runIP Comcodes for Price Book 46" xfId="2451"/>
    <cellStyle name="_n3k runIP Comcodes for Price Book 47" xfId="2452"/>
    <cellStyle name="_n3k runIP Comcodes for Price Book 48" xfId="2453"/>
    <cellStyle name="_n3k runIP Comcodes for Price Book 49" xfId="2454"/>
    <cellStyle name="_n3k runIP Comcodes for Price Book 5" xfId="2455"/>
    <cellStyle name="_n3k runIP Comcodes for Price Book 50" xfId="2456"/>
    <cellStyle name="_n3k runIP Comcodes for Price Book 51" xfId="2457"/>
    <cellStyle name="_n3k runIP Comcodes for Price Book 52" xfId="2458"/>
    <cellStyle name="_n3k runIP Comcodes for Price Book 53" xfId="2459"/>
    <cellStyle name="_n3k runIP Comcodes for Price Book 54" xfId="2460"/>
    <cellStyle name="_n3k runIP Comcodes for Price Book 55" xfId="2461"/>
    <cellStyle name="_n3k runIP Comcodes for Price Book 56" xfId="2462"/>
    <cellStyle name="_n3k runIP Comcodes for Price Book 57" xfId="2463"/>
    <cellStyle name="_n3k runIP Comcodes for Price Book 58" xfId="2464"/>
    <cellStyle name="_n3k runIP Comcodes for Price Book 59" xfId="2465"/>
    <cellStyle name="_n3k runIP Comcodes for Price Book 6" xfId="2466"/>
    <cellStyle name="_n3k runIP Comcodes for Price Book 60" xfId="2467"/>
    <cellStyle name="_n3k runIP Comcodes for Price Book 61" xfId="2468"/>
    <cellStyle name="_n3k runIP Comcodes for Price Book 62" xfId="2469"/>
    <cellStyle name="_n3k runIP Comcodes for Price Book 63" xfId="2470"/>
    <cellStyle name="_n3k runIP Comcodes for Price Book 64" xfId="2471"/>
    <cellStyle name="_n3k runIP Comcodes for Price Book 65" xfId="2472"/>
    <cellStyle name="_n3k runIP Comcodes for Price Book 66" xfId="2473"/>
    <cellStyle name="_n3k runIP Comcodes for Price Book 67" xfId="2474"/>
    <cellStyle name="_n3k runIP Comcodes for Price Book 68" xfId="2475"/>
    <cellStyle name="_n3k runIP Comcodes for Price Book 69" xfId="2476"/>
    <cellStyle name="_n3k runIP Comcodes for Price Book 7" xfId="2477"/>
    <cellStyle name="_n3k runIP Comcodes for Price Book 70" xfId="2478"/>
    <cellStyle name="_n3k runIP Comcodes for Price Book 71" xfId="2479"/>
    <cellStyle name="_n3k runIP Comcodes for Price Book 72" xfId="2480"/>
    <cellStyle name="_n3k runIP Comcodes for Price Book 73" xfId="2481"/>
    <cellStyle name="_n3k runIP Comcodes for Price Book 74" xfId="2482"/>
    <cellStyle name="_n3k runIP Comcodes for Price Book 75" xfId="2483"/>
    <cellStyle name="_n3k runIP Comcodes for Price Book 76" xfId="2484"/>
    <cellStyle name="_n3k runIP Comcodes for Price Book 77" xfId="2485"/>
    <cellStyle name="_n3k runIP Comcodes for Price Book 78" xfId="2486"/>
    <cellStyle name="_n3k runIP Comcodes for Price Book 8" xfId="2487"/>
    <cellStyle name="_n3k runIP Comcodes for Price Book 9" xfId="2488"/>
    <cellStyle name="_OPS analysis Prmry  2ndry Catg 04182003 Preliminary" xfId="2489"/>
    <cellStyle name="_OPS analysis Prmry  2ndry Catg 04182003 Preliminary 10" xfId="2490"/>
    <cellStyle name="_OPS analysis Prmry  2ndry Catg 04182003 Preliminary 11" xfId="2491"/>
    <cellStyle name="_OPS analysis Prmry  2ndry Catg 04182003 Preliminary 12" xfId="2492"/>
    <cellStyle name="_OPS analysis Prmry  2ndry Catg 04182003 Preliminary 13" xfId="2493"/>
    <cellStyle name="_OPS analysis Prmry  2ndry Catg 04182003 Preliminary 14" xfId="2494"/>
    <cellStyle name="_OPS analysis Prmry  2ndry Catg 04182003 Preliminary 15" xfId="2495"/>
    <cellStyle name="_OPS analysis Prmry  2ndry Catg 04182003 Preliminary 16" xfId="2496"/>
    <cellStyle name="_OPS analysis Prmry  2ndry Catg 04182003 Preliminary 17" xfId="2497"/>
    <cellStyle name="_OPS analysis Prmry  2ndry Catg 04182003 Preliminary 18" xfId="2498"/>
    <cellStyle name="_OPS analysis Prmry  2ndry Catg 04182003 Preliminary 19" xfId="2499"/>
    <cellStyle name="_OPS analysis Prmry  2ndry Catg 04182003 Preliminary 2" xfId="2500"/>
    <cellStyle name="_OPS analysis Prmry  2ndry Catg 04182003 Preliminary 20" xfId="2501"/>
    <cellStyle name="_OPS analysis Prmry  2ndry Catg 04182003 Preliminary 21" xfId="2502"/>
    <cellStyle name="_OPS analysis Prmry  2ndry Catg 04182003 Preliminary 22" xfId="2503"/>
    <cellStyle name="_OPS analysis Prmry  2ndry Catg 04182003 Preliminary 23" xfId="2504"/>
    <cellStyle name="_OPS analysis Prmry  2ndry Catg 04182003 Preliminary 24" xfId="2505"/>
    <cellStyle name="_OPS analysis Prmry  2ndry Catg 04182003 Preliminary 25" xfId="2506"/>
    <cellStyle name="_OPS analysis Prmry  2ndry Catg 04182003 Preliminary 26" xfId="2507"/>
    <cellStyle name="_OPS analysis Prmry  2ndry Catg 04182003 Preliminary 27" xfId="2508"/>
    <cellStyle name="_OPS analysis Prmry  2ndry Catg 04182003 Preliminary 28" xfId="2509"/>
    <cellStyle name="_OPS analysis Prmry  2ndry Catg 04182003 Preliminary 29" xfId="2510"/>
    <cellStyle name="_OPS analysis Prmry  2ndry Catg 04182003 Preliminary 3" xfId="2511"/>
    <cellStyle name="_OPS analysis Prmry  2ndry Catg 04182003 Preliminary 30" xfId="2512"/>
    <cellStyle name="_OPS analysis Prmry  2ndry Catg 04182003 Preliminary 31" xfId="2513"/>
    <cellStyle name="_OPS analysis Prmry  2ndry Catg 04182003 Preliminary 32" xfId="2514"/>
    <cellStyle name="_OPS analysis Prmry  2ndry Catg 04182003 Preliminary 33" xfId="2515"/>
    <cellStyle name="_OPS analysis Prmry  2ndry Catg 04182003 Preliminary 34" xfId="2516"/>
    <cellStyle name="_OPS analysis Prmry  2ndry Catg 04182003 Preliminary 35" xfId="2517"/>
    <cellStyle name="_OPS analysis Prmry  2ndry Catg 04182003 Preliminary 36" xfId="2518"/>
    <cellStyle name="_OPS analysis Prmry  2ndry Catg 04182003 Preliminary 37" xfId="2519"/>
    <cellStyle name="_OPS analysis Prmry  2ndry Catg 04182003 Preliminary 38" xfId="2520"/>
    <cellStyle name="_OPS analysis Prmry  2ndry Catg 04182003 Preliminary 39" xfId="2521"/>
    <cellStyle name="_OPS analysis Prmry  2ndry Catg 04182003 Preliminary 4" xfId="2522"/>
    <cellStyle name="_OPS analysis Prmry  2ndry Catg 04182003 Preliminary 40" xfId="2523"/>
    <cellStyle name="_OPS analysis Prmry  2ndry Catg 04182003 Preliminary 41" xfId="2524"/>
    <cellStyle name="_OPS analysis Prmry  2ndry Catg 04182003 Preliminary 42" xfId="2525"/>
    <cellStyle name="_OPS analysis Prmry  2ndry Catg 04182003 Preliminary 43" xfId="2526"/>
    <cellStyle name="_OPS analysis Prmry  2ndry Catg 04182003 Preliminary 44" xfId="2527"/>
    <cellStyle name="_OPS analysis Prmry  2ndry Catg 04182003 Preliminary 45" xfId="2528"/>
    <cellStyle name="_OPS analysis Prmry  2ndry Catg 04182003 Preliminary 46" xfId="2529"/>
    <cellStyle name="_OPS analysis Prmry  2ndry Catg 04182003 Preliminary 47" xfId="2530"/>
    <cellStyle name="_OPS analysis Prmry  2ndry Catg 04182003 Preliminary 48" xfId="2531"/>
    <cellStyle name="_OPS analysis Prmry  2ndry Catg 04182003 Preliminary 49" xfId="2532"/>
    <cellStyle name="_OPS analysis Prmry  2ndry Catg 04182003 Preliminary 5" xfId="2533"/>
    <cellStyle name="_OPS analysis Prmry  2ndry Catg 04182003 Preliminary 50" xfId="2534"/>
    <cellStyle name="_OPS analysis Prmry  2ndry Catg 04182003 Preliminary 51" xfId="2535"/>
    <cellStyle name="_OPS analysis Prmry  2ndry Catg 04182003 Preliminary 52" xfId="2536"/>
    <cellStyle name="_OPS analysis Prmry  2ndry Catg 04182003 Preliminary 53" xfId="2537"/>
    <cellStyle name="_OPS analysis Prmry  2ndry Catg 04182003 Preliminary 54" xfId="2538"/>
    <cellStyle name="_OPS analysis Prmry  2ndry Catg 04182003 Preliminary 55" xfId="2539"/>
    <cellStyle name="_OPS analysis Prmry  2ndry Catg 04182003 Preliminary 56" xfId="2540"/>
    <cellStyle name="_OPS analysis Prmry  2ndry Catg 04182003 Preliminary 57" xfId="2541"/>
    <cellStyle name="_OPS analysis Prmry  2ndry Catg 04182003 Preliminary 58" xfId="2542"/>
    <cellStyle name="_OPS analysis Prmry  2ndry Catg 04182003 Preliminary 59" xfId="2543"/>
    <cellStyle name="_OPS analysis Prmry  2ndry Catg 04182003 Preliminary 6" xfId="2544"/>
    <cellStyle name="_OPS analysis Prmry  2ndry Catg 04182003 Preliminary 60" xfId="2545"/>
    <cellStyle name="_OPS analysis Prmry  2ndry Catg 04182003 Preliminary 61" xfId="2546"/>
    <cellStyle name="_OPS analysis Prmry  2ndry Catg 04182003 Preliminary 62" xfId="2547"/>
    <cellStyle name="_OPS analysis Prmry  2ndry Catg 04182003 Preliminary 63" xfId="2548"/>
    <cellStyle name="_OPS analysis Prmry  2ndry Catg 04182003 Preliminary 64" xfId="2549"/>
    <cellStyle name="_OPS analysis Prmry  2ndry Catg 04182003 Preliminary 65" xfId="2550"/>
    <cellStyle name="_OPS analysis Prmry  2ndry Catg 04182003 Preliminary 66" xfId="2551"/>
    <cellStyle name="_OPS analysis Prmry  2ndry Catg 04182003 Preliminary 67" xfId="2552"/>
    <cellStyle name="_OPS analysis Prmry  2ndry Catg 04182003 Preliminary 68" xfId="2553"/>
    <cellStyle name="_OPS analysis Prmry  2ndry Catg 04182003 Preliminary 69" xfId="2554"/>
    <cellStyle name="_OPS analysis Prmry  2ndry Catg 04182003 Preliminary 7" xfId="2555"/>
    <cellStyle name="_OPS analysis Prmry  2ndry Catg 04182003 Preliminary 70" xfId="2556"/>
    <cellStyle name="_OPS analysis Prmry  2ndry Catg 04182003 Preliminary 71" xfId="2557"/>
    <cellStyle name="_OPS analysis Prmry  2ndry Catg 04182003 Preliminary 72" xfId="2558"/>
    <cellStyle name="_OPS analysis Prmry  2ndry Catg 04182003 Preliminary 73" xfId="2559"/>
    <cellStyle name="_OPS analysis Prmry  2ndry Catg 04182003 Preliminary 74" xfId="2560"/>
    <cellStyle name="_OPS analysis Prmry  2ndry Catg 04182003 Preliminary 75" xfId="2561"/>
    <cellStyle name="_OPS analysis Prmry  2ndry Catg 04182003 Preliminary 76" xfId="2562"/>
    <cellStyle name="_OPS analysis Prmry  2ndry Catg 04182003 Preliminary 77" xfId="2563"/>
    <cellStyle name="_OPS analysis Prmry  2ndry Catg 04182003 Preliminary 78" xfId="2564"/>
    <cellStyle name="_OPS analysis Prmry  2ndry Catg 04182003 Preliminary 8" xfId="2565"/>
    <cellStyle name="_OPS analysis Prmry  2ndry Catg 04182003 Preliminary 9" xfId="2566"/>
    <cellStyle name="_Portfolio Structure svc products 090502 for Kathy" xfId="2567"/>
    <cellStyle name="_Portfolio Structure svc products 090502 for Kathy 10" xfId="2568"/>
    <cellStyle name="_Portfolio Structure svc products 090502 for Kathy 11" xfId="2569"/>
    <cellStyle name="_Portfolio Structure svc products 090502 for Kathy 12" xfId="2570"/>
    <cellStyle name="_Portfolio Structure svc products 090502 for Kathy 13" xfId="2571"/>
    <cellStyle name="_Portfolio Structure svc products 090502 for Kathy 14" xfId="2572"/>
    <cellStyle name="_Portfolio Structure svc products 090502 for Kathy 15" xfId="2573"/>
    <cellStyle name="_Portfolio Structure svc products 090502 for Kathy 16" xfId="2574"/>
    <cellStyle name="_Portfolio Structure svc products 090502 for Kathy 17" xfId="2575"/>
    <cellStyle name="_Portfolio Structure svc products 090502 for Kathy 18" xfId="2576"/>
    <cellStyle name="_Portfolio Structure svc products 090502 for Kathy 19" xfId="2577"/>
    <cellStyle name="_Portfolio Structure svc products 090502 for Kathy 2" xfId="2578"/>
    <cellStyle name="_Portfolio Structure svc products 090502 for Kathy 20" xfId="2579"/>
    <cellStyle name="_Portfolio Structure svc products 090502 for Kathy 21" xfId="2580"/>
    <cellStyle name="_Portfolio Structure svc products 090502 for Kathy 22" xfId="2581"/>
    <cellStyle name="_Portfolio Structure svc products 090502 for Kathy 23" xfId="2582"/>
    <cellStyle name="_Portfolio Structure svc products 090502 for Kathy 24" xfId="2583"/>
    <cellStyle name="_Portfolio Structure svc products 090502 for Kathy 25" xfId="2584"/>
    <cellStyle name="_Portfolio Structure svc products 090502 for Kathy 26" xfId="2585"/>
    <cellStyle name="_Portfolio Structure svc products 090502 for Kathy 27" xfId="2586"/>
    <cellStyle name="_Portfolio Structure svc products 090502 for Kathy 28" xfId="2587"/>
    <cellStyle name="_Portfolio Structure svc products 090502 for Kathy 29" xfId="2588"/>
    <cellStyle name="_Portfolio Structure svc products 090502 for Kathy 3" xfId="2589"/>
    <cellStyle name="_Portfolio Structure svc products 090502 for Kathy 30" xfId="2590"/>
    <cellStyle name="_Portfolio Structure svc products 090502 for Kathy 31" xfId="2591"/>
    <cellStyle name="_Portfolio Structure svc products 090502 for Kathy 32" xfId="2592"/>
    <cellStyle name="_Portfolio Structure svc products 090502 for Kathy 33" xfId="2593"/>
    <cellStyle name="_Portfolio Structure svc products 090502 for Kathy 34" xfId="2594"/>
    <cellStyle name="_Portfolio Structure svc products 090502 for Kathy 35" xfId="2595"/>
    <cellStyle name="_Portfolio Structure svc products 090502 for Kathy 36" xfId="2596"/>
    <cellStyle name="_Portfolio Structure svc products 090502 for Kathy 37" xfId="2597"/>
    <cellStyle name="_Portfolio Structure svc products 090502 for Kathy 38" xfId="2598"/>
    <cellStyle name="_Portfolio Structure svc products 090502 for Kathy 39" xfId="2599"/>
    <cellStyle name="_Portfolio Structure svc products 090502 for Kathy 4" xfId="2600"/>
    <cellStyle name="_Portfolio Structure svc products 090502 for Kathy 40" xfId="2601"/>
    <cellStyle name="_Portfolio Structure svc products 090502 for Kathy 41" xfId="2602"/>
    <cellStyle name="_Portfolio Structure svc products 090502 for Kathy 42" xfId="2603"/>
    <cellStyle name="_Portfolio Structure svc products 090502 for Kathy 43" xfId="2604"/>
    <cellStyle name="_Portfolio Structure svc products 090502 for Kathy 44" xfId="2605"/>
    <cellStyle name="_Portfolio Structure svc products 090502 for Kathy 45" xfId="2606"/>
    <cellStyle name="_Portfolio Structure svc products 090502 for Kathy 46" xfId="2607"/>
    <cellStyle name="_Portfolio Structure svc products 090502 for Kathy 47" xfId="2608"/>
    <cellStyle name="_Portfolio Structure svc products 090502 for Kathy 48" xfId="2609"/>
    <cellStyle name="_Portfolio Structure svc products 090502 for Kathy 49" xfId="2610"/>
    <cellStyle name="_Portfolio Structure svc products 090502 for Kathy 5" xfId="2611"/>
    <cellStyle name="_Portfolio Structure svc products 090502 for Kathy 50" xfId="2612"/>
    <cellStyle name="_Portfolio Structure svc products 090502 for Kathy 51" xfId="2613"/>
    <cellStyle name="_Portfolio Structure svc products 090502 for Kathy 52" xfId="2614"/>
    <cellStyle name="_Portfolio Structure svc products 090502 for Kathy 53" xfId="2615"/>
    <cellStyle name="_Portfolio Structure svc products 090502 for Kathy 54" xfId="2616"/>
    <cellStyle name="_Portfolio Structure svc products 090502 for Kathy 55" xfId="2617"/>
    <cellStyle name="_Portfolio Structure svc products 090502 for Kathy 56" xfId="2618"/>
    <cellStyle name="_Portfolio Structure svc products 090502 for Kathy 57" xfId="2619"/>
    <cellStyle name="_Portfolio Structure svc products 090502 for Kathy 58" xfId="2620"/>
    <cellStyle name="_Portfolio Structure svc products 090502 for Kathy 59" xfId="2621"/>
    <cellStyle name="_Portfolio Structure svc products 090502 for Kathy 6" xfId="2622"/>
    <cellStyle name="_Portfolio Structure svc products 090502 for Kathy 60" xfId="2623"/>
    <cellStyle name="_Portfolio Structure svc products 090502 for Kathy 61" xfId="2624"/>
    <cellStyle name="_Portfolio Structure svc products 090502 for Kathy 62" xfId="2625"/>
    <cellStyle name="_Portfolio Structure svc products 090502 for Kathy 63" xfId="2626"/>
    <cellStyle name="_Portfolio Structure svc products 090502 for Kathy 64" xfId="2627"/>
    <cellStyle name="_Portfolio Structure svc products 090502 for Kathy 65" xfId="2628"/>
    <cellStyle name="_Portfolio Structure svc products 090502 for Kathy 66" xfId="2629"/>
    <cellStyle name="_Portfolio Structure svc products 090502 for Kathy 67" xfId="2630"/>
    <cellStyle name="_Portfolio Structure svc products 090502 for Kathy 68" xfId="2631"/>
    <cellStyle name="_Portfolio Structure svc products 090502 for Kathy 69" xfId="2632"/>
    <cellStyle name="_Portfolio Structure svc products 090502 for Kathy 7" xfId="2633"/>
    <cellStyle name="_Portfolio Structure svc products 090502 for Kathy 70" xfId="2634"/>
    <cellStyle name="_Portfolio Structure svc products 090502 for Kathy 71" xfId="2635"/>
    <cellStyle name="_Portfolio Structure svc products 090502 for Kathy 72" xfId="2636"/>
    <cellStyle name="_Portfolio Structure svc products 090502 for Kathy 73" xfId="2637"/>
    <cellStyle name="_Portfolio Structure svc products 090502 for Kathy 74" xfId="2638"/>
    <cellStyle name="_Portfolio Structure svc products 090502 for Kathy 75" xfId="2639"/>
    <cellStyle name="_Portfolio Structure svc products 090502 for Kathy 76" xfId="2640"/>
    <cellStyle name="_Portfolio Structure svc products 090502 for Kathy 77" xfId="2641"/>
    <cellStyle name="_Portfolio Structure svc products 090502 for Kathy 78" xfId="2642"/>
    <cellStyle name="_Portfolio Structure svc products 090502 for Kathy 8" xfId="2643"/>
    <cellStyle name="_Portfolio Structure svc products 090502 for Kathy 9" xfId="2644"/>
    <cellStyle name="_Q2 Mtnce MJE" xfId="2645"/>
    <cellStyle name="_Q2 Mtnce MJE 10" xfId="2646"/>
    <cellStyle name="_Q2 Mtnce MJE 11" xfId="2647"/>
    <cellStyle name="_Q2 Mtnce MJE 12" xfId="2648"/>
    <cellStyle name="_Q2 Mtnce MJE 13" xfId="2649"/>
    <cellStyle name="_Q2 Mtnce MJE 14" xfId="2650"/>
    <cellStyle name="_Q2 Mtnce MJE 15" xfId="2651"/>
    <cellStyle name="_Q2 Mtnce MJE 16" xfId="2652"/>
    <cellStyle name="_Q2 Mtnce MJE 17" xfId="2653"/>
    <cellStyle name="_Q2 Mtnce MJE 18" xfId="2654"/>
    <cellStyle name="_Q2 Mtnce MJE 19" xfId="2655"/>
    <cellStyle name="_Q2 Mtnce MJE 2" xfId="2656"/>
    <cellStyle name="_Q2 Mtnce MJE 20" xfId="2657"/>
    <cellStyle name="_Q2 Mtnce MJE 21" xfId="2658"/>
    <cellStyle name="_Q2 Mtnce MJE 22" xfId="2659"/>
    <cellStyle name="_Q2 Mtnce MJE 23" xfId="2660"/>
    <cellStyle name="_Q2 Mtnce MJE 24" xfId="2661"/>
    <cellStyle name="_Q2 Mtnce MJE 25" xfId="2662"/>
    <cellStyle name="_Q2 Mtnce MJE 26" xfId="2663"/>
    <cellStyle name="_Q2 Mtnce MJE 27" xfId="2664"/>
    <cellStyle name="_Q2 Mtnce MJE 28" xfId="2665"/>
    <cellStyle name="_Q2 Mtnce MJE 29" xfId="2666"/>
    <cellStyle name="_Q2 Mtnce MJE 3" xfId="2667"/>
    <cellStyle name="_Q2 Mtnce MJE 30" xfId="2668"/>
    <cellStyle name="_Q2 Mtnce MJE 31" xfId="2669"/>
    <cellStyle name="_Q2 Mtnce MJE 32" xfId="2670"/>
    <cellStyle name="_Q2 Mtnce MJE 33" xfId="2671"/>
    <cellStyle name="_Q2 Mtnce MJE 34" xfId="2672"/>
    <cellStyle name="_Q2 Mtnce MJE 35" xfId="2673"/>
    <cellStyle name="_Q2 Mtnce MJE 36" xfId="2674"/>
    <cellStyle name="_Q2 Mtnce MJE 37" xfId="2675"/>
    <cellStyle name="_Q2 Mtnce MJE 38" xfId="2676"/>
    <cellStyle name="_Q2 Mtnce MJE 39" xfId="2677"/>
    <cellStyle name="_Q2 Mtnce MJE 4" xfId="2678"/>
    <cellStyle name="_Q2 Mtnce MJE 40" xfId="2679"/>
    <cellStyle name="_Q2 Mtnce MJE 41" xfId="2680"/>
    <cellStyle name="_Q2 Mtnce MJE 42" xfId="2681"/>
    <cellStyle name="_Q2 Mtnce MJE 43" xfId="2682"/>
    <cellStyle name="_Q2 Mtnce MJE 44" xfId="2683"/>
    <cellStyle name="_Q2 Mtnce MJE 45" xfId="2684"/>
    <cellStyle name="_Q2 Mtnce MJE 46" xfId="2685"/>
    <cellStyle name="_Q2 Mtnce MJE 47" xfId="2686"/>
    <cellStyle name="_Q2 Mtnce MJE 48" xfId="2687"/>
    <cellStyle name="_Q2 Mtnce MJE 49" xfId="2688"/>
    <cellStyle name="_Q2 Mtnce MJE 5" xfId="2689"/>
    <cellStyle name="_Q2 Mtnce MJE 50" xfId="2690"/>
    <cellStyle name="_Q2 Mtnce MJE 51" xfId="2691"/>
    <cellStyle name="_Q2 Mtnce MJE 52" xfId="2692"/>
    <cellStyle name="_Q2 Mtnce MJE 53" xfId="2693"/>
    <cellStyle name="_Q2 Mtnce MJE 54" xfId="2694"/>
    <cellStyle name="_Q2 Mtnce MJE 55" xfId="2695"/>
    <cellStyle name="_Q2 Mtnce MJE 56" xfId="2696"/>
    <cellStyle name="_Q2 Mtnce MJE 57" xfId="2697"/>
    <cellStyle name="_Q2 Mtnce MJE 58" xfId="2698"/>
    <cellStyle name="_Q2 Mtnce MJE 59" xfId="2699"/>
    <cellStyle name="_Q2 Mtnce MJE 6" xfId="2700"/>
    <cellStyle name="_Q2 Mtnce MJE 60" xfId="2701"/>
    <cellStyle name="_Q2 Mtnce MJE 61" xfId="2702"/>
    <cellStyle name="_Q2 Mtnce MJE 62" xfId="2703"/>
    <cellStyle name="_Q2 Mtnce MJE 63" xfId="2704"/>
    <cellStyle name="_Q2 Mtnce MJE 64" xfId="2705"/>
    <cellStyle name="_Q2 Mtnce MJE 65" xfId="2706"/>
    <cellStyle name="_Q2 Mtnce MJE 66" xfId="2707"/>
    <cellStyle name="_Q2 Mtnce MJE 67" xfId="2708"/>
    <cellStyle name="_Q2 Mtnce MJE 68" xfId="2709"/>
    <cellStyle name="_Q2 Mtnce MJE 69" xfId="2710"/>
    <cellStyle name="_Q2 Mtnce MJE 7" xfId="2711"/>
    <cellStyle name="_Q2 Mtnce MJE 70" xfId="2712"/>
    <cellStyle name="_Q2 Mtnce MJE 71" xfId="2713"/>
    <cellStyle name="_Q2 Mtnce MJE 72" xfId="2714"/>
    <cellStyle name="_Q2 Mtnce MJE 73" xfId="2715"/>
    <cellStyle name="_Q2 Mtnce MJE 74" xfId="2716"/>
    <cellStyle name="_Q2 Mtnce MJE 75" xfId="2717"/>
    <cellStyle name="_Q2 Mtnce MJE 76" xfId="2718"/>
    <cellStyle name="_Q2 Mtnce MJE 77" xfId="2719"/>
    <cellStyle name="_Q2 Mtnce MJE 78" xfId="2720"/>
    <cellStyle name="_Q2 Mtnce MJE 8" xfId="2721"/>
    <cellStyle name="_Q2 Mtnce MJE 9" xfId="2722"/>
    <cellStyle name="_revbyoffer_Dec" xfId="2723"/>
    <cellStyle name="_revbyoffer_Dec 10" xfId="2724"/>
    <cellStyle name="_revbyoffer_Dec 11" xfId="2725"/>
    <cellStyle name="_revbyoffer_Dec 12" xfId="2726"/>
    <cellStyle name="_revbyoffer_Dec 13" xfId="2727"/>
    <cellStyle name="_revbyoffer_Dec 14" xfId="2728"/>
    <cellStyle name="_revbyoffer_Dec 15" xfId="2729"/>
    <cellStyle name="_revbyoffer_Dec 16" xfId="2730"/>
    <cellStyle name="_revbyoffer_Dec 17" xfId="2731"/>
    <cellStyle name="_revbyoffer_Dec 18" xfId="2732"/>
    <cellStyle name="_revbyoffer_Dec 19" xfId="2733"/>
    <cellStyle name="_revbyoffer_Dec 2" xfId="2734"/>
    <cellStyle name="_revbyoffer_Dec 20" xfId="2735"/>
    <cellStyle name="_revbyoffer_Dec 21" xfId="2736"/>
    <cellStyle name="_revbyoffer_Dec 22" xfId="2737"/>
    <cellStyle name="_revbyoffer_Dec 23" xfId="2738"/>
    <cellStyle name="_revbyoffer_Dec 24" xfId="2739"/>
    <cellStyle name="_revbyoffer_Dec 25" xfId="2740"/>
    <cellStyle name="_revbyoffer_Dec 26" xfId="2741"/>
    <cellStyle name="_revbyoffer_Dec 27" xfId="2742"/>
    <cellStyle name="_revbyoffer_Dec 28" xfId="2743"/>
    <cellStyle name="_revbyoffer_Dec 29" xfId="2744"/>
    <cellStyle name="_revbyoffer_Dec 3" xfId="2745"/>
    <cellStyle name="_revbyoffer_Dec 30" xfId="2746"/>
    <cellStyle name="_revbyoffer_Dec 31" xfId="2747"/>
    <cellStyle name="_revbyoffer_Dec 32" xfId="2748"/>
    <cellStyle name="_revbyoffer_Dec 33" xfId="2749"/>
    <cellStyle name="_revbyoffer_Dec 34" xfId="2750"/>
    <cellStyle name="_revbyoffer_Dec 35" xfId="2751"/>
    <cellStyle name="_revbyoffer_Dec 36" xfId="2752"/>
    <cellStyle name="_revbyoffer_Dec 37" xfId="2753"/>
    <cellStyle name="_revbyoffer_Dec 38" xfId="2754"/>
    <cellStyle name="_revbyoffer_Dec 39" xfId="2755"/>
    <cellStyle name="_revbyoffer_Dec 4" xfId="2756"/>
    <cellStyle name="_revbyoffer_Dec 40" xfId="2757"/>
    <cellStyle name="_revbyoffer_Dec 41" xfId="2758"/>
    <cellStyle name="_revbyoffer_Dec 42" xfId="2759"/>
    <cellStyle name="_revbyoffer_Dec 43" xfId="2760"/>
    <cellStyle name="_revbyoffer_Dec 44" xfId="2761"/>
    <cellStyle name="_revbyoffer_Dec 45" xfId="2762"/>
    <cellStyle name="_revbyoffer_Dec 46" xfId="2763"/>
    <cellStyle name="_revbyoffer_Dec 47" xfId="2764"/>
    <cellStyle name="_revbyoffer_Dec 48" xfId="2765"/>
    <cellStyle name="_revbyoffer_Dec 49" xfId="2766"/>
    <cellStyle name="_revbyoffer_Dec 5" xfId="2767"/>
    <cellStyle name="_revbyoffer_Dec 50" xfId="2768"/>
    <cellStyle name="_revbyoffer_Dec 51" xfId="2769"/>
    <cellStyle name="_revbyoffer_Dec 52" xfId="2770"/>
    <cellStyle name="_revbyoffer_Dec 53" xfId="2771"/>
    <cellStyle name="_revbyoffer_Dec 54" xfId="2772"/>
    <cellStyle name="_revbyoffer_Dec 55" xfId="2773"/>
    <cellStyle name="_revbyoffer_Dec 56" xfId="2774"/>
    <cellStyle name="_revbyoffer_Dec 57" xfId="2775"/>
    <cellStyle name="_revbyoffer_Dec 58" xfId="2776"/>
    <cellStyle name="_revbyoffer_Dec 59" xfId="2777"/>
    <cellStyle name="_revbyoffer_Dec 6" xfId="2778"/>
    <cellStyle name="_revbyoffer_Dec 60" xfId="2779"/>
    <cellStyle name="_revbyoffer_Dec 61" xfId="2780"/>
    <cellStyle name="_revbyoffer_Dec 62" xfId="2781"/>
    <cellStyle name="_revbyoffer_Dec 63" xfId="2782"/>
    <cellStyle name="_revbyoffer_Dec 64" xfId="2783"/>
    <cellStyle name="_revbyoffer_Dec 65" xfId="2784"/>
    <cellStyle name="_revbyoffer_Dec 66" xfId="2785"/>
    <cellStyle name="_revbyoffer_Dec 67" xfId="2786"/>
    <cellStyle name="_revbyoffer_Dec 68" xfId="2787"/>
    <cellStyle name="_revbyoffer_Dec 69" xfId="2788"/>
    <cellStyle name="_revbyoffer_Dec 7" xfId="2789"/>
    <cellStyle name="_revbyoffer_Dec 70" xfId="2790"/>
    <cellStyle name="_revbyoffer_Dec 71" xfId="2791"/>
    <cellStyle name="_revbyoffer_Dec 72" xfId="2792"/>
    <cellStyle name="_revbyoffer_Dec 73" xfId="2793"/>
    <cellStyle name="_revbyoffer_Dec 74" xfId="2794"/>
    <cellStyle name="_revbyoffer_Dec 75" xfId="2795"/>
    <cellStyle name="_revbyoffer_Dec 76" xfId="2796"/>
    <cellStyle name="_revbyoffer_Dec 77" xfId="2797"/>
    <cellStyle name="_revbyoffer_Dec 78" xfId="2798"/>
    <cellStyle name="_revbyoffer_Dec 8" xfId="2799"/>
    <cellStyle name="_revbyoffer_Dec 9" xfId="2800"/>
    <cellStyle name="_Service product listing 091102" xfId="2801"/>
    <cellStyle name="_Service product listing 091102 10" xfId="2802"/>
    <cellStyle name="_Service product listing 091102 11" xfId="2803"/>
    <cellStyle name="_Service product listing 091102 12" xfId="2804"/>
    <cellStyle name="_Service product listing 091102 13" xfId="2805"/>
    <cellStyle name="_Service product listing 091102 14" xfId="2806"/>
    <cellStyle name="_Service product listing 091102 15" xfId="2807"/>
    <cellStyle name="_Service product listing 091102 16" xfId="2808"/>
    <cellStyle name="_Service product listing 091102 17" xfId="2809"/>
    <cellStyle name="_Service product listing 091102 18" xfId="2810"/>
    <cellStyle name="_Service product listing 091102 19" xfId="2811"/>
    <cellStyle name="_Service product listing 091102 2" xfId="2812"/>
    <cellStyle name="_Service product listing 091102 20" xfId="2813"/>
    <cellStyle name="_Service product listing 091102 21" xfId="2814"/>
    <cellStyle name="_Service product listing 091102 22" xfId="2815"/>
    <cellStyle name="_Service product listing 091102 23" xfId="2816"/>
    <cellStyle name="_Service product listing 091102 24" xfId="2817"/>
    <cellStyle name="_Service product listing 091102 25" xfId="2818"/>
    <cellStyle name="_Service product listing 091102 26" xfId="2819"/>
    <cellStyle name="_Service product listing 091102 27" xfId="2820"/>
    <cellStyle name="_Service product listing 091102 28" xfId="2821"/>
    <cellStyle name="_Service product listing 091102 29" xfId="2822"/>
    <cellStyle name="_Service product listing 091102 3" xfId="2823"/>
    <cellStyle name="_Service product listing 091102 30" xfId="2824"/>
    <cellStyle name="_Service product listing 091102 31" xfId="2825"/>
    <cellStyle name="_Service product listing 091102 32" xfId="2826"/>
    <cellStyle name="_Service product listing 091102 33" xfId="2827"/>
    <cellStyle name="_Service product listing 091102 34" xfId="2828"/>
    <cellStyle name="_Service product listing 091102 35" xfId="2829"/>
    <cellStyle name="_Service product listing 091102 36" xfId="2830"/>
    <cellStyle name="_Service product listing 091102 37" xfId="2831"/>
    <cellStyle name="_Service product listing 091102 38" xfId="2832"/>
    <cellStyle name="_Service product listing 091102 39" xfId="2833"/>
    <cellStyle name="_Service product listing 091102 4" xfId="2834"/>
    <cellStyle name="_Service product listing 091102 40" xfId="2835"/>
    <cellStyle name="_Service product listing 091102 41" xfId="2836"/>
    <cellStyle name="_Service product listing 091102 42" xfId="2837"/>
    <cellStyle name="_Service product listing 091102 43" xfId="2838"/>
    <cellStyle name="_Service product listing 091102 44" xfId="2839"/>
    <cellStyle name="_Service product listing 091102 45" xfId="2840"/>
    <cellStyle name="_Service product listing 091102 46" xfId="2841"/>
    <cellStyle name="_Service product listing 091102 47" xfId="2842"/>
    <cellStyle name="_Service product listing 091102 48" xfId="2843"/>
    <cellStyle name="_Service product listing 091102 49" xfId="2844"/>
    <cellStyle name="_Service product listing 091102 5" xfId="2845"/>
    <cellStyle name="_Service product listing 091102 50" xfId="2846"/>
    <cellStyle name="_Service product listing 091102 51" xfId="2847"/>
    <cellStyle name="_Service product listing 091102 52" xfId="2848"/>
    <cellStyle name="_Service product listing 091102 53" xfId="2849"/>
    <cellStyle name="_Service product listing 091102 54" xfId="2850"/>
    <cellStyle name="_Service product listing 091102 55" xfId="2851"/>
    <cellStyle name="_Service product listing 091102 56" xfId="2852"/>
    <cellStyle name="_Service product listing 091102 57" xfId="2853"/>
    <cellStyle name="_Service product listing 091102 58" xfId="2854"/>
    <cellStyle name="_Service product listing 091102 59" xfId="2855"/>
    <cellStyle name="_Service product listing 091102 6" xfId="2856"/>
    <cellStyle name="_Service product listing 091102 60" xfId="2857"/>
    <cellStyle name="_Service product listing 091102 61" xfId="2858"/>
    <cellStyle name="_Service product listing 091102 62" xfId="2859"/>
    <cellStyle name="_Service product listing 091102 63" xfId="2860"/>
    <cellStyle name="_Service product listing 091102 64" xfId="2861"/>
    <cellStyle name="_Service product listing 091102 65" xfId="2862"/>
    <cellStyle name="_Service product listing 091102 66" xfId="2863"/>
    <cellStyle name="_Service product listing 091102 67" xfId="2864"/>
    <cellStyle name="_Service product listing 091102 68" xfId="2865"/>
    <cellStyle name="_Service product listing 091102 69" xfId="2866"/>
    <cellStyle name="_Service product listing 091102 7" xfId="2867"/>
    <cellStyle name="_Service product listing 091102 70" xfId="2868"/>
    <cellStyle name="_Service product listing 091102 71" xfId="2869"/>
    <cellStyle name="_Service product listing 091102 72" xfId="2870"/>
    <cellStyle name="_Service product listing 091102 73" xfId="2871"/>
    <cellStyle name="_Service product listing 091102 74" xfId="2872"/>
    <cellStyle name="_Service product listing 091102 75" xfId="2873"/>
    <cellStyle name="_Service product listing 091102 76" xfId="2874"/>
    <cellStyle name="_Service product listing 091102 77" xfId="2875"/>
    <cellStyle name="_Service product listing 091102 78" xfId="2876"/>
    <cellStyle name="_Service product listing 091102 8" xfId="2877"/>
    <cellStyle name="_Service product listing 091102 9" xfId="2878"/>
    <cellStyle name="_Sheet2" xfId="2879"/>
    <cellStyle name="_Sheet2 10" xfId="2880"/>
    <cellStyle name="_Sheet2 11" xfId="2881"/>
    <cellStyle name="_Sheet2 12" xfId="2882"/>
    <cellStyle name="_Sheet2 13" xfId="2883"/>
    <cellStyle name="_Sheet2 14" xfId="2884"/>
    <cellStyle name="_Sheet2 15" xfId="2885"/>
    <cellStyle name="_Sheet2 16" xfId="2886"/>
    <cellStyle name="_Sheet2 17" xfId="2887"/>
    <cellStyle name="_Sheet2 18" xfId="2888"/>
    <cellStyle name="_Sheet2 19" xfId="2889"/>
    <cellStyle name="_Sheet2 2" xfId="2890"/>
    <cellStyle name="_Sheet2 20" xfId="2891"/>
    <cellStyle name="_Sheet2 21" xfId="2892"/>
    <cellStyle name="_Sheet2 22" xfId="2893"/>
    <cellStyle name="_Sheet2 23" xfId="2894"/>
    <cellStyle name="_Sheet2 24" xfId="2895"/>
    <cellStyle name="_Sheet2 25" xfId="2896"/>
    <cellStyle name="_Sheet2 26" xfId="2897"/>
    <cellStyle name="_Sheet2 27" xfId="2898"/>
    <cellStyle name="_Sheet2 28" xfId="2899"/>
    <cellStyle name="_Sheet2 29" xfId="2900"/>
    <cellStyle name="_Sheet2 3" xfId="2901"/>
    <cellStyle name="_Sheet2 30" xfId="2902"/>
    <cellStyle name="_Sheet2 31" xfId="2903"/>
    <cellStyle name="_Sheet2 32" xfId="2904"/>
    <cellStyle name="_Sheet2 33" xfId="2905"/>
    <cellStyle name="_Sheet2 34" xfId="2906"/>
    <cellStyle name="_Sheet2 35" xfId="2907"/>
    <cellStyle name="_Sheet2 36" xfId="2908"/>
    <cellStyle name="_Sheet2 37" xfId="2909"/>
    <cellStyle name="_Sheet2 38" xfId="2910"/>
    <cellStyle name="_Sheet2 39" xfId="2911"/>
    <cellStyle name="_Sheet2 4" xfId="2912"/>
    <cellStyle name="_Sheet2 40" xfId="2913"/>
    <cellStyle name="_Sheet2 41" xfId="2914"/>
    <cellStyle name="_Sheet2 42" xfId="2915"/>
    <cellStyle name="_Sheet2 43" xfId="2916"/>
    <cellStyle name="_Sheet2 44" xfId="2917"/>
    <cellStyle name="_Sheet2 45" xfId="2918"/>
    <cellStyle name="_Sheet2 46" xfId="2919"/>
    <cellStyle name="_Sheet2 47" xfId="2920"/>
    <cellStyle name="_Sheet2 48" xfId="2921"/>
    <cellStyle name="_Sheet2 49" xfId="2922"/>
    <cellStyle name="_Sheet2 5" xfId="2923"/>
    <cellStyle name="_Sheet2 50" xfId="2924"/>
    <cellStyle name="_Sheet2 51" xfId="2925"/>
    <cellStyle name="_Sheet2 52" xfId="2926"/>
    <cellStyle name="_Sheet2 53" xfId="2927"/>
    <cellStyle name="_Sheet2 54" xfId="2928"/>
    <cellStyle name="_Sheet2 55" xfId="2929"/>
    <cellStyle name="_Sheet2 56" xfId="2930"/>
    <cellStyle name="_Sheet2 57" xfId="2931"/>
    <cellStyle name="_Sheet2 58" xfId="2932"/>
    <cellStyle name="_Sheet2 59" xfId="2933"/>
    <cellStyle name="_Sheet2 6" xfId="2934"/>
    <cellStyle name="_Sheet2 60" xfId="2935"/>
    <cellStyle name="_Sheet2 61" xfId="2936"/>
    <cellStyle name="_Sheet2 62" xfId="2937"/>
    <cellStyle name="_Sheet2 63" xfId="2938"/>
    <cellStyle name="_Sheet2 64" xfId="2939"/>
    <cellStyle name="_Sheet2 65" xfId="2940"/>
    <cellStyle name="_Sheet2 66" xfId="2941"/>
    <cellStyle name="_Sheet2 67" xfId="2942"/>
    <cellStyle name="_Sheet2 68" xfId="2943"/>
    <cellStyle name="_Sheet2 69" xfId="2944"/>
    <cellStyle name="_Sheet2 7" xfId="2945"/>
    <cellStyle name="_Sheet2 70" xfId="2946"/>
    <cellStyle name="_Sheet2 71" xfId="2947"/>
    <cellStyle name="_Sheet2 72" xfId="2948"/>
    <cellStyle name="_Sheet2 73" xfId="2949"/>
    <cellStyle name="_Sheet2 74" xfId="2950"/>
    <cellStyle name="_Sheet2 75" xfId="2951"/>
    <cellStyle name="_Sheet2 76" xfId="2952"/>
    <cellStyle name="_Sheet2 77" xfId="2953"/>
    <cellStyle name="_Sheet2 78" xfId="2954"/>
    <cellStyle name="_Sheet2 8" xfId="2955"/>
    <cellStyle name="_Sheet2 9" xfId="2956"/>
    <cellStyle name="_Standard Tour Fathai 1 ( 51-02-22 )" xfId="2957"/>
    <cellStyle name="_Supercomcode template for VQIP Appliance Mtce codes 4-11-07" xfId="2958"/>
    <cellStyle name="_Supercomcode template for VQIP Appliance Mtce codes 4-11-07 10" xfId="2959"/>
    <cellStyle name="_Supercomcode template for VQIP Appliance Mtce codes 4-11-07 11" xfId="2960"/>
    <cellStyle name="_Supercomcode template for VQIP Appliance Mtce codes 4-11-07 12" xfId="2961"/>
    <cellStyle name="_Supercomcode template for VQIP Appliance Mtce codes 4-11-07 13" xfId="2962"/>
    <cellStyle name="_Supercomcode template for VQIP Appliance Mtce codes 4-11-07 14" xfId="2963"/>
    <cellStyle name="_Supercomcode template for VQIP Appliance Mtce codes 4-11-07 15" xfId="2964"/>
    <cellStyle name="_Supercomcode template for VQIP Appliance Mtce codes 4-11-07 16" xfId="2965"/>
    <cellStyle name="_Supercomcode template for VQIP Appliance Mtce codes 4-11-07 17" xfId="2966"/>
    <cellStyle name="_Supercomcode template for VQIP Appliance Mtce codes 4-11-07 18" xfId="2967"/>
    <cellStyle name="_Supercomcode template for VQIP Appliance Mtce codes 4-11-07 19" xfId="2968"/>
    <cellStyle name="_Supercomcode template for VQIP Appliance Mtce codes 4-11-07 2" xfId="2969"/>
    <cellStyle name="_Supercomcode template for VQIP Appliance Mtce codes 4-11-07 20" xfId="2970"/>
    <cellStyle name="_Supercomcode template for VQIP Appliance Mtce codes 4-11-07 21" xfId="2971"/>
    <cellStyle name="_Supercomcode template for VQIP Appliance Mtce codes 4-11-07 22" xfId="2972"/>
    <cellStyle name="_Supercomcode template for VQIP Appliance Mtce codes 4-11-07 23" xfId="2973"/>
    <cellStyle name="_Supercomcode template for VQIP Appliance Mtce codes 4-11-07 24" xfId="2974"/>
    <cellStyle name="_Supercomcode template for VQIP Appliance Mtce codes 4-11-07 25" xfId="2975"/>
    <cellStyle name="_Supercomcode template for VQIP Appliance Mtce codes 4-11-07 26" xfId="2976"/>
    <cellStyle name="_Supercomcode template for VQIP Appliance Mtce codes 4-11-07 27" xfId="2977"/>
    <cellStyle name="_Supercomcode template for VQIP Appliance Mtce codes 4-11-07 28" xfId="2978"/>
    <cellStyle name="_Supercomcode template for VQIP Appliance Mtce codes 4-11-07 29" xfId="2979"/>
    <cellStyle name="_Supercomcode template for VQIP Appliance Mtce codes 4-11-07 3" xfId="2980"/>
    <cellStyle name="_Supercomcode template for VQIP Appliance Mtce codes 4-11-07 30" xfId="2981"/>
    <cellStyle name="_Supercomcode template for VQIP Appliance Mtce codes 4-11-07 31" xfId="2982"/>
    <cellStyle name="_Supercomcode template for VQIP Appliance Mtce codes 4-11-07 32" xfId="2983"/>
    <cellStyle name="_Supercomcode template for VQIP Appliance Mtce codes 4-11-07 33" xfId="2984"/>
    <cellStyle name="_Supercomcode template for VQIP Appliance Mtce codes 4-11-07 34" xfId="2985"/>
    <cellStyle name="_Supercomcode template for VQIP Appliance Mtce codes 4-11-07 35" xfId="2986"/>
    <cellStyle name="_Supercomcode template for VQIP Appliance Mtce codes 4-11-07 36" xfId="2987"/>
    <cellStyle name="_Supercomcode template for VQIP Appliance Mtce codes 4-11-07 37" xfId="2988"/>
    <cellStyle name="_Supercomcode template for VQIP Appliance Mtce codes 4-11-07 38" xfId="2989"/>
    <cellStyle name="_Supercomcode template for VQIP Appliance Mtce codes 4-11-07 39" xfId="2990"/>
    <cellStyle name="_Supercomcode template for VQIP Appliance Mtce codes 4-11-07 4" xfId="2991"/>
    <cellStyle name="_Supercomcode template for VQIP Appliance Mtce codes 4-11-07 40" xfId="2992"/>
    <cellStyle name="_Supercomcode template for VQIP Appliance Mtce codes 4-11-07 41" xfId="2993"/>
    <cellStyle name="_Supercomcode template for VQIP Appliance Mtce codes 4-11-07 42" xfId="2994"/>
    <cellStyle name="_Supercomcode template for VQIP Appliance Mtce codes 4-11-07 43" xfId="2995"/>
    <cellStyle name="_Supercomcode template for VQIP Appliance Mtce codes 4-11-07 44" xfId="2996"/>
    <cellStyle name="_Supercomcode template for VQIP Appliance Mtce codes 4-11-07 45" xfId="2997"/>
    <cellStyle name="_Supercomcode template for VQIP Appliance Mtce codes 4-11-07 46" xfId="2998"/>
    <cellStyle name="_Supercomcode template for VQIP Appliance Mtce codes 4-11-07 47" xfId="2999"/>
    <cellStyle name="_Supercomcode template for VQIP Appliance Mtce codes 4-11-07 48" xfId="3000"/>
    <cellStyle name="_Supercomcode template for VQIP Appliance Mtce codes 4-11-07 49" xfId="3001"/>
    <cellStyle name="_Supercomcode template for VQIP Appliance Mtce codes 4-11-07 5" xfId="3002"/>
    <cellStyle name="_Supercomcode template for VQIP Appliance Mtce codes 4-11-07 50" xfId="3003"/>
    <cellStyle name="_Supercomcode template for VQIP Appliance Mtce codes 4-11-07 51" xfId="3004"/>
    <cellStyle name="_Supercomcode template for VQIP Appliance Mtce codes 4-11-07 52" xfId="3005"/>
    <cellStyle name="_Supercomcode template for VQIP Appliance Mtce codes 4-11-07 53" xfId="3006"/>
    <cellStyle name="_Supercomcode template for VQIP Appliance Mtce codes 4-11-07 54" xfId="3007"/>
    <cellStyle name="_Supercomcode template for VQIP Appliance Mtce codes 4-11-07 55" xfId="3008"/>
    <cellStyle name="_Supercomcode template for VQIP Appliance Mtce codes 4-11-07 56" xfId="3009"/>
    <cellStyle name="_Supercomcode template for VQIP Appliance Mtce codes 4-11-07 57" xfId="3010"/>
    <cellStyle name="_Supercomcode template for VQIP Appliance Mtce codes 4-11-07 58" xfId="3011"/>
    <cellStyle name="_Supercomcode template for VQIP Appliance Mtce codes 4-11-07 59" xfId="3012"/>
    <cellStyle name="_Supercomcode template for VQIP Appliance Mtce codes 4-11-07 6" xfId="3013"/>
    <cellStyle name="_Supercomcode template for VQIP Appliance Mtce codes 4-11-07 60" xfId="3014"/>
    <cellStyle name="_Supercomcode template for VQIP Appliance Mtce codes 4-11-07 61" xfId="3015"/>
    <cellStyle name="_Supercomcode template for VQIP Appliance Mtce codes 4-11-07 62" xfId="3016"/>
    <cellStyle name="_Supercomcode template for VQIP Appliance Mtce codes 4-11-07 63" xfId="3017"/>
    <cellStyle name="_Supercomcode template for VQIP Appliance Mtce codes 4-11-07 64" xfId="3018"/>
    <cellStyle name="_Supercomcode template for VQIP Appliance Mtce codes 4-11-07 65" xfId="3019"/>
    <cellStyle name="_Supercomcode template for VQIP Appliance Mtce codes 4-11-07 66" xfId="3020"/>
    <cellStyle name="_Supercomcode template for VQIP Appliance Mtce codes 4-11-07 67" xfId="3021"/>
    <cellStyle name="_Supercomcode template for VQIP Appliance Mtce codes 4-11-07 68" xfId="3022"/>
    <cellStyle name="_Supercomcode template for VQIP Appliance Mtce codes 4-11-07 69" xfId="3023"/>
    <cellStyle name="_Supercomcode template for VQIP Appliance Mtce codes 4-11-07 7" xfId="3024"/>
    <cellStyle name="_Supercomcode template for VQIP Appliance Mtce codes 4-11-07 70" xfId="3025"/>
    <cellStyle name="_Supercomcode template for VQIP Appliance Mtce codes 4-11-07 71" xfId="3026"/>
    <cellStyle name="_Supercomcode template for VQIP Appliance Mtce codes 4-11-07 72" xfId="3027"/>
    <cellStyle name="_Supercomcode template for VQIP Appliance Mtce codes 4-11-07 73" xfId="3028"/>
    <cellStyle name="_Supercomcode template for VQIP Appliance Mtce codes 4-11-07 74" xfId="3029"/>
    <cellStyle name="_Supercomcode template for VQIP Appliance Mtce codes 4-11-07 75" xfId="3030"/>
    <cellStyle name="_Supercomcode template for VQIP Appliance Mtce codes 4-11-07 76" xfId="3031"/>
    <cellStyle name="_Supercomcode template for VQIP Appliance Mtce codes 4-11-07 77" xfId="3032"/>
    <cellStyle name="_Supercomcode template for VQIP Appliance Mtce codes 4-11-07 78" xfId="3033"/>
    <cellStyle name="_Supercomcode template for VQIP Appliance Mtce codes 4-11-07 8" xfId="3034"/>
    <cellStyle name="_Supercomcode template for VQIP Appliance Mtce codes 4-11-07 9" xfId="3035"/>
    <cellStyle name="_TSS" xfId="3036"/>
    <cellStyle name="_TSS 10" xfId="3037"/>
    <cellStyle name="_TSS 11" xfId="3038"/>
    <cellStyle name="_TSS 12" xfId="3039"/>
    <cellStyle name="_TSS 13" xfId="3040"/>
    <cellStyle name="_TSS 14" xfId="3041"/>
    <cellStyle name="_TSS 15" xfId="3042"/>
    <cellStyle name="_TSS 16" xfId="3043"/>
    <cellStyle name="_TSS 17" xfId="3044"/>
    <cellStyle name="_TSS 18" xfId="3045"/>
    <cellStyle name="_TSS 19" xfId="3046"/>
    <cellStyle name="_TSS 2" xfId="3047"/>
    <cellStyle name="_TSS 20" xfId="3048"/>
    <cellStyle name="_TSS 21" xfId="3049"/>
    <cellStyle name="_TSS 22" xfId="3050"/>
    <cellStyle name="_TSS 23" xfId="3051"/>
    <cellStyle name="_TSS 24" xfId="3052"/>
    <cellStyle name="_TSS 25" xfId="3053"/>
    <cellStyle name="_TSS 26" xfId="3054"/>
    <cellStyle name="_TSS 27" xfId="3055"/>
    <cellStyle name="_TSS 28" xfId="3056"/>
    <cellStyle name="_TSS 29" xfId="3057"/>
    <cellStyle name="_TSS 3" xfId="3058"/>
    <cellStyle name="_TSS 30" xfId="3059"/>
    <cellStyle name="_TSS 31" xfId="3060"/>
    <cellStyle name="_TSS 32" xfId="3061"/>
    <cellStyle name="_TSS 33" xfId="3062"/>
    <cellStyle name="_TSS 34" xfId="3063"/>
    <cellStyle name="_TSS 35" xfId="3064"/>
    <cellStyle name="_TSS 36" xfId="3065"/>
    <cellStyle name="_TSS 37" xfId="3066"/>
    <cellStyle name="_TSS 38" xfId="3067"/>
    <cellStyle name="_TSS 39" xfId="3068"/>
    <cellStyle name="_TSS 4" xfId="3069"/>
    <cellStyle name="_TSS 40" xfId="3070"/>
    <cellStyle name="_TSS 41" xfId="3071"/>
    <cellStyle name="_TSS 42" xfId="3072"/>
    <cellStyle name="_TSS 43" xfId="3073"/>
    <cellStyle name="_TSS 44" xfId="3074"/>
    <cellStyle name="_TSS 45" xfId="3075"/>
    <cellStyle name="_TSS 46" xfId="3076"/>
    <cellStyle name="_TSS 47" xfId="3077"/>
    <cellStyle name="_TSS 48" xfId="3078"/>
    <cellStyle name="_TSS 49" xfId="3079"/>
    <cellStyle name="_TSS 5" xfId="3080"/>
    <cellStyle name="_TSS 50" xfId="3081"/>
    <cellStyle name="_TSS 51" xfId="3082"/>
    <cellStyle name="_TSS 52" xfId="3083"/>
    <cellStyle name="_TSS 53" xfId="3084"/>
    <cellStyle name="_TSS 54" xfId="3085"/>
    <cellStyle name="_TSS 55" xfId="3086"/>
    <cellStyle name="_TSS 56" xfId="3087"/>
    <cellStyle name="_TSS 57" xfId="3088"/>
    <cellStyle name="_TSS 58" xfId="3089"/>
    <cellStyle name="_TSS 59" xfId="3090"/>
    <cellStyle name="_TSS 6" xfId="3091"/>
    <cellStyle name="_TSS 60" xfId="3092"/>
    <cellStyle name="_TSS 61" xfId="3093"/>
    <cellStyle name="_TSS 62" xfId="3094"/>
    <cellStyle name="_TSS 63" xfId="3095"/>
    <cellStyle name="_TSS 64" xfId="3096"/>
    <cellStyle name="_TSS 65" xfId="3097"/>
    <cellStyle name="_TSS 66" xfId="3098"/>
    <cellStyle name="_TSS 67" xfId="3099"/>
    <cellStyle name="_TSS 68" xfId="3100"/>
    <cellStyle name="_TSS 69" xfId="3101"/>
    <cellStyle name="_TSS 7" xfId="3102"/>
    <cellStyle name="_TSS 70" xfId="3103"/>
    <cellStyle name="_TSS 71" xfId="3104"/>
    <cellStyle name="_TSS 72" xfId="3105"/>
    <cellStyle name="_TSS 73" xfId="3106"/>
    <cellStyle name="_TSS 74" xfId="3107"/>
    <cellStyle name="_TSS 75" xfId="3108"/>
    <cellStyle name="_TSS 76" xfId="3109"/>
    <cellStyle name="_TSS 77" xfId="3110"/>
    <cellStyle name="_TSS 78" xfId="3111"/>
    <cellStyle name="_TSS 8" xfId="3112"/>
    <cellStyle name="_TSS 9" xfId="3113"/>
    <cellStyle name="_TSSCodeSum" xfId="3114"/>
    <cellStyle name="_TSSCodeSum 10" xfId="3115"/>
    <cellStyle name="_TSSCodeSum 11" xfId="3116"/>
    <cellStyle name="_TSSCodeSum 12" xfId="3117"/>
    <cellStyle name="_TSSCodeSum 13" xfId="3118"/>
    <cellStyle name="_TSSCodeSum 14" xfId="3119"/>
    <cellStyle name="_TSSCodeSum 15" xfId="3120"/>
    <cellStyle name="_TSSCodeSum 16" xfId="3121"/>
    <cellStyle name="_TSSCodeSum 17" xfId="3122"/>
    <cellStyle name="_TSSCodeSum 18" xfId="3123"/>
    <cellStyle name="_TSSCodeSum 19" xfId="3124"/>
    <cellStyle name="_TSSCodeSum 2" xfId="3125"/>
    <cellStyle name="_TSSCodeSum 20" xfId="3126"/>
    <cellStyle name="_TSSCodeSum 21" xfId="3127"/>
    <cellStyle name="_TSSCodeSum 22" xfId="3128"/>
    <cellStyle name="_TSSCodeSum 23" xfId="3129"/>
    <cellStyle name="_TSSCodeSum 24" xfId="3130"/>
    <cellStyle name="_TSSCodeSum 25" xfId="3131"/>
    <cellStyle name="_TSSCodeSum 26" xfId="3132"/>
    <cellStyle name="_TSSCodeSum 27" xfId="3133"/>
    <cellStyle name="_TSSCodeSum 28" xfId="3134"/>
    <cellStyle name="_TSSCodeSum 29" xfId="3135"/>
    <cellStyle name="_TSSCodeSum 3" xfId="3136"/>
    <cellStyle name="_TSSCodeSum 30" xfId="3137"/>
    <cellStyle name="_TSSCodeSum 31" xfId="3138"/>
    <cellStyle name="_TSSCodeSum 32" xfId="3139"/>
    <cellStyle name="_TSSCodeSum 33" xfId="3140"/>
    <cellStyle name="_TSSCodeSum 34" xfId="3141"/>
    <cellStyle name="_TSSCodeSum 35" xfId="3142"/>
    <cellStyle name="_TSSCodeSum 36" xfId="3143"/>
    <cellStyle name="_TSSCodeSum 37" xfId="3144"/>
    <cellStyle name="_TSSCodeSum 38" xfId="3145"/>
    <cellStyle name="_TSSCodeSum 39" xfId="3146"/>
    <cellStyle name="_TSSCodeSum 4" xfId="3147"/>
    <cellStyle name="_TSSCodeSum 40" xfId="3148"/>
    <cellStyle name="_TSSCodeSum 41" xfId="3149"/>
    <cellStyle name="_TSSCodeSum 42" xfId="3150"/>
    <cellStyle name="_TSSCodeSum 43" xfId="3151"/>
    <cellStyle name="_TSSCodeSum 44" xfId="3152"/>
    <cellStyle name="_TSSCodeSum 45" xfId="3153"/>
    <cellStyle name="_TSSCodeSum 46" xfId="3154"/>
    <cellStyle name="_TSSCodeSum 47" xfId="3155"/>
    <cellStyle name="_TSSCodeSum 48" xfId="3156"/>
    <cellStyle name="_TSSCodeSum 49" xfId="3157"/>
    <cellStyle name="_TSSCodeSum 5" xfId="3158"/>
    <cellStyle name="_TSSCodeSum 50" xfId="3159"/>
    <cellStyle name="_TSSCodeSum 51" xfId="3160"/>
    <cellStyle name="_TSSCodeSum 52" xfId="3161"/>
    <cellStyle name="_TSSCodeSum 53" xfId="3162"/>
    <cellStyle name="_TSSCodeSum 54" xfId="3163"/>
    <cellStyle name="_TSSCodeSum 55" xfId="3164"/>
    <cellStyle name="_TSSCodeSum 56" xfId="3165"/>
    <cellStyle name="_TSSCodeSum 57" xfId="3166"/>
    <cellStyle name="_TSSCodeSum 58" xfId="3167"/>
    <cellStyle name="_TSSCodeSum 59" xfId="3168"/>
    <cellStyle name="_TSSCodeSum 6" xfId="3169"/>
    <cellStyle name="_TSSCodeSum 60" xfId="3170"/>
    <cellStyle name="_TSSCodeSum 61" xfId="3171"/>
    <cellStyle name="_TSSCodeSum 62" xfId="3172"/>
    <cellStyle name="_TSSCodeSum 63" xfId="3173"/>
    <cellStyle name="_TSSCodeSum 64" xfId="3174"/>
    <cellStyle name="_TSSCodeSum 65" xfId="3175"/>
    <cellStyle name="_TSSCodeSum 66" xfId="3176"/>
    <cellStyle name="_TSSCodeSum 67" xfId="3177"/>
    <cellStyle name="_TSSCodeSum 68" xfId="3178"/>
    <cellStyle name="_TSSCodeSum 69" xfId="3179"/>
    <cellStyle name="_TSSCodeSum 7" xfId="3180"/>
    <cellStyle name="_TSSCodeSum 70" xfId="3181"/>
    <cellStyle name="_TSSCodeSum 71" xfId="3182"/>
    <cellStyle name="_TSSCodeSum 72" xfId="3183"/>
    <cellStyle name="_TSSCodeSum 73" xfId="3184"/>
    <cellStyle name="_TSSCodeSum 74" xfId="3185"/>
    <cellStyle name="_TSSCodeSum 75" xfId="3186"/>
    <cellStyle name="_TSSCodeSum 76" xfId="3187"/>
    <cellStyle name="_TSSCodeSum 77" xfId="3188"/>
    <cellStyle name="_TSSCodeSum 78" xfId="3189"/>
    <cellStyle name="_TSSCodeSum 8" xfId="3190"/>
    <cellStyle name="_TSSCodeSum 9" xfId="3191"/>
    <cellStyle name="=C:\WINDOWS\SYSTEM32\COMMAND.COM" xfId="3192"/>
    <cellStyle name="=C:\WINDOWS\SYSTEM32\COMMAND.COM 10" xfId="3193"/>
    <cellStyle name="=C:\WINDOWS\SYSTEM32\COMMAND.COM 11" xfId="3194"/>
    <cellStyle name="=C:\WINDOWS\SYSTEM32\COMMAND.COM 12" xfId="3195"/>
    <cellStyle name="=C:\WINDOWS\SYSTEM32\COMMAND.COM 13" xfId="3196"/>
    <cellStyle name="=C:\WINDOWS\SYSTEM32\COMMAND.COM 14" xfId="3197"/>
    <cellStyle name="=C:\WINDOWS\SYSTEM32\COMMAND.COM 15" xfId="3198"/>
    <cellStyle name="=C:\WINDOWS\SYSTEM32\COMMAND.COM 16" xfId="3199"/>
    <cellStyle name="=C:\WINDOWS\SYSTEM32\COMMAND.COM 17" xfId="3200"/>
    <cellStyle name="=C:\WINDOWS\SYSTEM32\COMMAND.COM 18" xfId="3201"/>
    <cellStyle name="=C:\WINDOWS\SYSTEM32\COMMAND.COM 19" xfId="3202"/>
    <cellStyle name="=C:\WINDOWS\SYSTEM32\COMMAND.COM 2" xfId="3203"/>
    <cellStyle name="=C:\WINDOWS\SYSTEM32\COMMAND.COM 20" xfId="3204"/>
    <cellStyle name="=C:\WINDOWS\SYSTEM32\COMMAND.COM 21" xfId="3205"/>
    <cellStyle name="=C:\WINDOWS\SYSTEM32\COMMAND.COM 22" xfId="3206"/>
    <cellStyle name="=C:\WINDOWS\SYSTEM32\COMMAND.COM 23" xfId="3207"/>
    <cellStyle name="=C:\WINDOWS\SYSTEM32\COMMAND.COM 24" xfId="3208"/>
    <cellStyle name="=C:\WINDOWS\SYSTEM32\COMMAND.COM 25" xfId="3209"/>
    <cellStyle name="=C:\WINDOWS\SYSTEM32\COMMAND.COM 26" xfId="3210"/>
    <cellStyle name="=C:\WINDOWS\SYSTEM32\COMMAND.COM 27" xfId="3211"/>
    <cellStyle name="=C:\WINDOWS\SYSTEM32\COMMAND.COM 28" xfId="3212"/>
    <cellStyle name="=C:\WINDOWS\SYSTEM32\COMMAND.COM 29" xfId="3213"/>
    <cellStyle name="=C:\WINDOWS\SYSTEM32\COMMAND.COM 3" xfId="3214"/>
    <cellStyle name="=C:\WINDOWS\SYSTEM32\COMMAND.COM 30" xfId="3215"/>
    <cellStyle name="=C:\WINDOWS\SYSTEM32\COMMAND.COM 31" xfId="3216"/>
    <cellStyle name="=C:\WINDOWS\SYSTEM32\COMMAND.COM 32" xfId="3217"/>
    <cellStyle name="=C:\WINDOWS\SYSTEM32\COMMAND.COM 33" xfId="3218"/>
    <cellStyle name="=C:\WINDOWS\SYSTEM32\COMMAND.COM 34" xfId="3219"/>
    <cellStyle name="=C:\WINDOWS\SYSTEM32\COMMAND.COM 35" xfId="3220"/>
    <cellStyle name="=C:\WINDOWS\SYSTEM32\COMMAND.COM 36" xfId="3221"/>
    <cellStyle name="=C:\WINDOWS\SYSTEM32\COMMAND.COM 37" xfId="3222"/>
    <cellStyle name="=C:\WINDOWS\SYSTEM32\COMMAND.COM 38" xfId="3223"/>
    <cellStyle name="=C:\WINDOWS\SYSTEM32\COMMAND.COM 39" xfId="3224"/>
    <cellStyle name="=C:\WINDOWS\SYSTEM32\COMMAND.COM 4" xfId="3225"/>
    <cellStyle name="=C:\WINDOWS\SYSTEM32\COMMAND.COM 40" xfId="3226"/>
    <cellStyle name="=C:\WINDOWS\SYSTEM32\COMMAND.COM 41" xfId="3227"/>
    <cellStyle name="=C:\WINDOWS\SYSTEM32\COMMAND.COM 42" xfId="3228"/>
    <cellStyle name="=C:\WINDOWS\SYSTEM32\COMMAND.COM 43" xfId="3229"/>
    <cellStyle name="=C:\WINDOWS\SYSTEM32\COMMAND.COM 44" xfId="3230"/>
    <cellStyle name="=C:\WINDOWS\SYSTEM32\COMMAND.COM 45" xfId="3231"/>
    <cellStyle name="=C:\WINDOWS\SYSTEM32\COMMAND.COM 46" xfId="3232"/>
    <cellStyle name="=C:\WINDOWS\SYSTEM32\COMMAND.COM 47" xfId="3233"/>
    <cellStyle name="=C:\WINDOWS\SYSTEM32\COMMAND.COM 48" xfId="3234"/>
    <cellStyle name="=C:\WINDOWS\SYSTEM32\COMMAND.COM 49" xfId="3235"/>
    <cellStyle name="=C:\WINDOWS\SYSTEM32\COMMAND.COM 5" xfId="3236"/>
    <cellStyle name="=C:\WINDOWS\SYSTEM32\COMMAND.COM 50" xfId="3237"/>
    <cellStyle name="=C:\WINDOWS\SYSTEM32\COMMAND.COM 51" xfId="3238"/>
    <cellStyle name="=C:\WINDOWS\SYSTEM32\COMMAND.COM 52" xfId="3239"/>
    <cellStyle name="=C:\WINDOWS\SYSTEM32\COMMAND.COM 53" xfId="3240"/>
    <cellStyle name="=C:\WINDOWS\SYSTEM32\COMMAND.COM 54" xfId="3241"/>
    <cellStyle name="=C:\WINDOWS\SYSTEM32\COMMAND.COM 55" xfId="3242"/>
    <cellStyle name="=C:\WINDOWS\SYSTEM32\COMMAND.COM 56" xfId="3243"/>
    <cellStyle name="=C:\WINDOWS\SYSTEM32\COMMAND.COM 57" xfId="3244"/>
    <cellStyle name="=C:\WINDOWS\SYSTEM32\COMMAND.COM 58" xfId="3245"/>
    <cellStyle name="=C:\WINDOWS\SYSTEM32\COMMAND.COM 59" xfId="3246"/>
    <cellStyle name="=C:\WINDOWS\SYSTEM32\COMMAND.COM 6" xfId="3247"/>
    <cellStyle name="=C:\WINDOWS\SYSTEM32\COMMAND.COM 60" xfId="3248"/>
    <cellStyle name="=C:\WINDOWS\SYSTEM32\COMMAND.COM 61" xfId="3249"/>
    <cellStyle name="=C:\WINDOWS\SYSTEM32\COMMAND.COM 62" xfId="3250"/>
    <cellStyle name="=C:\WINDOWS\SYSTEM32\COMMAND.COM 63" xfId="3251"/>
    <cellStyle name="=C:\WINDOWS\SYSTEM32\COMMAND.COM 64" xfId="3252"/>
    <cellStyle name="=C:\WINDOWS\SYSTEM32\COMMAND.COM 65" xfId="3253"/>
    <cellStyle name="=C:\WINDOWS\SYSTEM32\COMMAND.COM 66" xfId="3254"/>
    <cellStyle name="=C:\WINDOWS\SYSTEM32\COMMAND.COM 67" xfId="3255"/>
    <cellStyle name="=C:\WINDOWS\SYSTEM32\COMMAND.COM 68" xfId="3256"/>
    <cellStyle name="=C:\WINDOWS\SYSTEM32\COMMAND.COM 69" xfId="3257"/>
    <cellStyle name="=C:\WINDOWS\SYSTEM32\COMMAND.COM 7" xfId="3258"/>
    <cellStyle name="=C:\WINDOWS\SYSTEM32\COMMAND.COM 70" xfId="3259"/>
    <cellStyle name="=C:\WINDOWS\SYSTEM32\COMMAND.COM 71" xfId="3260"/>
    <cellStyle name="=C:\WINDOWS\SYSTEM32\COMMAND.COM 72" xfId="3261"/>
    <cellStyle name="=C:\WINDOWS\SYSTEM32\COMMAND.COM 73" xfId="3262"/>
    <cellStyle name="=C:\WINDOWS\SYSTEM32\COMMAND.COM 74" xfId="3263"/>
    <cellStyle name="=C:\WINDOWS\SYSTEM32\COMMAND.COM 75" xfId="3264"/>
    <cellStyle name="=C:\WINDOWS\SYSTEM32\COMMAND.COM 76" xfId="3265"/>
    <cellStyle name="=C:\WINDOWS\SYSTEM32\COMMAND.COM 77" xfId="3266"/>
    <cellStyle name="=C:\WINDOWS\SYSTEM32\COMMAND.COM 78" xfId="3267"/>
    <cellStyle name="=C:\WINDOWS\SYSTEM32\COMMAND.COM 79" xfId="3268"/>
    <cellStyle name="=C:\WINDOWS\SYSTEM32\COMMAND.COM 8" xfId="3269"/>
    <cellStyle name="=C:\WINDOWS\SYSTEM32\COMMAND.COM 80" xfId="3270"/>
    <cellStyle name="=C:\WINDOWS\SYSTEM32\COMMAND.COM 9" xfId="3271"/>
    <cellStyle name="0" xfId="3272"/>
    <cellStyle name="0%" xfId="3273"/>
    <cellStyle name="0,0_x000a__x000a_NA_x000a__x000a_" xfId="3274"/>
    <cellStyle name="0,0_x000d__x000a_NA_x000d__x000a_" xfId="3275"/>
    <cellStyle name="0,0_x000d__x000a_NA_x000d__x000a_ 10" xfId="3276"/>
    <cellStyle name="0,0_x000d__x000a_NA_x000d__x000a_ 100" xfId="3277"/>
    <cellStyle name="0,0_x000d__x000a_NA_x000d__x000a_ 101" xfId="3278"/>
    <cellStyle name="0,0_x000d__x000a_NA_x000d__x000a_ 102" xfId="3279"/>
    <cellStyle name="0,0_x000d__x000a_NA_x000d__x000a_ 103" xfId="3280"/>
    <cellStyle name="0,0_x000d__x000a_NA_x000d__x000a_ 104" xfId="3281"/>
    <cellStyle name="0,0_x000d__x000a_NA_x000d__x000a_ 105" xfId="3282"/>
    <cellStyle name="0,0_x000d__x000a_NA_x000d__x000a_ 106" xfId="3283"/>
    <cellStyle name="0,0_x000d__x000a_NA_x000d__x000a_ 107" xfId="3284"/>
    <cellStyle name="0,0_x000d__x000a_NA_x000d__x000a_ 108" xfId="3285"/>
    <cellStyle name="0,0_x000d__x000a_NA_x000d__x000a_ 109" xfId="3286"/>
    <cellStyle name="0,0_x000d__x000a_NA_x000d__x000a_ 11" xfId="3287"/>
    <cellStyle name="0,0_x000d__x000a_NA_x000d__x000a_ 110" xfId="3288"/>
    <cellStyle name="0,0_x000d__x000a_NA_x000d__x000a_ 111" xfId="3289"/>
    <cellStyle name="0,0_x000d__x000a_NA_x000d__x000a_ 112" xfId="3290"/>
    <cellStyle name="0,0_x000d__x000a_NA_x000d__x000a_ 113" xfId="3291"/>
    <cellStyle name="0,0_x000d__x000a_NA_x000d__x000a_ 114" xfId="3292"/>
    <cellStyle name="0,0_x000d__x000a_NA_x000d__x000a_ 115" xfId="3293"/>
    <cellStyle name="0,0_x000d__x000a_NA_x000d__x000a_ 116" xfId="3294"/>
    <cellStyle name="0,0_x000d__x000a_NA_x000d__x000a_ 117" xfId="3295"/>
    <cellStyle name="0,0_x000d__x000a_NA_x000d__x000a_ 118" xfId="3296"/>
    <cellStyle name="0,0_x000d__x000a_NA_x000d__x000a_ 119" xfId="3297"/>
    <cellStyle name="0,0_x000d__x000a_NA_x000d__x000a_ 12" xfId="3298"/>
    <cellStyle name="0,0_x000d__x000a_NA_x000d__x000a_ 120" xfId="3299"/>
    <cellStyle name="0,0_x000d__x000a_NA_x000d__x000a_ 121" xfId="3300"/>
    <cellStyle name="0,0_x000d__x000a_NA_x000d__x000a_ 122" xfId="3301"/>
    <cellStyle name="0,0_x000d__x000a_NA_x000d__x000a_ 123" xfId="3302"/>
    <cellStyle name="0,0_x000d__x000a_NA_x000d__x000a_ 124" xfId="3303"/>
    <cellStyle name="0,0_x000d__x000a_NA_x000d__x000a_ 125" xfId="3304"/>
    <cellStyle name="0,0_x000d__x000a_NA_x000d__x000a_ 126" xfId="3305"/>
    <cellStyle name="0,0_x000d__x000a_NA_x000d__x000a_ 127" xfId="3306"/>
    <cellStyle name="0,0_x000d__x000a_NA_x000d__x000a_ 128" xfId="3307"/>
    <cellStyle name="0,0_x000d__x000a_NA_x000d__x000a_ 129" xfId="3308"/>
    <cellStyle name="0,0_x000d__x000a_NA_x000d__x000a_ 13" xfId="3309"/>
    <cellStyle name="0,0_x000d__x000a_NA_x000d__x000a_ 130" xfId="3310"/>
    <cellStyle name="0,0_x000d__x000a_NA_x000d__x000a_ 131" xfId="3311"/>
    <cellStyle name="0,0_x000d__x000a_NA_x000d__x000a_ 132" xfId="28384"/>
    <cellStyle name="0,0_x000d__x000a_NA_x000d__x000a_ 14" xfId="3312"/>
    <cellStyle name="0,0_x000d__x000a_NA_x000d__x000a_ 15" xfId="3313"/>
    <cellStyle name="0,0_x000d__x000a_NA_x000d__x000a_ 16" xfId="3314"/>
    <cellStyle name="0,0_x000d__x000a_NA_x000d__x000a_ 17" xfId="3315"/>
    <cellStyle name="0,0_x000d__x000a_NA_x000d__x000a_ 18" xfId="3316"/>
    <cellStyle name="0,0_x000d__x000a_NA_x000d__x000a_ 19" xfId="3317"/>
    <cellStyle name="0,0_x000d__x000a_NA_x000d__x000a_ 2" xfId="3318"/>
    <cellStyle name="0,0_x000d__x000a_NA_x000d__x000a_ 2 10" xfId="3319"/>
    <cellStyle name="0,0_x000d__x000a_NA_x000d__x000a_ 2 100" xfId="3320"/>
    <cellStyle name="0,0_x000d__x000a_NA_x000d__x000a_ 2 101" xfId="3321"/>
    <cellStyle name="0,0_x000d__x000a_NA_x000d__x000a_ 2 102" xfId="3322"/>
    <cellStyle name="0,0_x000d__x000a_NA_x000d__x000a_ 2 103" xfId="3323"/>
    <cellStyle name="0,0_x000d__x000a_NA_x000d__x000a_ 2 104" xfId="3324"/>
    <cellStyle name="0,0_x000d__x000a_NA_x000d__x000a_ 2 105" xfId="3325"/>
    <cellStyle name="0,0_x000d__x000a_NA_x000d__x000a_ 2 106" xfId="3326"/>
    <cellStyle name="0,0_x000d__x000a_NA_x000d__x000a_ 2 107" xfId="3327"/>
    <cellStyle name="0,0_x000d__x000a_NA_x000d__x000a_ 2 108" xfId="3328"/>
    <cellStyle name="0,0_x000d__x000a_NA_x000d__x000a_ 2 109" xfId="3329"/>
    <cellStyle name="0,0_x000d__x000a_NA_x000d__x000a_ 2 11" xfId="3330"/>
    <cellStyle name="0,0_x000d__x000a_NA_x000d__x000a_ 2 110" xfId="3331"/>
    <cellStyle name="0,0_x000d__x000a_NA_x000d__x000a_ 2 111" xfId="3332"/>
    <cellStyle name="0,0_x000d__x000a_NA_x000d__x000a_ 2 112" xfId="3333"/>
    <cellStyle name="0,0_x000d__x000a_NA_x000d__x000a_ 2 113" xfId="3334"/>
    <cellStyle name="0,0_x000d__x000a_NA_x000d__x000a_ 2 114" xfId="3335"/>
    <cellStyle name="0,0_x000d__x000a_NA_x000d__x000a_ 2 115" xfId="3336"/>
    <cellStyle name="0,0_x000d__x000a_NA_x000d__x000a_ 2 116" xfId="3337"/>
    <cellStyle name="0,0_x000d__x000a_NA_x000d__x000a_ 2 117" xfId="3338"/>
    <cellStyle name="0,0_x000d__x000a_NA_x000d__x000a_ 2 118" xfId="3339"/>
    <cellStyle name="0,0_x000d__x000a_NA_x000d__x000a_ 2 119" xfId="3340"/>
    <cellStyle name="0,0_x000d__x000a_NA_x000d__x000a_ 2 12" xfId="3341"/>
    <cellStyle name="0,0_x000d__x000a_NA_x000d__x000a_ 2 120" xfId="3342"/>
    <cellStyle name="0,0_x000d__x000a_NA_x000d__x000a_ 2 121" xfId="3343"/>
    <cellStyle name="0,0_x000d__x000a_NA_x000d__x000a_ 2 122" xfId="3344"/>
    <cellStyle name="0,0_x000d__x000a_NA_x000d__x000a_ 2 123" xfId="3345"/>
    <cellStyle name="0,0_x000d__x000a_NA_x000d__x000a_ 2 124" xfId="3346"/>
    <cellStyle name="0,0_x000d__x000a_NA_x000d__x000a_ 2 125" xfId="3347"/>
    <cellStyle name="0,0_x000d__x000a_NA_x000d__x000a_ 2 126" xfId="3348"/>
    <cellStyle name="0,0_x000d__x000a_NA_x000d__x000a_ 2 127" xfId="3349"/>
    <cellStyle name="0,0_x000d__x000a_NA_x000d__x000a_ 2 128" xfId="28385"/>
    <cellStyle name="0,0_x000d__x000a_NA_x000d__x000a_ 2 13" xfId="3350"/>
    <cellStyle name="0,0_x000d__x000a_NA_x000d__x000a_ 2 14" xfId="3351"/>
    <cellStyle name="0,0_x000d__x000a_NA_x000d__x000a_ 2 15" xfId="3352"/>
    <cellStyle name="0,0_x000d__x000a_NA_x000d__x000a_ 2 16" xfId="3353"/>
    <cellStyle name="0,0_x000d__x000a_NA_x000d__x000a_ 2 17" xfId="3354"/>
    <cellStyle name="0,0_x000d__x000a_NA_x000d__x000a_ 2 18" xfId="3355"/>
    <cellStyle name="0,0_x000d__x000a_NA_x000d__x000a_ 2 19" xfId="3356"/>
    <cellStyle name="0,0_x000d__x000a_NA_x000d__x000a_ 2 2" xfId="3357"/>
    <cellStyle name="0,0_x000d__x000a_NA_x000d__x000a_ 2 2 10" xfId="3358"/>
    <cellStyle name="0,0_x000d__x000a_NA_x000d__x000a_ 2 2 11" xfId="3359"/>
    <cellStyle name="0,0_x000d__x000a_NA_x000d__x000a_ 2 2 12" xfId="3360"/>
    <cellStyle name="0,0_x000d__x000a_NA_x000d__x000a_ 2 2 13" xfId="3361"/>
    <cellStyle name="0,0_x000d__x000a_NA_x000d__x000a_ 2 2 14" xfId="3362"/>
    <cellStyle name="0,0_x000d__x000a_NA_x000d__x000a_ 2 2 15" xfId="3363"/>
    <cellStyle name="0,0_x000d__x000a_NA_x000d__x000a_ 2 2 16" xfId="3364"/>
    <cellStyle name="0,0_x000d__x000a_NA_x000d__x000a_ 2 2 17" xfId="3365"/>
    <cellStyle name="0,0_x000d__x000a_NA_x000d__x000a_ 2 2 18" xfId="3366"/>
    <cellStyle name="0,0_x000d__x000a_NA_x000d__x000a_ 2 2 19" xfId="3367"/>
    <cellStyle name="0,0_x000d__x000a_NA_x000d__x000a_ 2 2 2" xfId="3368"/>
    <cellStyle name="0,0_x000d__x000a_NA_x000d__x000a_ 2 2 20" xfId="3369"/>
    <cellStyle name="0,0_x000d__x000a_NA_x000d__x000a_ 2 2 21" xfId="3370"/>
    <cellStyle name="0,0_x000d__x000a_NA_x000d__x000a_ 2 2 22" xfId="3371"/>
    <cellStyle name="0,0_x000d__x000a_NA_x000d__x000a_ 2 2 23" xfId="3372"/>
    <cellStyle name="0,0_x000d__x000a_NA_x000d__x000a_ 2 2 24" xfId="3373"/>
    <cellStyle name="0,0_x000d__x000a_NA_x000d__x000a_ 2 2 25" xfId="3374"/>
    <cellStyle name="0,0_x000d__x000a_NA_x000d__x000a_ 2 2 26" xfId="3375"/>
    <cellStyle name="0,0_x000d__x000a_NA_x000d__x000a_ 2 2 27" xfId="3376"/>
    <cellStyle name="0,0_x000d__x000a_NA_x000d__x000a_ 2 2 28" xfId="3377"/>
    <cellStyle name="0,0_x000d__x000a_NA_x000d__x000a_ 2 2 29" xfId="3378"/>
    <cellStyle name="0,0_x000d__x000a_NA_x000d__x000a_ 2 2 3" xfId="3379"/>
    <cellStyle name="0,0_x000d__x000a_NA_x000d__x000a_ 2 2 30" xfId="3380"/>
    <cellStyle name="0,0_x000d__x000a_NA_x000d__x000a_ 2 2 31" xfId="3381"/>
    <cellStyle name="0,0_x000d__x000a_NA_x000d__x000a_ 2 2 32" xfId="3382"/>
    <cellStyle name="0,0_x000d__x000a_NA_x000d__x000a_ 2 2 33" xfId="3383"/>
    <cellStyle name="0,0_x000d__x000a_NA_x000d__x000a_ 2 2 34" xfId="3384"/>
    <cellStyle name="0,0_x000d__x000a_NA_x000d__x000a_ 2 2 35" xfId="3385"/>
    <cellStyle name="0,0_x000d__x000a_NA_x000d__x000a_ 2 2 36" xfId="3386"/>
    <cellStyle name="0,0_x000d__x000a_NA_x000d__x000a_ 2 2 37" xfId="3387"/>
    <cellStyle name="0,0_x000d__x000a_NA_x000d__x000a_ 2 2 38" xfId="3388"/>
    <cellStyle name="0,0_x000d__x000a_NA_x000d__x000a_ 2 2 39" xfId="3389"/>
    <cellStyle name="0,0_x000d__x000a_NA_x000d__x000a_ 2 2 4" xfId="3390"/>
    <cellStyle name="0,0_x000d__x000a_NA_x000d__x000a_ 2 2 40" xfId="3391"/>
    <cellStyle name="0,0_x000d__x000a_NA_x000d__x000a_ 2 2 41" xfId="3392"/>
    <cellStyle name="0,0_x000d__x000a_NA_x000d__x000a_ 2 2 42" xfId="3393"/>
    <cellStyle name="0,0_x000d__x000a_NA_x000d__x000a_ 2 2 43" xfId="3394"/>
    <cellStyle name="0,0_x000d__x000a_NA_x000d__x000a_ 2 2 44" xfId="3395"/>
    <cellStyle name="0,0_x000d__x000a_NA_x000d__x000a_ 2 2 45" xfId="3396"/>
    <cellStyle name="0,0_x000d__x000a_NA_x000d__x000a_ 2 2 46" xfId="3397"/>
    <cellStyle name="0,0_x000d__x000a_NA_x000d__x000a_ 2 2 47" xfId="3398"/>
    <cellStyle name="0,0_x000d__x000a_NA_x000d__x000a_ 2 2 48" xfId="3399"/>
    <cellStyle name="0,0_x000d__x000a_NA_x000d__x000a_ 2 2 49" xfId="3400"/>
    <cellStyle name="0,0_x000d__x000a_NA_x000d__x000a_ 2 2 5" xfId="3401"/>
    <cellStyle name="0,0_x000d__x000a_NA_x000d__x000a_ 2 2 50" xfId="3402"/>
    <cellStyle name="0,0_x000d__x000a_NA_x000d__x000a_ 2 2 51" xfId="3403"/>
    <cellStyle name="0,0_x000d__x000a_NA_x000d__x000a_ 2 2 52" xfId="3404"/>
    <cellStyle name="0,0_x000d__x000a_NA_x000d__x000a_ 2 2 53" xfId="3405"/>
    <cellStyle name="0,0_x000d__x000a_NA_x000d__x000a_ 2 2 54" xfId="3406"/>
    <cellStyle name="0,0_x000d__x000a_NA_x000d__x000a_ 2 2 55" xfId="3407"/>
    <cellStyle name="0,0_x000d__x000a_NA_x000d__x000a_ 2 2 56" xfId="3408"/>
    <cellStyle name="0,0_x000d__x000a_NA_x000d__x000a_ 2 2 57" xfId="3409"/>
    <cellStyle name="0,0_x000d__x000a_NA_x000d__x000a_ 2 2 58" xfId="3410"/>
    <cellStyle name="0,0_x000d__x000a_NA_x000d__x000a_ 2 2 59" xfId="3411"/>
    <cellStyle name="0,0_x000d__x000a_NA_x000d__x000a_ 2 2 6" xfId="3412"/>
    <cellStyle name="0,0_x000d__x000a_NA_x000d__x000a_ 2 2 60" xfId="3413"/>
    <cellStyle name="0,0_x000d__x000a_NA_x000d__x000a_ 2 2 61" xfId="3414"/>
    <cellStyle name="0,0_x000d__x000a_NA_x000d__x000a_ 2 2 62" xfId="3415"/>
    <cellStyle name="0,0_x000d__x000a_NA_x000d__x000a_ 2 2 63" xfId="3416"/>
    <cellStyle name="0,0_x000d__x000a_NA_x000d__x000a_ 2 2 64" xfId="3417"/>
    <cellStyle name="0,0_x000d__x000a_NA_x000d__x000a_ 2 2 65" xfId="3418"/>
    <cellStyle name="0,0_x000d__x000a_NA_x000d__x000a_ 2 2 66" xfId="3419"/>
    <cellStyle name="0,0_x000d__x000a_NA_x000d__x000a_ 2 2 67" xfId="3420"/>
    <cellStyle name="0,0_x000d__x000a_NA_x000d__x000a_ 2 2 68" xfId="3421"/>
    <cellStyle name="0,0_x000d__x000a_NA_x000d__x000a_ 2 2 69" xfId="3422"/>
    <cellStyle name="0,0_x000d__x000a_NA_x000d__x000a_ 2 2 7" xfId="3423"/>
    <cellStyle name="0,0_x000d__x000a_NA_x000d__x000a_ 2 2 70" xfId="3424"/>
    <cellStyle name="0,0_x000d__x000a_NA_x000d__x000a_ 2 2 71" xfId="3425"/>
    <cellStyle name="0,0_x000d__x000a_NA_x000d__x000a_ 2 2 72" xfId="3426"/>
    <cellStyle name="0,0_x000d__x000a_NA_x000d__x000a_ 2 2 73" xfId="3427"/>
    <cellStyle name="0,0_x000d__x000a_NA_x000d__x000a_ 2 2 74" xfId="3428"/>
    <cellStyle name="0,0_x000d__x000a_NA_x000d__x000a_ 2 2 75" xfId="3429"/>
    <cellStyle name="0,0_x000d__x000a_NA_x000d__x000a_ 2 2 76" xfId="3430"/>
    <cellStyle name="0,0_x000d__x000a_NA_x000d__x000a_ 2 2 77" xfId="3431"/>
    <cellStyle name="0,0_x000d__x000a_NA_x000d__x000a_ 2 2 78" xfId="3432"/>
    <cellStyle name="0,0_x000d__x000a_NA_x000d__x000a_ 2 2 8" xfId="3433"/>
    <cellStyle name="0,0_x000d__x000a_NA_x000d__x000a_ 2 2 9" xfId="3434"/>
    <cellStyle name="0,0_x000d__x000a_NA_x000d__x000a_ 2 20" xfId="3435"/>
    <cellStyle name="0,0_x000d__x000a_NA_x000d__x000a_ 2 21" xfId="3436"/>
    <cellStyle name="0,0_x000d__x000a_NA_x000d__x000a_ 2 22" xfId="3437"/>
    <cellStyle name="0,0_x000d__x000a_NA_x000d__x000a_ 2 23" xfId="3438"/>
    <cellStyle name="0,0_x000d__x000a_NA_x000d__x000a_ 2 24" xfId="3439"/>
    <cellStyle name="0,0_x000d__x000a_NA_x000d__x000a_ 2 25" xfId="3440"/>
    <cellStyle name="0,0_x000d__x000a_NA_x000d__x000a_ 2 26" xfId="3441"/>
    <cellStyle name="0,0_x000d__x000a_NA_x000d__x000a_ 2 27" xfId="3442"/>
    <cellStyle name="0,0_x000d__x000a_NA_x000d__x000a_ 2 28" xfId="3443"/>
    <cellStyle name="0,0_x000d__x000a_NA_x000d__x000a_ 2 29" xfId="3444"/>
    <cellStyle name="0,0_x000d__x000a_NA_x000d__x000a_ 2 3" xfId="3445"/>
    <cellStyle name="0,0_x000d__x000a_NA_x000d__x000a_ 2 30" xfId="3446"/>
    <cellStyle name="0,0_x000d__x000a_NA_x000d__x000a_ 2 31" xfId="3447"/>
    <cellStyle name="0,0_x000d__x000a_NA_x000d__x000a_ 2 32" xfId="3448"/>
    <cellStyle name="0,0_x000d__x000a_NA_x000d__x000a_ 2 33" xfId="3449"/>
    <cellStyle name="0,0_x000d__x000a_NA_x000d__x000a_ 2 34" xfId="3450"/>
    <cellStyle name="0,0_x000d__x000a_NA_x000d__x000a_ 2 35" xfId="3451"/>
    <cellStyle name="0,0_x000d__x000a_NA_x000d__x000a_ 2 36" xfId="3452"/>
    <cellStyle name="0,0_x000d__x000a_NA_x000d__x000a_ 2 37" xfId="3453"/>
    <cellStyle name="0,0_x000d__x000a_NA_x000d__x000a_ 2 38" xfId="3454"/>
    <cellStyle name="0,0_x000d__x000a_NA_x000d__x000a_ 2 39" xfId="3455"/>
    <cellStyle name="0,0_x000d__x000a_NA_x000d__x000a_ 2 4" xfId="3456"/>
    <cellStyle name="0,0_x000d__x000a_NA_x000d__x000a_ 2 40" xfId="3457"/>
    <cellStyle name="0,0_x000d__x000a_NA_x000d__x000a_ 2 41" xfId="3458"/>
    <cellStyle name="0,0_x000d__x000a_NA_x000d__x000a_ 2 42" xfId="3459"/>
    <cellStyle name="0,0_x000d__x000a_NA_x000d__x000a_ 2 43" xfId="3460"/>
    <cellStyle name="0,0_x000d__x000a_NA_x000d__x000a_ 2 44" xfId="3461"/>
    <cellStyle name="0,0_x000d__x000a_NA_x000d__x000a_ 2 45" xfId="3462"/>
    <cellStyle name="0,0_x000d__x000a_NA_x000d__x000a_ 2 46" xfId="3463"/>
    <cellStyle name="0,0_x000d__x000a_NA_x000d__x000a_ 2 47" xfId="3464"/>
    <cellStyle name="0,0_x000d__x000a_NA_x000d__x000a_ 2 48" xfId="3465"/>
    <cellStyle name="0,0_x000d__x000a_NA_x000d__x000a_ 2 49" xfId="3466"/>
    <cellStyle name="0,0_x000d__x000a_NA_x000d__x000a_ 2 5" xfId="3467"/>
    <cellStyle name="0,0_x000d__x000a_NA_x000d__x000a_ 2 50" xfId="3468"/>
    <cellStyle name="0,0_x000d__x000a_NA_x000d__x000a_ 2 51" xfId="3469"/>
    <cellStyle name="0,0_x000d__x000a_NA_x000d__x000a_ 2 52" xfId="3470"/>
    <cellStyle name="0,0_x000d__x000a_NA_x000d__x000a_ 2 53" xfId="3471"/>
    <cellStyle name="0,0_x000d__x000a_NA_x000d__x000a_ 2 54" xfId="3472"/>
    <cellStyle name="0,0_x000d__x000a_NA_x000d__x000a_ 2 55" xfId="3473"/>
    <cellStyle name="0,0_x000d__x000a_NA_x000d__x000a_ 2 56" xfId="3474"/>
    <cellStyle name="0,0_x000d__x000a_NA_x000d__x000a_ 2 57" xfId="3475"/>
    <cellStyle name="0,0_x000d__x000a_NA_x000d__x000a_ 2 58" xfId="3476"/>
    <cellStyle name="0,0_x000d__x000a_NA_x000d__x000a_ 2 59" xfId="3477"/>
    <cellStyle name="0,0_x000d__x000a_NA_x000d__x000a_ 2 6" xfId="3478"/>
    <cellStyle name="0,0_x000d__x000a_NA_x000d__x000a_ 2 60" xfId="3479"/>
    <cellStyle name="0,0_x000d__x000a_NA_x000d__x000a_ 2 61" xfId="3480"/>
    <cellStyle name="0,0_x000d__x000a_NA_x000d__x000a_ 2 62" xfId="3481"/>
    <cellStyle name="0,0_x000d__x000a_NA_x000d__x000a_ 2 63" xfId="3482"/>
    <cellStyle name="0,0_x000d__x000a_NA_x000d__x000a_ 2 64" xfId="3483"/>
    <cellStyle name="0,0_x000d__x000a_NA_x000d__x000a_ 2 65" xfId="3484"/>
    <cellStyle name="0,0_x000d__x000a_NA_x000d__x000a_ 2 66" xfId="3485"/>
    <cellStyle name="0,0_x000d__x000a_NA_x000d__x000a_ 2 67" xfId="3486"/>
    <cellStyle name="0,0_x000d__x000a_NA_x000d__x000a_ 2 68" xfId="3487"/>
    <cellStyle name="0,0_x000d__x000a_NA_x000d__x000a_ 2 69" xfId="3488"/>
    <cellStyle name="0,0_x000d__x000a_NA_x000d__x000a_ 2 7" xfId="3489"/>
    <cellStyle name="0,0_x000d__x000a_NA_x000d__x000a_ 2 70" xfId="3490"/>
    <cellStyle name="0,0_x000d__x000a_NA_x000d__x000a_ 2 71" xfId="3491"/>
    <cellStyle name="0,0_x000d__x000a_NA_x000d__x000a_ 2 72" xfId="3492"/>
    <cellStyle name="0,0_x000d__x000a_NA_x000d__x000a_ 2 73" xfId="3493"/>
    <cellStyle name="0,0_x000d__x000a_NA_x000d__x000a_ 2 74" xfId="3494"/>
    <cellStyle name="0,0_x000d__x000a_NA_x000d__x000a_ 2 75" xfId="3495"/>
    <cellStyle name="0,0_x000d__x000a_NA_x000d__x000a_ 2 76" xfId="3496"/>
    <cellStyle name="0,0_x000d__x000a_NA_x000d__x000a_ 2 77" xfId="3497"/>
    <cellStyle name="0,0_x000d__x000a_NA_x000d__x000a_ 2 78" xfId="3498"/>
    <cellStyle name="0,0_x000d__x000a_NA_x000d__x000a_ 2 79" xfId="3499"/>
    <cellStyle name="0,0_x000d__x000a_NA_x000d__x000a_ 2 8" xfId="3500"/>
    <cellStyle name="0,0_x000d__x000a_NA_x000d__x000a_ 2 80" xfId="3501"/>
    <cellStyle name="0,0_x000d__x000a_NA_x000d__x000a_ 2 81" xfId="3502"/>
    <cellStyle name="0,0_x000d__x000a_NA_x000d__x000a_ 2 82" xfId="3503"/>
    <cellStyle name="0,0_x000d__x000a_NA_x000d__x000a_ 2 83" xfId="3504"/>
    <cellStyle name="0,0_x000d__x000a_NA_x000d__x000a_ 2 84" xfId="3505"/>
    <cellStyle name="0,0_x000d__x000a_NA_x000d__x000a_ 2 85" xfId="3506"/>
    <cellStyle name="0,0_x000d__x000a_NA_x000d__x000a_ 2 86" xfId="3507"/>
    <cellStyle name="0,0_x000d__x000a_NA_x000d__x000a_ 2 87" xfId="3508"/>
    <cellStyle name="0,0_x000d__x000a_NA_x000d__x000a_ 2 88" xfId="3509"/>
    <cellStyle name="0,0_x000d__x000a_NA_x000d__x000a_ 2 89" xfId="3510"/>
    <cellStyle name="0,0_x000d__x000a_NA_x000d__x000a_ 2 9" xfId="3511"/>
    <cellStyle name="0,0_x000d__x000a_NA_x000d__x000a_ 2 90" xfId="3512"/>
    <cellStyle name="0,0_x000d__x000a_NA_x000d__x000a_ 2 91" xfId="3513"/>
    <cellStyle name="0,0_x000d__x000a_NA_x000d__x000a_ 2 92" xfId="3514"/>
    <cellStyle name="0,0_x000d__x000a_NA_x000d__x000a_ 2 93" xfId="3515"/>
    <cellStyle name="0,0_x000d__x000a_NA_x000d__x000a_ 2 94" xfId="3516"/>
    <cellStyle name="0,0_x000d__x000a_NA_x000d__x000a_ 2 95" xfId="3517"/>
    <cellStyle name="0,0_x000d__x000a_NA_x000d__x000a_ 2 96" xfId="3518"/>
    <cellStyle name="0,0_x000d__x000a_NA_x000d__x000a_ 2 97" xfId="3519"/>
    <cellStyle name="0,0_x000d__x000a_NA_x000d__x000a_ 2 98" xfId="3520"/>
    <cellStyle name="0,0_x000d__x000a_NA_x000d__x000a_ 2 99" xfId="3521"/>
    <cellStyle name="0,0_x000d__x000a_NA_x000d__x000a_ 20" xfId="3522"/>
    <cellStyle name="0,0_x000d__x000a_NA_x000d__x000a_ 21" xfId="3523"/>
    <cellStyle name="0,0_x000d__x000a_NA_x000d__x000a_ 22" xfId="3524"/>
    <cellStyle name="0,0_x000d__x000a_NA_x000d__x000a_ 23" xfId="3525"/>
    <cellStyle name="0,0_x000d__x000a_NA_x000d__x000a_ 24" xfId="3526"/>
    <cellStyle name="0,0_x000d__x000a_NA_x000d__x000a_ 25" xfId="3527"/>
    <cellStyle name="0,0_x000d__x000a_NA_x000d__x000a_ 26" xfId="3528"/>
    <cellStyle name="0,0_x000d__x000a_NA_x000d__x000a_ 27" xfId="3529"/>
    <cellStyle name="0,0_x000d__x000a_NA_x000d__x000a_ 28" xfId="3530"/>
    <cellStyle name="0,0_x000d__x000a_NA_x000d__x000a_ 29" xfId="3531"/>
    <cellStyle name="0,0_x000d__x000a_NA_x000d__x000a_ 3" xfId="3532"/>
    <cellStyle name="0,0_x000d__x000a_NA_x000d__x000a_ 3 10" xfId="3533"/>
    <cellStyle name="0,0_x000d__x000a_NA_x000d__x000a_ 3 11" xfId="3534"/>
    <cellStyle name="0,0_x000d__x000a_NA_x000d__x000a_ 3 12" xfId="3535"/>
    <cellStyle name="0,0_x000d__x000a_NA_x000d__x000a_ 3 13" xfId="3536"/>
    <cellStyle name="0,0_x000d__x000a_NA_x000d__x000a_ 3 14" xfId="3537"/>
    <cellStyle name="0,0_x000d__x000a_NA_x000d__x000a_ 3 15" xfId="3538"/>
    <cellStyle name="0,0_x000d__x000a_NA_x000d__x000a_ 3 16" xfId="3539"/>
    <cellStyle name="0,0_x000d__x000a_NA_x000d__x000a_ 3 17" xfId="3540"/>
    <cellStyle name="0,0_x000d__x000a_NA_x000d__x000a_ 3 18" xfId="3541"/>
    <cellStyle name="0,0_x000d__x000a_NA_x000d__x000a_ 3 19" xfId="3542"/>
    <cellStyle name="0,0_x000d__x000a_NA_x000d__x000a_ 3 2" xfId="3543"/>
    <cellStyle name="0,0_x000d__x000a_NA_x000d__x000a_ 3 2 10" xfId="3544"/>
    <cellStyle name="0,0_x000d__x000a_NA_x000d__x000a_ 3 2 11" xfId="3545"/>
    <cellStyle name="0,0_x000d__x000a_NA_x000d__x000a_ 3 2 12" xfId="3546"/>
    <cellStyle name="0,0_x000d__x000a_NA_x000d__x000a_ 3 2 13" xfId="3547"/>
    <cellStyle name="0,0_x000d__x000a_NA_x000d__x000a_ 3 2 14" xfId="3548"/>
    <cellStyle name="0,0_x000d__x000a_NA_x000d__x000a_ 3 2 15" xfId="3549"/>
    <cellStyle name="0,0_x000d__x000a_NA_x000d__x000a_ 3 2 16" xfId="3550"/>
    <cellStyle name="0,0_x000d__x000a_NA_x000d__x000a_ 3 2 17" xfId="3551"/>
    <cellStyle name="0,0_x000d__x000a_NA_x000d__x000a_ 3 2 18" xfId="3552"/>
    <cellStyle name="0,0_x000d__x000a_NA_x000d__x000a_ 3 2 19" xfId="3553"/>
    <cellStyle name="0,0_x000d__x000a_NA_x000d__x000a_ 3 2 2" xfId="3554"/>
    <cellStyle name="0,0_x000d__x000a_NA_x000d__x000a_ 3 2 20" xfId="3555"/>
    <cellStyle name="0,0_x000d__x000a_NA_x000d__x000a_ 3 2 21" xfId="3556"/>
    <cellStyle name="0,0_x000d__x000a_NA_x000d__x000a_ 3 2 22" xfId="3557"/>
    <cellStyle name="0,0_x000d__x000a_NA_x000d__x000a_ 3 2 23" xfId="3558"/>
    <cellStyle name="0,0_x000d__x000a_NA_x000d__x000a_ 3 2 24" xfId="3559"/>
    <cellStyle name="0,0_x000d__x000a_NA_x000d__x000a_ 3 2 25" xfId="3560"/>
    <cellStyle name="0,0_x000d__x000a_NA_x000d__x000a_ 3 2 26" xfId="3561"/>
    <cellStyle name="0,0_x000d__x000a_NA_x000d__x000a_ 3 2 27" xfId="3562"/>
    <cellStyle name="0,0_x000d__x000a_NA_x000d__x000a_ 3 2 28" xfId="3563"/>
    <cellStyle name="0,0_x000d__x000a_NA_x000d__x000a_ 3 2 29" xfId="28288"/>
    <cellStyle name="0,0_x000d__x000a_NA_x000d__x000a_ 3 2 29 2" xfId="29002"/>
    <cellStyle name="0,0_x000d__x000a_NA_x000d__x000a_ 3 2 3" xfId="3564"/>
    <cellStyle name="0,0_x000d__x000a_NA_x000d__x000a_ 3 2 4" xfId="3565"/>
    <cellStyle name="0,0_x000d__x000a_NA_x000d__x000a_ 3 2 5" xfId="3566"/>
    <cellStyle name="0,0_x000d__x000a_NA_x000d__x000a_ 3 2 6" xfId="3567"/>
    <cellStyle name="0,0_x000d__x000a_NA_x000d__x000a_ 3 2 7" xfId="3568"/>
    <cellStyle name="0,0_x000d__x000a_NA_x000d__x000a_ 3 2 8" xfId="3569"/>
    <cellStyle name="0,0_x000d__x000a_NA_x000d__x000a_ 3 2 9" xfId="3570"/>
    <cellStyle name="0,0_x000d__x000a_NA_x000d__x000a_ 3 20" xfId="3571"/>
    <cellStyle name="0,0_x000d__x000a_NA_x000d__x000a_ 3 21" xfId="3572"/>
    <cellStyle name="0,0_x000d__x000a_NA_x000d__x000a_ 3 22" xfId="3573"/>
    <cellStyle name="0,0_x000d__x000a_NA_x000d__x000a_ 3 23" xfId="3574"/>
    <cellStyle name="0,0_x000d__x000a_NA_x000d__x000a_ 3 24" xfId="3575"/>
    <cellStyle name="0,0_x000d__x000a_NA_x000d__x000a_ 3 25" xfId="3576"/>
    <cellStyle name="0,0_x000d__x000a_NA_x000d__x000a_ 3 26" xfId="3577"/>
    <cellStyle name="0,0_x000d__x000a_NA_x000d__x000a_ 3 27" xfId="3578"/>
    <cellStyle name="0,0_x000d__x000a_NA_x000d__x000a_ 3 28" xfId="3579"/>
    <cellStyle name="0,0_x000d__x000a_NA_x000d__x000a_ 3 29" xfId="3580"/>
    <cellStyle name="0,0_x000d__x000a_NA_x000d__x000a_ 3 3" xfId="3581"/>
    <cellStyle name="0,0_x000d__x000a_NA_x000d__x000a_ 3 4" xfId="3582"/>
    <cellStyle name="0,0_x000d__x000a_NA_x000d__x000a_ 3 5" xfId="3583"/>
    <cellStyle name="0,0_x000d__x000a_NA_x000d__x000a_ 3 6" xfId="3584"/>
    <cellStyle name="0,0_x000d__x000a_NA_x000d__x000a_ 3 7" xfId="3585"/>
    <cellStyle name="0,0_x000d__x000a_NA_x000d__x000a_ 3 8" xfId="3586"/>
    <cellStyle name="0,0_x000d__x000a_NA_x000d__x000a_ 3 9" xfId="3587"/>
    <cellStyle name="0,0_x000d__x000a_NA_x000d__x000a_ 30" xfId="3588"/>
    <cellStyle name="0,0_x000d__x000a_NA_x000d__x000a_ 31" xfId="3589"/>
    <cellStyle name="0,0_x000d__x000a_NA_x000d__x000a_ 32" xfId="3590"/>
    <cellStyle name="0,0_x000d__x000a_NA_x000d__x000a_ 33" xfId="3591"/>
    <cellStyle name="0,0_x000d__x000a_NA_x000d__x000a_ 34" xfId="3592"/>
    <cellStyle name="0,0_x000d__x000a_NA_x000d__x000a_ 35" xfId="3593"/>
    <cellStyle name="0,0_x000d__x000a_NA_x000d__x000a_ 36" xfId="3594"/>
    <cellStyle name="0,0_x000d__x000a_NA_x000d__x000a_ 37" xfId="3595"/>
    <cellStyle name="0,0_x000d__x000a_NA_x000d__x000a_ 38" xfId="3596"/>
    <cellStyle name="0,0_x000d__x000a_NA_x000d__x000a_ 39" xfId="3597"/>
    <cellStyle name="0,0_x000d__x000a_NA_x000d__x000a_ 4" xfId="3598"/>
    <cellStyle name="0,0_x000d__x000a_NA_x000d__x000a_ 40" xfId="3599"/>
    <cellStyle name="0,0_x000d__x000a_NA_x000d__x000a_ 41" xfId="3600"/>
    <cellStyle name="0,0_x000d__x000a_NA_x000d__x000a_ 42" xfId="3601"/>
    <cellStyle name="0,0_x000d__x000a_NA_x000d__x000a_ 43" xfId="3602"/>
    <cellStyle name="0,0_x000d__x000a_NA_x000d__x000a_ 44" xfId="3603"/>
    <cellStyle name="0,0_x000d__x000a_NA_x000d__x000a_ 45" xfId="3604"/>
    <cellStyle name="0,0_x000d__x000a_NA_x000d__x000a_ 46" xfId="3605"/>
    <cellStyle name="0,0_x000d__x000a_NA_x000d__x000a_ 47" xfId="3606"/>
    <cellStyle name="0,0_x000d__x000a_NA_x000d__x000a_ 48" xfId="3607"/>
    <cellStyle name="0,0_x000d__x000a_NA_x000d__x000a_ 49" xfId="3608"/>
    <cellStyle name="0,0_x000d__x000a_NA_x000d__x000a_ 5" xfId="3609"/>
    <cellStyle name="0,0_x000d__x000a_NA_x000d__x000a_ 5 10" xfId="3610"/>
    <cellStyle name="0,0_x000d__x000a_NA_x000d__x000a_ 5 11" xfId="3611"/>
    <cellStyle name="0,0_x000d__x000a_NA_x000d__x000a_ 5 12" xfId="3612"/>
    <cellStyle name="0,0_x000d__x000a_NA_x000d__x000a_ 5 13" xfId="3613"/>
    <cellStyle name="0,0_x000d__x000a_NA_x000d__x000a_ 5 14" xfId="3614"/>
    <cellStyle name="0,0_x000d__x000a_NA_x000d__x000a_ 5 15" xfId="3615"/>
    <cellStyle name="0,0_x000d__x000a_NA_x000d__x000a_ 5 16" xfId="3616"/>
    <cellStyle name="0,0_x000d__x000a_NA_x000d__x000a_ 5 17" xfId="3617"/>
    <cellStyle name="0,0_x000d__x000a_NA_x000d__x000a_ 5 18" xfId="3618"/>
    <cellStyle name="0,0_x000d__x000a_NA_x000d__x000a_ 5 19" xfId="3619"/>
    <cellStyle name="0,0_x000d__x000a_NA_x000d__x000a_ 5 2" xfId="3620"/>
    <cellStyle name="0,0_x000d__x000a_NA_x000d__x000a_ 5 20" xfId="3621"/>
    <cellStyle name="0,0_x000d__x000a_NA_x000d__x000a_ 5 21" xfId="3622"/>
    <cellStyle name="0,0_x000d__x000a_NA_x000d__x000a_ 5 22" xfId="3623"/>
    <cellStyle name="0,0_x000d__x000a_NA_x000d__x000a_ 5 23" xfId="3624"/>
    <cellStyle name="0,0_x000d__x000a_NA_x000d__x000a_ 5 24" xfId="3625"/>
    <cellStyle name="0,0_x000d__x000a_NA_x000d__x000a_ 5 25" xfId="3626"/>
    <cellStyle name="0,0_x000d__x000a_NA_x000d__x000a_ 5 26" xfId="3627"/>
    <cellStyle name="0,0_x000d__x000a_NA_x000d__x000a_ 5 27" xfId="3628"/>
    <cellStyle name="0,0_x000d__x000a_NA_x000d__x000a_ 5 28" xfId="3629"/>
    <cellStyle name="0,0_x000d__x000a_NA_x000d__x000a_ 5 29" xfId="3630"/>
    <cellStyle name="0,0_x000d__x000a_NA_x000d__x000a_ 5 3" xfId="3631"/>
    <cellStyle name="0,0_x000d__x000a_NA_x000d__x000a_ 5 30" xfId="3632"/>
    <cellStyle name="0,0_x000d__x000a_NA_x000d__x000a_ 5 31" xfId="3633"/>
    <cellStyle name="0,0_x000d__x000a_NA_x000d__x000a_ 5 32" xfId="3634"/>
    <cellStyle name="0,0_x000d__x000a_NA_x000d__x000a_ 5 33" xfId="3635"/>
    <cellStyle name="0,0_x000d__x000a_NA_x000d__x000a_ 5 34" xfId="3636"/>
    <cellStyle name="0,0_x000d__x000a_NA_x000d__x000a_ 5 35" xfId="3637"/>
    <cellStyle name="0,0_x000d__x000a_NA_x000d__x000a_ 5 36" xfId="3638"/>
    <cellStyle name="0,0_x000d__x000a_NA_x000d__x000a_ 5 37" xfId="3639"/>
    <cellStyle name="0,0_x000d__x000a_NA_x000d__x000a_ 5 38" xfId="3640"/>
    <cellStyle name="0,0_x000d__x000a_NA_x000d__x000a_ 5 39" xfId="3641"/>
    <cellStyle name="0,0_x000d__x000a_NA_x000d__x000a_ 5 4" xfId="3642"/>
    <cellStyle name="0,0_x000d__x000a_NA_x000d__x000a_ 5 40" xfId="3643"/>
    <cellStyle name="0,0_x000d__x000a_NA_x000d__x000a_ 5 41" xfId="3644"/>
    <cellStyle name="0,0_x000d__x000a_NA_x000d__x000a_ 5 42" xfId="3645"/>
    <cellStyle name="0,0_x000d__x000a_NA_x000d__x000a_ 5 43" xfId="3646"/>
    <cellStyle name="0,0_x000d__x000a_NA_x000d__x000a_ 5 44" xfId="3647"/>
    <cellStyle name="0,0_x000d__x000a_NA_x000d__x000a_ 5 45" xfId="3648"/>
    <cellStyle name="0,0_x000d__x000a_NA_x000d__x000a_ 5 46" xfId="3649"/>
    <cellStyle name="0,0_x000d__x000a_NA_x000d__x000a_ 5 47" xfId="3650"/>
    <cellStyle name="0,0_x000d__x000a_NA_x000d__x000a_ 5 48" xfId="3651"/>
    <cellStyle name="0,0_x000d__x000a_NA_x000d__x000a_ 5 49" xfId="3652"/>
    <cellStyle name="0,0_x000d__x000a_NA_x000d__x000a_ 5 5" xfId="3653"/>
    <cellStyle name="0,0_x000d__x000a_NA_x000d__x000a_ 5 50" xfId="3654"/>
    <cellStyle name="0,0_x000d__x000a_NA_x000d__x000a_ 5 51" xfId="3655"/>
    <cellStyle name="0,0_x000d__x000a_NA_x000d__x000a_ 5 52" xfId="3656"/>
    <cellStyle name="0,0_x000d__x000a_NA_x000d__x000a_ 5 53" xfId="3657"/>
    <cellStyle name="0,0_x000d__x000a_NA_x000d__x000a_ 5 54" xfId="3658"/>
    <cellStyle name="0,0_x000d__x000a_NA_x000d__x000a_ 5 55" xfId="3659"/>
    <cellStyle name="0,0_x000d__x000a_NA_x000d__x000a_ 5 56" xfId="3660"/>
    <cellStyle name="0,0_x000d__x000a_NA_x000d__x000a_ 5 57" xfId="3661"/>
    <cellStyle name="0,0_x000d__x000a_NA_x000d__x000a_ 5 58" xfId="3662"/>
    <cellStyle name="0,0_x000d__x000a_NA_x000d__x000a_ 5 59" xfId="3663"/>
    <cellStyle name="0,0_x000d__x000a_NA_x000d__x000a_ 5 6" xfId="3664"/>
    <cellStyle name="0,0_x000d__x000a_NA_x000d__x000a_ 5 60" xfId="3665"/>
    <cellStyle name="0,0_x000d__x000a_NA_x000d__x000a_ 5 61" xfId="3666"/>
    <cellStyle name="0,0_x000d__x000a_NA_x000d__x000a_ 5 62" xfId="3667"/>
    <cellStyle name="0,0_x000d__x000a_NA_x000d__x000a_ 5 63" xfId="3668"/>
    <cellStyle name="0,0_x000d__x000a_NA_x000d__x000a_ 5 64" xfId="3669"/>
    <cellStyle name="0,0_x000d__x000a_NA_x000d__x000a_ 5 65" xfId="3670"/>
    <cellStyle name="0,0_x000d__x000a_NA_x000d__x000a_ 5 66" xfId="3671"/>
    <cellStyle name="0,0_x000d__x000a_NA_x000d__x000a_ 5 67" xfId="3672"/>
    <cellStyle name="0,0_x000d__x000a_NA_x000d__x000a_ 5 68" xfId="3673"/>
    <cellStyle name="0,0_x000d__x000a_NA_x000d__x000a_ 5 69" xfId="3674"/>
    <cellStyle name="0,0_x000d__x000a_NA_x000d__x000a_ 5 7" xfId="3675"/>
    <cellStyle name="0,0_x000d__x000a_NA_x000d__x000a_ 5 70" xfId="3676"/>
    <cellStyle name="0,0_x000d__x000a_NA_x000d__x000a_ 5 71" xfId="3677"/>
    <cellStyle name="0,0_x000d__x000a_NA_x000d__x000a_ 5 72" xfId="3678"/>
    <cellStyle name="0,0_x000d__x000a_NA_x000d__x000a_ 5 73" xfId="3679"/>
    <cellStyle name="0,0_x000d__x000a_NA_x000d__x000a_ 5 74" xfId="3680"/>
    <cellStyle name="0,0_x000d__x000a_NA_x000d__x000a_ 5 75" xfId="3681"/>
    <cellStyle name="0,0_x000d__x000a_NA_x000d__x000a_ 5 76" xfId="3682"/>
    <cellStyle name="0,0_x000d__x000a_NA_x000d__x000a_ 5 77" xfId="3683"/>
    <cellStyle name="0,0_x000d__x000a_NA_x000d__x000a_ 5 78" xfId="3684"/>
    <cellStyle name="0,0_x000d__x000a_NA_x000d__x000a_ 5 8" xfId="3685"/>
    <cellStyle name="0,0_x000d__x000a_NA_x000d__x000a_ 5 9" xfId="3686"/>
    <cellStyle name="0,0_x000d__x000a_NA_x000d__x000a_ 50" xfId="3687"/>
    <cellStyle name="0,0_x000d__x000a_NA_x000d__x000a_ 51" xfId="3688"/>
    <cellStyle name="0,0_x000d__x000a_NA_x000d__x000a_ 52" xfId="3689"/>
    <cellStyle name="0,0_x000d__x000a_NA_x000d__x000a_ 53" xfId="3690"/>
    <cellStyle name="0,0_x000d__x000a_NA_x000d__x000a_ 54" xfId="3691"/>
    <cellStyle name="0,0_x000d__x000a_NA_x000d__x000a_ 55" xfId="3692"/>
    <cellStyle name="0,0_x000d__x000a_NA_x000d__x000a_ 56" xfId="3693"/>
    <cellStyle name="0,0_x000d__x000a_NA_x000d__x000a_ 57" xfId="3694"/>
    <cellStyle name="0,0_x000d__x000a_NA_x000d__x000a_ 58" xfId="3695"/>
    <cellStyle name="0,0_x000d__x000a_NA_x000d__x000a_ 59" xfId="3696"/>
    <cellStyle name="0,0_x000d__x000a_NA_x000d__x000a_ 6" xfId="3697"/>
    <cellStyle name="0,0_x000d__x000a_NA_x000d__x000a_ 60" xfId="3698"/>
    <cellStyle name="0,0_x000d__x000a_NA_x000d__x000a_ 61" xfId="3699"/>
    <cellStyle name="0,0_x000d__x000a_NA_x000d__x000a_ 62" xfId="3700"/>
    <cellStyle name="0,0_x000d__x000a_NA_x000d__x000a_ 63" xfId="3701"/>
    <cellStyle name="0,0_x000d__x000a_NA_x000d__x000a_ 64" xfId="3702"/>
    <cellStyle name="0,0_x000d__x000a_NA_x000d__x000a_ 65" xfId="3703"/>
    <cellStyle name="0,0_x000d__x000a_NA_x000d__x000a_ 66" xfId="3704"/>
    <cellStyle name="0,0_x000d__x000a_NA_x000d__x000a_ 67" xfId="3705"/>
    <cellStyle name="0,0_x000d__x000a_NA_x000d__x000a_ 68" xfId="3706"/>
    <cellStyle name="0,0_x000d__x000a_NA_x000d__x000a_ 69" xfId="3707"/>
    <cellStyle name="0,0_x000d__x000a_NA_x000d__x000a_ 7" xfId="3708"/>
    <cellStyle name="0,0_x000d__x000a_NA_x000d__x000a_ 70" xfId="3709"/>
    <cellStyle name="0,0_x000d__x000a_NA_x000d__x000a_ 71" xfId="3710"/>
    <cellStyle name="0,0_x000d__x000a_NA_x000d__x000a_ 72" xfId="3711"/>
    <cellStyle name="0,0_x000d__x000a_NA_x000d__x000a_ 73" xfId="3712"/>
    <cellStyle name="0,0_x000d__x000a_NA_x000d__x000a_ 74" xfId="3713"/>
    <cellStyle name="0,0_x000d__x000a_NA_x000d__x000a_ 75" xfId="3714"/>
    <cellStyle name="0,0_x000d__x000a_NA_x000d__x000a_ 76" xfId="3715"/>
    <cellStyle name="0,0_x000d__x000a_NA_x000d__x000a_ 77" xfId="3716"/>
    <cellStyle name="0,0_x000d__x000a_NA_x000d__x000a_ 78" xfId="3717"/>
    <cellStyle name="0,0_x000d__x000a_NA_x000d__x000a_ 79" xfId="3718"/>
    <cellStyle name="0,0_x000d__x000a_NA_x000d__x000a_ 8" xfId="3719"/>
    <cellStyle name="0,0_x000d__x000a_NA_x000d__x000a_ 80" xfId="3720"/>
    <cellStyle name="0,0_x000d__x000a_NA_x000d__x000a_ 81" xfId="3721"/>
    <cellStyle name="0,0_x000d__x000a_NA_x000d__x000a_ 82" xfId="3722"/>
    <cellStyle name="0,0_x000d__x000a_NA_x000d__x000a_ 83" xfId="3723"/>
    <cellStyle name="0,0_x000d__x000a_NA_x000d__x000a_ 84" xfId="3724"/>
    <cellStyle name="0,0_x000d__x000a_NA_x000d__x000a_ 85" xfId="3725"/>
    <cellStyle name="0,0_x000d__x000a_NA_x000d__x000a_ 86" xfId="3726"/>
    <cellStyle name="0,0_x000d__x000a_NA_x000d__x000a_ 87" xfId="3727"/>
    <cellStyle name="0,0_x000d__x000a_NA_x000d__x000a_ 88" xfId="3728"/>
    <cellStyle name="0,0_x000d__x000a_NA_x000d__x000a_ 89" xfId="3729"/>
    <cellStyle name="0,0_x000d__x000a_NA_x000d__x000a_ 9" xfId="3730"/>
    <cellStyle name="0,0_x000d__x000a_NA_x000d__x000a_ 90" xfId="3731"/>
    <cellStyle name="0,0_x000d__x000a_NA_x000d__x000a_ 91" xfId="3732"/>
    <cellStyle name="0,0_x000d__x000a_NA_x000d__x000a_ 92" xfId="3733"/>
    <cellStyle name="0,0_x000d__x000a_NA_x000d__x000a_ 93" xfId="3734"/>
    <cellStyle name="0,0_x000d__x000a_NA_x000d__x000a_ 94" xfId="3735"/>
    <cellStyle name="0,0_x000d__x000a_NA_x000d__x000a_ 95" xfId="3736"/>
    <cellStyle name="0,0_x000d__x000a_NA_x000d__x000a_ 96" xfId="3737"/>
    <cellStyle name="0,0_x000d__x000a_NA_x000d__x000a_ 97" xfId="3738"/>
    <cellStyle name="0,0_x000d__x000a_NA_x000d__x000a_ 98" xfId="3739"/>
    <cellStyle name="0,0_x000d__x000a_NA_x000d__x000a_ 99" xfId="3740"/>
    <cellStyle name="0,0_x000d__x000a_NA_x000d__x000a__BOQ-EE" xfId="3741"/>
    <cellStyle name="20 % - Accent1" xfId="3742"/>
    <cellStyle name="20 % - Accent2" xfId="3743"/>
    <cellStyle name="20 % - Accent3" xfId="3744"/>
    <cellStyle name="20 % - Accent4" xfId="3745"/>
    <cellStyle name="20 % - Accent5" xfId="3746"/>
    <cellStyle name="20 % - Accent6" xfId="3747"/>
    <cellStyle name="20% - Accent1" xfId="3748"/>
    <cellStyle name="20% - Accent1 2" xfId="3749"/>
    <cellStyle name="20% - Accent2" xfId="3750"/>
    <cellStyle name="20% - Accent2 2" xfId="3751"/>
    <cellStyle name="20% - Accent3" xfId="3752"/>
    <cellStyle name="20% - Accent3 2" xfId="3753"/>
    <cellStyle name="20% - Accent4" xfId="3754"/>
    <cellStyle name="20% - Accent4 2" xfId="3755"/>
    <cellStyle name="20% - Accent5" xfId="3756"/>
    <cellStyle name="20% - Accent5 2" xfId="3757"/>
    <cellStyle name="20% - Accent6" xfId="3758"/>
    <cellStyle name="20% - Accent6 2" xfId="3759"/>
    <cellStyle name="20% - ส่วนที่ถูกเน้น1 2" xfId="3760"/>
    <cellStyle name="20% - ส่วนที่ถูกเน้น1 2 10" xfId="3761"/>
    <cellStyle name="20% - ส่วนที่ถูกเน้น1 2 11" xfId="3762"/>
    <cellStyle name="20% - ส่วนที่ถูกเน้น1 2 12" xfId="3763"/>
    <cellStyle name="20% - ส่วนที่ถูกเน้น1 2 13" xfId="3764"/>
    <cellStyle name="20% - ส่วนที่ถูกเน้น1 2 14" xfId="3765"/>
    <cellStyle name="20% - ส่วนที่ถูกเน้น1 2 15" xfId="3766"/>
    <cellStyle name="20% - ส่วนที่ถูกเน้น1 2 16" xfId="3767"/>
    <cellStyle name="20% - ส่วนที่ถูกเน้น1 2 17" xfId="3768"/>
    <cellStyle name="20% - ส่วนที่ถูกเน้น1 2 18" xfId="3769"/>
    <cellStyle name="20% - ส่วนที่ถูกเน้น1 2 19" xfId="3770"/>
    <cellStyle name="20% - ส่วนที่ถูกเน้น1 2 2" xfId="3771"/>
    <cellStyle name="20% - ส่วนที่ถูกเน้น1 2 20" xfId="3772"/>
    <cellStyle name="20% - ส่วนที่ถูกเน้น1 2 21" xfId="3773"/>
    <cellStyle name="20% - ส่วนที่ถูกเน้น1 2 22" xfId="3774"/>
    <cellStyle name="20% - ส่วนที่ถูกเน้น1 2 23" xfId="3775"/>
    <cellStyle name="20% - ส่วนที่ถูกเน้น1 2 24" xfId="3776"/>
    <cellStyle name="20% - ส่วนที่ถูกเน้น1 2 25" xfId="3777"/>
    <cellStyle name="20% - ส่วนที่ถูกเน้น1 2 26" xfId="3778"/>
    <cellStyle name="20% - ส่วนที่ถูกเน้น1 2 27" xfId="3779"/>
    <cellStyle name="20% - ส่วนที่ถูกเน้น1 2 28" xfId="3780"/>
    <cellStyle name="20% - ส่วนที่ถูกเน้น1 2 29" xfId="3781"/>
    <cellStyle name="20% - ส่วนที่ถูกเน้น1 2 3" xfId="3782"/>
    <cellStyle name="20% - ส่วนที่ถูกเน้น1 2 30" xfId="3783"/>
    <cellStyle name="20% - ส่วนที่ถูกเน้น1 2 31" xfId="3784"/>
    <cellStyle name="20% - ส่วนที่ถูกเน้น1 2 32" xfId="3785"/>
    <cellStyle name="20% - ส่วนที่ถูกเน้น1 2 33" xfId="3786"/>
    <cellStyle name="20% - ส่วนที่ถูกเน้น1 2 34" xfId="3787"/>
    <cellStyle name="20% - ส่วนที่ถูกเน้น1 2 35" xfId="3788"/>
    <cellStyle name="20% - ส่วนที่ถูกเน้น1 2 36" xfId="3789"/>
    <cellStyle name="20% - ส่วนที่ถูกเน้น1 2 37" xfId="3790"/>
    <cellStyle name="20% - ส่วนที่ถูกเน้น1 2 38" xfId="3791"/>
    <cellStyle name="20% - ส่วนที่ถูกเน้น1 2 39" xfId="3792"/>
    <cellStyle name="20% - ส่วนที่ถูกเน้น1 2 4" xfId="3793"/>
    <cellStyle name="20% - ส่วนที่ถูกเน้น1 2 40" xfId="3794"/>
    <cellStyle name="20% - ส่วนที่ถูกเน้น1 2 41" xfId="3795"/>
    <cellStyle name="20% - ส่วนที่ถูกเน้น1 2 42" xfId="3796"/>
    <cellStyle name="20% - ส่วนที่ถูกเน้น1 2 43" xfId="3797"/>
    <cellStyle name="20% - ส่วนที่ถูกเน้น1 2 44" xfId="3798"/>
    <cellStyle name="20% - ส่วนที่ถูกเน้น1 2 45" xfId="3799"/>
    <cellStyle name="20% - ส่วนที่ถูกเน้น1 2 46" xfId="3800"/>
    <cellStyle name="20% - ส่วนที่ถูกเน้น1 2 47" xfId="3801"/>
    <cellStyle name="20% - ส่วนที่ถูกเน้น1 2 48" xfId="3802"/>
    <cellStyle name="20% - ส่วนที่ถูกเน้น1 2 49" xfId="3803"/>
    <cellStyle name="20% - ส่วนที่ถูกเน้น1 2 5" xfId="3804"/>
    <cellStyle name="20% - ส่วนที่ถูกเน้น1 2 50" xfId="3805"/>
    <cellStyle name="20% - ส่วนที่ถูกเน้น1 2 51" xfId="3806"/>
    <cellStyle name="20% - ส่วนที่ถูกเน้น1 2 52" xfId="3807"/>
    <cellStyle name="20% - ส่วนที่ถูกเน้น1 2 53" xfId="3808"/>
    <cellStyle name="20% - ส่วนที่ถูกเน้น1 2 54" xfId="3809"/>
    <cellStyle name="20% - ส่วนที่ถูกเน้น1 2 55" xfId="3810"/>
    <cellStyle name="20% - ส่วนที่ถูกเน้น1 2 56" xfId="3811"/>
    <cellStyle name="20% - ส่วนที่ถูกเน้น1 2 57" xfId="3812"/>
    <cellStyle name="20% - ส่วนที่ถูกเน้น1 2 58" xfId="3813"/>
    <cellStyle name="20% - ส่วนที่ถูกเน้น1 2 59" xfId="3814"/>
    <cellStyle name="20% - ส่วนที่ถูกเน้น1 2 6" xfId="3815"/>
    <cellStyle name="20% - ส่วนที่ถูกเน้น1 2 60" xfId="3816"/>
    <cellStyle name="20% - ส่วนที่ถูกเน้น1 2 61" xfId="3817"/>
    <cellStyle name="20% - ส่วนที่ถูกเน้น1 2 62" xfId="3818"/>
    <cellStyle name="20% - ส่วนที่ถูกเน้น1 2 63" xfId="3819"/>
    <cellStyle name="20% - ส่วนที่ถูกเน้น1 2 64" xfId="3820"/>
    <cellStyle name="20% - ส่วนที่ถูกเน้น1 2 65" xfId="3821"/>
    <cellStyle name="20% - ส่วนที่ถูกเน้น1 2 66" xfId="3822"/>
    <cellStyle name="20% - ส่วนที่ถูกเน้น1 2 67" xfId="3823"/>
    <cellStyle name="20% - ส่วนที่ถูกเน้น1 2 68" xfId="3824"/>
    <cellStyle name="20% - ส่วนที่ถูกเน้น1 2 69" xfId="3825"/>
    <cellStyle name="20% - ส่วนที่ถูกเน้น1 2 7" xfId="3826"/>
    <cellStyle name="20% - ส่วนที่ถูกเน้น1 2 70" xfId="3827"/>
    <cellStyle name="20% - ส่วนที่ถูกเน้น1 2 71" xfId="3828"/>
    <cellStyle name="20% - ส่วนที่ถูกเน้น1 2 72" xfId="3829"/>
    <cellStyle name="20% - ส่วนที่ถูกเน้น1 2 73" xfId="3830"/>
    <cellStyle name="20% - ส่วนที่ถูกเน้น1 2 74" xfId="3831"/>
    <cellStyle name="20% - ส่วนที่ถูกเน้น1 2 75" xfId="3832"/>
    <cellStyle name="20% - ส่วนที่ถูกเน้น1 2 76" xfId="3833"/>
    <cellStyle name="20% - ส่วนที่ถูกเน้น1 2 77" xfId="3834"/>
    <cellStyle name="20% - ส่วนที่ถูกเน้น1 2 78" xfId="3835"/>
    <cellStyle name="20% - ส่วนที่ถูกเน้น1 2 8" xfId="3836"/>
    <cellStyle name="20% - ส่วนที่ถูกเน้น1 2 9" xfId="3837"/>
    <cellStyle name="20% - ส่วนที่ถูกเน้น1 3" xfId="3838"/>
    <cellStyle name="20% - ส่วนที่ถูกเน้น1 4" xfId="3839"/>
    <cellStyle name="20% - ส่วนที่ถูกเน้น1 5" xfId="3840"/>
    <cellStyle name="20% - ส่วนที่ถูกเน้น1 6" xfId="3841"/>
    <cellStyle name="20% - ส่วนที่ถูกเน้น1 7" xfId="3842"/>
    <cellStyle name="20% - ส่วนที่ถูกเน้น2 2" xfId="3843"/>
    <cellStyle name="20% - ส่วนที่ถูกเน้น2 2 10" xfId="3844"/>
    <cellStyle name="20% - ส่วนที่ถูกเน้น2 2 11" xfId="3845"/>
    <cellStyle name="20% - ส่วนที่ถูกเน้น2 2 12" xfId="3846"/>
    <cellStyle name="20% - ส่วนที่ถูกเน้น2 2 13" xfId="3847"/>
    <cellStyle name="20% - ส่วนที่ถูกเน้น2 2 14" xfId="3848"/>
    <cellStyle name="20% - ส่วนที่ถูกเน้น2 2 15" xfId="3849"/>
    <cellStyle name="20% - ส่วนที่ถูกเน้น2 2 16" xfId="3850"/>
    <cellStyle name="20% - ส่วนที่ถูกเน้น2 2 17" xfId="3851"/>
    <cellStyle name="20% - ส่วนที่ถูกเน้น2 2 18" xfId="3852"/>
    <cellStyle name="20% - ส่วนที่ถูกเน้น2 2 19" xfId="3853"/>
    <cellStyle name="20% - ส่วนที่ถูกเน้น2 2 2" xfId="3854"/>
    <cellStyle name="20% - ส่วนที่ถูกเน้น2 2 20" xfId="3855"/>
    <cellStyle name="20% - ส่วนที่ถูกเน้น2 2 21" xfId="3856"/>
    <cellStyle name="20% - ส่วนที่ถูกเน้น2 2 22" xfId="3857"/>
    <cellStyle name="20% - ส่วนที่ถูกเน้น2 2 23" xfId="3858"/>
    <cellStyle name="20% - ส่วนที่ถูกเน้น2 2 24" xfId="3859"/>
    <cellStyle name="20% - ส่วนที่ถูกเน้น2 2 25" xfId="3860"/>
    <cellStyle name="20% - ส่วนที่ถูกเน้น2 2 26" xfId="3861"/>
    <cellStyle name="20% - ส่วนที่ถูกเน้น2 2 27" xfId="3862"/>
    <cellStyle name="20% - ส่วนที่ถูกเน้น2 2 28" xfId="3863"/>
    <cellStyle name="20% - ส่วนที่ถูกเน้น2 2 29" xfId="3864"/>
    <cellStyle name="20% - ส่วนที่ถูกเน้น2 2 3" xfId="3865"/>
    <cellStyle name="20% - ส่วนที่ถูกเน้น2 2 30" xfId="3866"/>
    <cellStyle name="20% - ส่วนที่ถูกเน้น2 2 31" xfId="3867"/>
    <cellStyle name="20% - ส่วนที่ถูกเน้น2 2 32" xfId="3868"/>
    <cellStyle name="20% - ส่วนที่ถูกเน้น2 2 33" xfId="3869"/>
    <cellStyle name="20% - ส่วนที่ถูกเน้น2 2 34" xfId="3870"/>
    <cellStyle name="20% - ส่วนที่ถูกเน้น2 2 35" xfId="3871"/>
    <cellStyle name="20% - ส่วนที่ถูกเน้น2 2 36" xfId="3872"/>
    <cellStyle name="20% - ส่วนที่ถูกเน้น2 2 37" xfId="3873"/>
    <cellStyle name="20% - ส่วนที่ถูกเน้น2 2 38" xfId="3874"/>
    <cellStyle name="20% - ส่วนที่ถูกเน้น2 2 39" xfId="3875"/>
    <cellStyle name="20% - ส่วนที่ถูกเน้น2 2 4" xfId="3876"/>
    <cellStyle name="20% - ส่วนที่ถูกเน้น2 2 40" xfId="3877"/>
    <cellStyle name="20% - ส่วนที่ถูกเน้น2 2 41" xfId="3878"/>
    <cellStyle name="20% - ส่วนที่ถูกเน้น2 2 42" xfId="3879"/>
    <cellStyle name="20% - ส่วนที่ถูกเน้น2 2 43" xfId="3880"/>
    <cellStyle name="20% - ส่วนที่ถูกเน้น2 2 44" xfId="3881"/>
    <cellStyle name="20% - ส่วนที่ถูกเน้น2 2 45" xfId="3882"/>
    <cellStyle name="20% - ส่วนที่ถูกเน้น2 2 46" xfId="3883"/>
    <cellStyle name="20% - ส่วนที่ถูกเน้น2 2 47" xfId="3884"/>
    <cellStyle name="20% - ส่วนที่ถูกเน้น2 2 48" xfId="3885"/>
    <cellStyle name="20% - ส่วนที่ถูกเน้น2 2 49" xfId="3886"/>
    <cellStyle name="20% - ส่วนที่ถูกเน้น2 2 5" xfId="3887"/>
    <cellStyle name="20% - ส่วนที่ถูกเน้น2 2 50" xfId="3888"/>
    <cellStyle name="20% - ส่วนที่ถูกเน้น2 2 51" xfId="3889"/>
    <cellStyle name="20% - ส่วนที่ถูกเน้น2 2 52" xfId="3890"/>
    <cellStyle name="20% - ส่วนที่ถูกเน้น2 2 53" xfId="3891"/>
    <cellStyle name="20% - ส่วนที่ถูกเน้น2 2 54" xfId="3892"/>
    <cellStyle name="20% - ส่วนที่ถูกเน้น2 2 55" xfId="3893"/>
    <cellStyle name="20% - ส่วนที่ถูกเน้น2 2 56" xfId="3894"/>
    <cellStyle name="20% - ส่วนที่ถูกเน้น2 2 57" xfId="3895"/>
    <cellStyle name="20% - ส่วนที่ถูกเน้น2 2 58" xfId="3896"/>
    <cellStyle name="20% - ส่วนที่ถูกเน้น2 2 59" xfId="3897"/>
    <cellStyle name="20% - ส่วนที่ถูกเน้น2 2 6" xfId="3898"/>
    <cellStyle name="20% - ส่วนที่ถูกเน้น2 2 60" xfId="3899"/>
    <cellStyle name="20% - ส่วนที่ถูกเน้น2 2 61" xfId="3900"/>
    <cellStyle name="20% - ส่วนที่ถูกเน้น2 2 62" xfId="3901"/>
    <cellStyle name="20% - ส่วนที่ถูกเน้น2 2 63" xfId="3902"/>
    <cellStyle name="20% - ส่วนที่ถูกเน้น2 2 64" xfId="3903"/>
    <cellStyle name="20% - ส่วนที่ถูกเน้น2 2 65" xfId="3904"/>
    <cellStyle name="20% - ส่วนที่ถูกเน้น2 2 66" xfId="3905"/>
    <cellStyle name="20% - ส่วนที่ถูกเน้น2 2 67" xfId="3906"/>
    <cellStyle name="20% - ส่วนที่ถูกเน้น2 2 68" xfId="3907"/>
    <cellStyle name="20% - ส่วนที่ถูกเน้น2 2 69" xfId="3908"/>
    <cellStyle name="20% - ส่วนที่ถูกเน้น2 2 7" xfId="3909"/>
    <cellStyle name="20% - ส่วนที่ถูกเน้น2 2 70" xfId="3910"/>
    <cellStyle name="20% - ส่วนที่ถูกเน้น2 2 71" xfId="3911"/>
    <cellStyle name="20% - ส่วนที่ถูกเน้น2 2 72" xfId="3912"/>
    <cellStyle name="20% - ส่วนที่ถูกเน้น2 2 73" xfId="3913"/>
    <cellStyle name="20% - ส่วนที่ถูกเน้น2 2 74" xfId="3914"/>
    <cellStyle name="20% - ส่วนที่ถูกเน้น2 2 75" xfId="3915"/>
    <cellStyle name="20% - ส่วนที่ถูกเน้น2 2 76" xfId="3916"/>
    <cellStyle name="20% - ส่วนที่ถูกเน้น2 2 77" xfId="3917"/>
    <cellStyle name="20% - ส่วนที่ถูกเน้น2 2 78" xfId="3918"/>
    <cellStyle name="20% - ส่วนที่ถูกเน้น2 2 8" xfId="3919"/>
    <cellStyle name="20% - ส่วนที่ถูกเน้น2 2 9" xfId="3920"/>
    <cellStyle name="20% - ส่วนที่ถูกเน้น2 3" xfId="3921"/>
    <cellStyle name="20% - ส่วนที่ถูกเน้น2 4" xfId="3922"/>
    <cellStyle name="20% - ส่วนที่ถูกเน้น2 5" xfId="3923"/>
    <cellStyle name="20% - ส่วนที่ถูกเน้น2 6" xfId="3924"/>
    <cellStyle name="20% - ส่วนที่ถูกเน้น2 7" xfId="3925"/>
    <cellStyle name="20% - ส่วนที่ถูกเน้น3 2" xfId="3926"/>
    <cellStyle name="20% - ส่วนที่ถูกเน้น3 2 10" xfId="3927"/>
    <cellStyle name="20% - ส่วนที่ถูกเน้น3 2 11" xfId="3928"/>
    <cellStyle name="20% - ส่วนที่ถูกเน้น3 2 12" xfId="3929"/>
    <cellStyle name="20% - ส่วนที่ถูกเน้น3 2 13" xfId="3930"/>
    <cellStyle name="20% - ส่วนที่ถูกเน้น3 2 14" xfId="3931"/>
    <cellStyle name="20% - ส่วนที่ถูกเน้น3 2 15" xfId="3932"/>
    <cellStyle name="20% - ส่วนที่ถูกเน้น3 2 16" xfId="3933"/>
    <cellStyle name="20% - ส่วนที่ถูกเน้น3 2 17" xfId="3934"/>
    <cellStyle name="20% - ส่วนที่ถูกเน้น3 2 18" xfId="3935"/>
    <cellStyle name="20% - ส่วนที่ถูกเน้น3 2 19" xfId="3936"/>
    <cellStyle name="20% - ส่วนที่ถูกเน้น3 2 2" xfId="3937"/>
    <cellStyle name="20% - ส่วนที่ถูกเน้น3 2 20" xfId="3938"/>
    <cellStyle name="20% - ส่วนที่ถูกเน้น3 2 21" xfId="3939"/>
    <cellStyle name="20% - ส่วนที่ถูกเน้น3 2 22" xfId="3940"/>
    <cellStyle name="20% - ส่วนที่ถูกเน้น3 2 23" xfId="3941"/>
    <cellStyle name="20% - ส่วนที่ถูกเน้น3 2 24" xfId="3942"/>
    <cellStyle name="20% - ส่วนที่ถูกเน้น3 2 25" xfId="3943"/>
    <cellStyle name="20% - ส่วนที่ถูกเน้น3 2 26" xfId="3944"/>
    <cellStyle name="20% - ส่วนที่ถูกเน้น3 2 27" xfId="3945"/>
    <cellStyle name="20% - ส่วนที่ถูกเน้น3 2 28" xfId="3946"/>
    <cellStyle name="20% - ส่วนที่ถูกเน้น3 2 29" xfId="3947"/>
    <cellStyle name="20% - ส่วนที่ถูกเน้น3 2 3" xfId="3948"/>
    <cellStyle name="20% - ส่วนที่ถูกเน้น3 2 30" xfId="3949"/>
    <cellStyle name="20% - ส่วนที่ถูกเน้น3 2 31" xfId="3950"/>
    <cellStyle name="20% - ส่วนที่ถูกเน้น3 2 32" xfId="3951"/>
    <cellStyle name="20% - ส่วนที่ถูกเน้น3 2 33" xfId="3952"/>
    <cellStyle name="20% - ส่วนที่ถูกเน้น3 2 34" xfId="3953"/>
    <cellStyle name="20% - ส่วนที่ถูกเน้น3 2 35" xfId="3954"/>
    <cellStyle name="20% - ส่วนที่ถูกเน้น3 2 36" xfId="3955"/>
    <cellStyle name="20% - ส่วนที่ถูกเน้น3 2 37" xfId="3956"/>
    <cellStyle name="20% - ส่วนที่ถูกเน้น3 2 38" xfId="3957"/>
    <cellStyle name="20% - ส่วนที่ถูกเน้น3 2 39" xfId="3958"/>
    <cellStyle name="20% - ส่วนที่ถูกเน้น3 2 4" xfId="3959"/>
    <cellStyle name="20% - ส่วนที่ถูกเน้น3 2 40" xfId="3960"/>
    <cellStyle name="20% - ส่วนที่ถูกเน้น3 2 41" xfId="3961"/>
    <cellStyle name="20% - ส่วนที่ถูกเน้น3 2 42" xfId="3962"/>
    <cellStyle name="20% - ส่วนที่ถูกเน้น3 2 43" xfId="3963"/>
    <cellStyle name="20% - ส่วนที่ถูกเน้น3 2 44" xfId="3964"/>
    <cellStyle name="20% - ส่วนที่ถูกเน้น3 2 45" xfId="3965"/>
    <cellStyle name="20% - ส่วนที่ถูกเน้น3 2 46" xfId="3966"/>
    <cellStyle name="20% - ส่วนที่ถูกเน้น3 2 47" xfId="3967"/>
    <cellStyle name="20% - ส่วนที่ถูกเน้น3 2 48" xfId="3968"/>
    <cellStyle name="20% - ส่วนที่ถูกเน้น3 2 49" xfId="3969"/>
    <cellStyle name="20% - ส่วนที่ถูกเน้น3 2 5" xfId="3970"/>
    <cellStyle name="20% - ส่วนที่ถูกเน้น3 2 50" xfId="3971"/>
    <cellStyle name="20% - ส่วนที่ถูกเน้น3 2 51" xfId="3972"/>
    <cellStyle name="20% - ส่วนที่ถูกเน้น3 2 52" xfId="3973"/>
    <cellStyle name="20% - ส่วนที่ถูกเน้น3 2 53" xfId="3974"/>
    <cellStyle name="20% - ส่วนที่ถูกเน้น3 2 54" xfId="3975"/>
    <cellStyle name="20% - ส่วนที่ถูกเน้น3 2 55" xfId="3976"/>
    <cellStyle name="20% - ส่วนที่ถูกเน้น3 2 56" xfId="3977"/>
    <cellStyle name="20% - ส่วนที่ถูกเน้น3 2 57" xfId="3978"/>
    <cellStyle name="20% - ส่วนที่ถูกเน้น3 2 58" xfId="3979"/>
    <cellStyle name="20% - ส่วนที่ถูกเน้น3 2 59" xfId="3980"/>
    <cellStyle name="20% - ส่วนที่ถูกเน้น3 2 6" xfId="3981"/>
    <cellStyle name="20% - ส่วนที่ถูกเน้น3 2 60" xfId="3982"/>
    <cellStyle name="20% - ส่วนที่ถูกเน้น3 2 61" xfId="3983"/>
    <cellStyle name="20% - ส่วนที่ถูกเน้น3 2 62" xfId="3984"/>
    <cellStyle name="20% - ส่วนที่ถูกเน้น3 2 63" xfId="3985"/>
    <cellStyle name="20% - ส่วนที่ถูกเน้น3 2 64" xfId="3986"/>
    <cellStyle name="20% - ส่วนที่ถูกเน้น3 2 65" xfId="3987"/>
    <cellStyle name="20% - ส่วนที่ถูกเน้น3 2 66" xfId="3988"/>
    <cellStyle name="20% - ส่วนที่ถูกเน้น3 2 67" xfId="3989"/>
    <cellStyle name="20% - ส่วนที่ถูกเน้น3 2 68" xfId="3990"/>
    <cellStyle name="20% - ส่วนที่ถูกเน้น3 2 69" xfId="3991"/>
    <cellStyle name="20% - ส่วนที่ถูกเน้น3 2 7" xfId="3992"/>
    <cellStyle name="20% - ส่วนที่ถูกเน้น3 2 70" xfId="3993"/>
    <cellStyle name="20% - ส่วนที่ถูกเน้น3 2 71" xfId="3994"/>
    <cellStyle name="20% - ส่วนที่ถูกเน้น3 2 72" xfId="3995"/>
    <cellStyle name="20% - ส่วนที่ถูกเน้น3 2 73" xfId="3996"/>
    <cellStyle name="20% - ส่วนที่ถูกเน้น3 2 74" xfId="3997"/>
    <cellStyle name="20% - ส่วนที่ถูกเน้น3 2 75" xfId="3998"/>
    <cellStyle name="20% - ส่วนที่ถูกเน้น3 2 76" xfId="3999"/>
    <cellStyle name="20% - ส่วนที่ถูกเน้น3 2 77" xfId="4000"/>
    <cellStyle name="20% - ส่วนที่ถูกเน้น3 2 78" xfId="4001"/>
    <cellStyle name="20% - ส่วนที่ถูกเน้น3 2 8" xfId="4002"/>
    <cellStyle name="20% - ส่วนที่ถูกเน้น3 2 9" xfId="4003"/>
    <cellStyle name="20% - ส่วนที่ถูกเน้น3 3" xfId="4004"/>
    <cellStyle name="20% - ส่วนที่ถูกเน้น3 4" xfId="4005"/>
    <cellStyle name="20% - ส่วนที่ถูกเน้น3 5" xfId="4006"/>
    <cellStyle name="20% - ส่วนที่ถูกเน้น3 6" xfId="4007"/>
    <cellStyle name="20% - ส่วนที่ถูกเน้น3 7" xfId="4008"/>
    <cellStyle name="20% - ส่วนที่ถูกเน้น4 2" xfId="4009"/>
    <cellStyle name="20% - ส่วนที่ถูกเน้น4 2 10" xfId="4010"/>
    <cellStyle name="20% - ส่วนที่ถูกเน้น4 2 11" xfId="4011"/>
    <cellStyle name="20% - ส่วนที่ถูกเน้น4 2 12" xfId="4012"/>
    <cellStyle name="20% - ส่วนที่ถูกเน้น4 2 13" xfId="4013"/>
    <cellStyle name="20% - ส่วนที่ถูกเน้น4 2 14" xfId="4014"/>
    <cellStyle name="20% - ส่วนที่ถูกเน้น4 2 15" xfId="4015"/>
    <cellStyle name="20% - ส่วนที่ถูกเน้น4 2 16" xfId="4016"/>
    <cellStyle name="20% - ส่วนที่ถูกเน้น4 2 17" xfId="4017"/>
    <cellStyle name="20% - ส่วนที่ถูกเน้น4 2 18" xfId="4018"/>
    <cellStyle name="20% - ส่วนที่ถูกเน้น4 2 19" xfId="4019"/>
    <cellStyle name="20% - ส่วนที่ถูกเน้น4 2 2" xfId="4020"/>
    <cellStyle name="20% - ส่วนที่ถูกเน้น4 2 20" xfId="4021"/>
    <cellStyle name="20% - ส่วนที่ถูกเน้น4 2 21" xfId="4022"/>
    <cellStyle name="20% - ส่วนที่ถูกเน้น4 2 22" xfId="4023"/>
    <cellStyle name="20% - ส่วนที่ถูกเน้น4 2 23" xfId="4024"/>
    <cellStyle name="20% - ส่วนที่ถูกเน้น4 2 24" xfId="4025"/>
    <cellStyle name="20% - ส่วนที่ถูกเน้น4 2 25" xfId="4026"/>
    <cellStyle name="20% - ส่วนที่ถูกเน้น4 2 26" xfId="4027"/>
    <cellStyle name="20% - ส่วนที่ถูกเน้น4 2 27" xfId="4028"/>
    <cellStyle name="20% - ส่วนที่ถูกเน้น4 2 28" xfId="4029"/>
    <cellStyle name="20% - ส่วนที่ถูกเน้น4 2 29" xfId="4030"/>
    <cellStyle name="20% - ส่วนที่ถูกเน้น4 2 3" xfId="4031"/>
    <cellStyle name="20% - ส่วนที่ถูกเน้น4 2 30" xfId="4032"/>
    <cellStyle name="20% - ส่วนที่ถูกเน้น4 2 31" xfId="4033"/>
    <cellStyle name="20% - ส่วนที่ถูกเน้น4 2 32" xfId="4034"/>
    <cellStyle name="20% - ส่วนที่ถูกเน้น4 2 33" xfId="4035"/>
    <cellStyle name="20% - ส่วนที่ถูกเน้น4 2 34" xfId="4036"/>
    <cellStyle name="20% - ส่วนที่ถูกเน้น4 2 35" xfId="4037"/>
    <cellStyle name="20% - ส่วนที่ถูกเน้น4 2 36" xfId="4038"/>
    <cellStyle name="20% - ส่วนที่ถูกเน้น4 2 37" xfId="4039"/>
    <cellStyle name="20% - ส่วนที่ถูกเน้น4 2 38" xfId="4040"/>
    <cellStyle name="20% - ส่วนที่ถูกเน้น4 2 39" xfId="4041"/>
    <cellStyle name="20% - ส่วนที่ถูกเน้น4 2 4" xfId="4042"/>
    <cellStyle name="20% - ส่วนที่ถูกเน้น4 2 40" xfId="4043"/>
    <cellStyle name="20% - ส่วนที่ถูกเน้น4 2 41" xfId="4044"/>
    <cellStyle name="20% - ส่วนที่ถูกเน้น4 2 42" xfId="4045"/>
    <cellStyle name="20% - ส่วนที่ถูกเน้น4 2 43" xfId="4046"/>
    <cellStyle name="20% - ส่วนที่ถูกเน้น4 2 44" xfId="4047"/>
    <cellStyle name="20% - ส่วนที่ถูกเน้น4 2 45" xfId="4048"/>
    <cellStyle name="20% - ส่วนที่ถูกเน้น4 2 46" xfId="4049"/>
    <cellStyle name="20% - ส่วนที่ถูกเน้น4 2 47" xfId="4050"/>
    <cellStyle name="20% - ส่วนที่ถูกเน้น4 2 48" xfId="4051"/>
    <cellStyle name="20% - ส่วนที่ถูกเน้น4 2 49" xfId="4052"/>
    <cellStyle name="20% - ส่วนที่ถูกเน้น4 2 5" xfId="4053"/>
    <cellStyle name="20% - ส่วนที่ถูกเน้น4 2 50" xfId="4054"/>
    <cellStyle name="20% - ส่วนที่ถูกเน้น4 2 51" xfId="4055"/>
    <cellStyle name="20% - ส่วนที่ถูกเน้น4 2 52" xfId="4056"/>
    <cellStyle name="20% - ส่วนที่ถูกเน้น4 2 53" xfId="4057"/>
    <cellStyle name="20% - ส่วนที่ถูกเน้น4 2 54" xfId="4058"/>
    <cellStyle name="20% - ส่วนที่ถูกเน้น4 2 55" xfId="4059"/>
    <cellStyle name="20% - ส่วนที่ถูกเน้น4 2 56" xfId="4060"/>
    <cellStyle name="20% - ส่วนที่ถูกเน้น4 2 57" xfId="4061"/>
    <cellStyle name="20% - ส่วนที่ถูกเน้น4 2 58" xfId="4062"/>
    <cellStyle name="20% - ส่วนที่ถูกเน้น4 2 59" xfId="4063"/>
    <cellStyle name="20% - ส่วนที่ถูกเน้น4 2 6" xfId="4064"/>
    <cellStyle name="20% - ส่วนที่ถูกเน้น4 2 60" xfId="4065"/>
    <cellStyle name="20% - ส่วนที่ถูกเน้น4 2 61" xfId="4066"/>
    <cellStyle name="20% - ส่วนที่ถูกเน้น4 2 62" xfId="4067"/>
    <cellStyle name="20% - ส่วนที่ถูกเน้น4 2 63" xfId="4068"/>
    <cellStyle name="20% - ส่วนที่ถูกเน้น4 2 64" xfId="4069"/>
    <cellStyle name="20% - ส่วนที่ถูกเน้น4 2 65" xfId="4070"/>
    <cellStyle name="20% - ส่วนที่ถูกเน้น4 2 66" xfId="4071"/>
    <cellStyle name="20% - ส่วนที่ถูกเน้น4 2 67" xfId="4072"/>
    <cellStyle name="20% - ส่วนที่ถูกเน้น4 2 68" xfId="4073"/>
    <cellStyle name="20% - ส่วนที่ถูกเน้น4 2 69" xfId="4074"/>
    <cellStyle name="20% - ส่วนที่ถูกเน้น4 2 7" xfId="4075"/>
    <cellStyle name="20% - ส่วนที่ถูกเน้น4 2 70" xfId="4076"/>
    <cellStyle name="20% - ส่วนที่ถูกเน้น4 2 71" xfId="4077"/>
    <cellStyle name="20% - ส่วนที่ถูกเน้น4 2 72" xfId="4078"/>
    <cellStyle name="20% - ส่วนที่ถูกเน้น4 2 73" xfId="4079"/>
    <cellStyle name="20% - ส่วนที่ถูกเน้น4 2 74" xfId="4080"/>
    <cellStyle name="20% - ส่วนที่ถูกเน้น4 2 75" xfId="4081"/>
    <cellStyle name="20% - ส่วนที่ถูกเน้น4 2 76" xfId="4082"/>
    <cellStyle name="20% - ส่วนที่ถูกเน้น4 2 77" xfId="4083"/>
    <cellStyle name="20% - ส่วนที่ถูกเน้น4 2 78" xfId="4084"/>
    <cellStyle name="20% - ส่วนที่ถูกเน้น4 2 8" xfId="4085"/>
    <cellStyle name="20% - ส่วนที่ถูกเน้น4 2 9" xfId="4086"/>
    <cellStyle name="20% - ส่วนที่ถูกเน้น4 3" xfId="4087"/>
    <cellStyle name="20% - ส่วนที่ถูกเน้น4 4" xfId="4088"/>
    <cellStyle name="20% - ส่วนที่ถูกเน้น4 5" xfId="4089"/>
    <cellStyle name="20% - ส่วนที่ถูกเน้น4 6" xfId="4090"/>
    <cellStyle name="20% - ส่วนที่ถูกเน้น4 7" xfId="4091"/>
    <cellStyle name="20% - ส่วนที่ถูกเน้น5 2" xfId="4092"/>
    <cellStyle name="20% - ส่วนที่ถูกเน้น5 2 10" xfId="4093"/>
    <cellStyle name="20% - ส่วนที่ถูกเน้น5 2 11" xfId="4094"/>
    <cellStyle name="20% - ส่วนที่ถูกเน้น5 2 12" xfId="4095"/>
    <cellStyle name="20% - ส่วนที่ถูกเน้น5 2 13" xfId="4096"/>
    <cellStyle name="20% - ส่วนที่ถูกเน้น5 2 14" xfId="4097"/>
    <cellStyle name="20% - ส่วนที่ถูกเน้น5 2 15" xfId="4098"/>
    <cellStyle name="20% - ส่วนที่ถูกเน้น5 2 16" xfId="4099"/>
    <cellStyle name="20% - ส่วนที่ถูกเน้น5 2 17" xfId="4100"/>
    <cellStyle name="20% - ส่วนที่ถูกเน้น5 2 18" xfId="4101"/>
    <cellStyle name="20% - ส่วนที่ถูกเน้น5 2 19" xfId="4102"/>
    <cellStyle name="20% - ส่วนที่ถูกเน้น5 2 2" xfId="4103"/>
    <cellStyle name="20% - ส่วนที่ถูกเน้น5 2 20" xfId="4104"/>
    <cellStyle name="20% - ส่วนที่ถูกเน้น5 2 21" xfId="4105"/>
    <cellStyle name="20% - ส่วนที่ถูกเน้น5 2 22" xfId="4106"/>
    <cellStyle name="20% - ส่วนที่ถูกเน้น5 2 23" xfId="4107"/>
    <cellStyle name="20% - ส่วนที่ถูกเน้น5 2 24" xfId="4108"/>
    <cellStyle name="20% - ส่วนที่ถูกเน้น5 2 25" xfId="4109"/>
    <cellStyle name="20% - ส่วนที่ถูกเน้น5 2 26" xfId="4110"/>
    <cellStyle name="20% - ส่วนที่ถูกเน้น5 2 27" xfId="4111"/>
    <cellStyle name="20% - ส่วนที่ถูกเน้น5 2 28" xfId="4112"/>
    <cellStyle name="20% - ส่วนที่ถูกเน้น5 2 29" xfId="4113"/>
    <cellStyle name="20% - ส่วนที่ถูกเน้น5 2 3" xfId="4114"/>
    <cellStyle name="20% - ส่วนที่ถูกเน้น5 2 30" xfId="4115"/>
    <cellStyle name="20% - ส่วนที่ถูกเน้น5 2 31" xfId="4116"/>
    <cellStyle name="20% - ส่วนที่ถูกเน้น5 2 32" xfId="4117"/>
    <cellStyle name="20% - ส่วนที่ถูกเน้น5 2 33" xfId="4118"/>
    <cellStyle name="20% - ส่วนที่ถูกเน้น5 2 34" xfId="4119"/>
    <cellStyle name="20% - ส่วนที่ถูกเน้น5 2 35" xfId="4120"/>
    <cellStyle name="20% - ส่วนที่ถูกเน้น5 2 36" xfId="4121"/>
    <cellStyle name="20% - ส่วนที่ถูกเน้น5 2 37" xfId="4122"/>
    <cellStyle name="20% - ส่วนที่ถูกเน้น5 2 38" xfId="4123"/>
    <cellStyle name="20% - ส่วนที่ถูกเน้น5 2 39" xfId="4124"/>
    <cellStyle name="20% - ส่วนที่ถูกเน้น5 2 4" xfId="4125"/>
    <cellStyle name="20% - ส่วนที่ถูกเน้น5 2 40" xfId="4126"/>
    <cellStyle name="20% - ส่วนที่ถูกเน้น5 2 41" xfId="4127"/>
    <cellStyle name="20% - ส่วนที่ถูกเน้น5 2 42" xfId="4128"/>
    <cellStyle name="20% - ส่วนที่ถูกเน้น5 2 43" xfId="4129"/>
    <cellStyle name="20% - ส่วนที่ถูกเน้น5 2 44" xfId="4130"/>
    <cellStyle name="20% - ส่วนที่ถูกเน้น5 2 45" xfId="4131"/>
    <cellStyle name="20% - ส่วนที่ถูกเน้น5 2 46" xfId="4132"/>
    <cellStyle name="20% - ส่วนที่ถูกเน้น5 2 47" xfId="4133"/>
    <cellStyle name="20% - ส่วนที่ถูกเน้น5 2 48" xfId="4134"/>
    <cellStyle name="20% - ส่วนที่ถูกเน้น5 2 49" xfId="4135"/>
    <cellStyle name="20% - ส่วนที่ถูกเน้น5 2 5" xfId="4136"/>
    <cellStyle name="20% - ส่วนที่ถูกเน้น5 2 50" xfId="4137"/>
    <cellStyle name="20% - ส่วนที่ถูกเน้น5 2 51" xfId="4138"/>
    <cellStyle name="20% - ส่วนที่ถูกเน้น5 2 52" xfId="4139"/>
    <cellStyle name="20% - ส่วนที่ถูกเน้น5 2 53" xfId="4140"/>
    <cellStyle name="20% - ส่วนที่ถูกเน้น5 2 54" xfId="4141"/>
    <cellStyle name="20% - ส่วนที่ถูกเน้น5 2 55" xfId="4142"/>
    <cellStyle name="20% - ส่วนที่ถูกเน้น5 2 56" xfId="4143"/>
    <cellStyle name="20% - ส่วนที่ถูกเน้น5 2 57" xfId="4144"/>
    <cellStyle name="20% - ส่วนที่ถูกเน้น5 2 58" xfId="4145"/>
    <cellStyle name="20% - ส่วนที่ถูกเน้น5 2 59" xfId="4146"/>
    <cellStyle name="20% - ส่วนที่ถูกเน้น5 2 6" xfId="4147"/>
    <cellStyle name="20% - ส่วนที่ถูกเน้น5 2 60" xfId="4148"/>
    <cellStyle name="20% - ส่วนที่ถูกเน้น5 2 61" xfId="4149"/>
    <cellStyle name="20% - ส่วนที่ถูกเน้น5 2 62" xfId="4150"/>
    <cellStyle name="20% - ส่วนที่ถูกเน้น5 2 63" xfId="4151"/>
    <cellStyle name="20% - ส่วนที่ถูกเน้น5 2 64" xfId="4152"/>
    <cellStyle name="20% - ส่วนที่ถูกเน้น5 2 65" xfId="4153"/>
    <cellStyle name="20% - ส่วนที่ถูกเน้น5 2 66" xfId="4154"/>
    <cellStyle name="20% - ส่วนที่ถูกเน้น5 2 67" xfId="4155"/>
    <cellStyle name="20% - ส่วนที่ถูกเน้น5 2 68" xfId="4156"/>
    <cellStyle name="20% - ส่วนที่ถูกเน้น5 2 69" xfId="4157"/>
    <cellStyle name="20% - ส่วนที่ถูกเน้น5 2 7" xfId="4158"/>
    <cellStyle name="20% - ส่วนที่ถูกเน้น5 2 70" xfId="4159"/>
    <cellStyle name="20% - ส่วนที่ถูกเน้น5 2 71" xfId="4160"/>
    <cellStyle name="20% - ส่วนที่ถูกเน้น5 2 72" xfId="4161"/>
    <cellStyle name="20% - ส่วนที่ถูกเน้น5 2 73" xfId="4162"/>
    <cellStyle name="20% - ส่วนที่ถูกเน้น5 2 74" xfId="4163"/>
    <cellStyle name="20% - ส่วนที่ถูกเน้น5 2 75" xfId="4164"/>
    <cellStyle name="20% - ส่วนที่ถูกเน้น5 2 76" xfId="4165"/>
    <cellStyle name="20% - ส่วนที่ถูกเน้น5 2 77" xfId="4166"/>
    <cellStyle name="20% - ส่วนที่ถูกเน้น5 2 78" xfId="4167"/>
    <cellStyle name="20% - ส่วนที่ถูกเน้น5 2 79" xfId="28468"/>
    <cellStyle name="20% - ส่วนที่ถูกเน้น5 2 8" xfId="4168"/>
    <cellStyle name="20% - ส่วนที่ถูกเน้น5 2 9" xfId="4169"/>
    <cellStyle name="20% - ส่วนที่ถูกเน้น5 3" xfId="4170"/>
    <cellStyle name="20% - ส่วนที่ถูกเน้น5 4" xfId="4171"/>
    <cellStyle name="20% - ส่วนที่ถูกเน้น5 5" xfId="4172"/>
    <cellStyle name="20% - ส่วนที่ถูกเน้น5 6" xfId="4173"/>
    <cellStyle name="20% - ส่วนที่ถูกเน้น5 7" xfId="4174"/>
    <cellStyle name="20% - ส่วนที่ถูกเน้น6 2" xfId="4175"/>
    <cellStyle name="20% - ส่วนที่ถูกเน้น6 2 10" xfId="4176"/>
    <cellStyle name="20% - ส่วนที่ถูกเน้น6 2 11" xfId="4177"/>
    <cellStyle name="20% - ส่วนที่ถูกเน้น6 2 12" xfId="4178"/>
    <cellStyle name="20% - ส่วนที่ถูกเน้น6 2 13" xfId="4179"/>
    <cellStyle name="20% - ส่วนที่ถูกเน้น6 2 14" xfId="4180"/>
    <cellStyle name="20% - ส่วนที่ถูกเน้น6 2 15" xfId="4181"/>
    <cellStyle name="20% - ส่วนที่ถูกเน้น6 2 16" xfId="4182"/>
    <cellStyle name="20% - ส่วนที่ถูกเน้น6 2 17" xfId="4183"/>
    <cellStyle name="20% - ส่วนที่ถูกเน้น6 2 18" xfId="4184"/>
    <cellStyle name="20% - ส่วนที่ถูกเน้น6 2 19" xfId="4185"/>
    <cellStyle name="20% - ส่วนที่ถูกเน้น6 2 2" xfId="4186"/>
    <cellStyle name="20% - ส่วนที่ถูกเน้น6 2 20" xfId="4187"/>
    <cellStyle name="20% - ส่วนที่ถูกเน้น6 2 21" xfId="4188"/>
    <cellStyle name="20% - ส่วนที่ถูกเน้น6 2 22" xfId="4189"/>
    <cellStyle name="20% - ส่วนที่ถูกเน้น6 2 23" xfId="4190"/>
    <cellStyle name="20% - ส่วนที่ถูกเน้น6 2 24" xfId="4191"/>
    <cellStyle name="20% - ส่วนที่ถูกเน้น6 2 25" xfId="4192"/>
    <cellStyle name="20% - ส่วนที่ถูกเน้น6 2 26" xfId="4193"/>
    <cellStyle name="20% - ส่วนที่ถูกเน้น6 2 27" xfId="4194"/>
    <cellStyle name="20% - ส่วนที่ถูกเน้น6 2 28" xfId="4195"/>
    <cellStyle name="20% - ส่วนที่ถูกเน้น6 2 29" xfId="4196"/>
    <cellStyle name="20% - ส่วนที่ถูกเน้น6 2 3" xfId="4197"/>
    <cellStyle name="20% - ส่วนที่ถูกเน้น6 2 30" xfId="4198"/>
    <cellStyle name="20% - ส่วนที่ถูกเน้น6 2 31" xfId="4199"/>
    <cellStyle name="20% - ส่วนที่ถูกเน้น6 2 32" xfId="4200"/>
    <cellStyle name="20% - ส่วนที่ถูกเน้น6 2 33" xfId="4201"/>
    <cellStyle name="20% - ส่วนที่ถูกเน้น6 2 34" xfId="4202"/>
    <cellStyle name="20% - ส่วนที่ถูกเน้น6 2 35" xfId="4203"/>
    <cellStyle name="20% - ส่วนที่ถูกเน้น6 2 36" xfId="4204"/>
    <cellStyle name="20% - ส่วนที่ถูกเน้น6 2 37" xfId="4205"/>
    <cellStyle name="20% - ส่วนที่ถูกเน้น6 2 38" xfId="4206"/>
    <cellStyle name="20% - ส่วนที่ถูกเน้น6 2 39" xfId="4207"/>
    <cellStyle name="20% - ส่วนที่ถูกเน้น6 2 4" xfId="4208"/>
    <cellStyle name="20% - ส่วนที่ถูกเน้น6 2 40" xfId="4209"/>
    <cellStyle name="20% - ส่วนที่ถูกเน้น6 2 41" xfId="4210"/>
    <cellStyle name="20% - ส่วนที่ถูกเน้น6 2 42" xfId="4211"/>
    <cellStyle name="20% - ส่วนที่ถูกเน้น6 2 43" xfId="4212"/>
    <cellStyle name="20% - ส่วนที่ถูกเน้น6 2 44" xfId="4213"/>
    <cellStyle name="20% - ส่วนที่ถูกเน้น6 2 45" xfId="4214"/>
    <cellStyle name="20% - ส่วนที่ถูกเน้น6 2 46" xfId="4215"/>
    <cellStyle name="20% - ส่วนที่ถูกเน้น6 2 47" xfId="4216"/>
    <cellStyle name="20% - ส่วนที่ถูกเน้น6 2 48" xfId="4217"/>
    <cellStyle name="20% - ส่วนที่ถูกเน้น6 2 49" xfId="4218"/>
    <cellStyle name="20% - ส่วนที่ถูกเน้น6 2 5" xfId="4219"/>
    <cellStyle name="20% - ส่วนที่ถูกเน้น6 2 50" xfId="4220"/>
    <cellStyle name="20% - ส่วนที่ถูกเน้น6 2 51" xfId="4221"/>
    <cellStyle name="20% - ส่วนที่ถูกเน้น6 2 52" xfId="4222"/>
    <cellStyle name="20% - ส่วนที่ถูกเน้น6 2 53" xfId="4223"/>
    <cellStyle name="20% - ส่วนที่ถูกเน้น6 2 54" xfId="4224"/>
    <cellStyle name="20% - ส่วนที่ถูกเน้น6 2 55" xfId="4225"/>
    <cellStyle name="20% - ส่วนที่ถูกเน้น6 2 56" xfId="4226"/>
    <cellStyle name="20% - ส่วนที่ถูกเน้น6 2 57" xfId="4227"/>
    <cellStyle name="20% - ส่วนที่ถูกเน้น6 2 58" xfId="4228"/>
    <cellStyle name="20% - ส่วนที่ถูกเน้น6 2 59" xfId="4229"/>
    <cellStyle name="20% - ส่วนที่ถูกเน้น6 2 6" xfId="4230"/>
    <cellStyle name="20% - ส่วนที่ถูกเน้น6 2 60" xfId="4231"/>
    <cellStyle name="20% - ส่วนที่ถูกเน้น6 2 61" xfId="4232"/>
    <cellStyle name="20% - ส่วนที่ถูกเน้น6 2 62" xfId="4233"/>
    <cellStyle name="20% - ส่วนที่ถูกเน้น6 2 63" xfId="4234"/>
    <cellStyle name="20% - ส่วนที่ถูกเน้น6 2 64" xfId="4235"/>
    <cellStyle name="20% - ส่วนที่ถูกเน้น6 2 65" xfId="4236"/>
    <cellStyle name="20% - ส่วนที่ถูกเน้น6 2 66" xfId="4237"/>
    <cellStyle name="20% - ส่วนที่ถูกเน้น6 2 67" xfId="4238"/>
    <cellStyle name="20% - ส่วนที่ถูกเน้น6 2 68" xfId="4239"/>
    <cellStyle name="20% - ส่วนที่ถูกเน้น6 2 69" xfId="4240"/>
    <cellStyle name="20% - ส่วนที่ถูกเน้น6 2 7" xfId="4241"/>
    <cellStyle name="20% - ส่วนที่ถูกเน้น6 2 70" xfId="4242"/>
    <cellStyle name="20% - ส่วนที่ถูกเน้น6 2 71" xfId="4243"/>
    <cellStyle name="20% - ส่วนที่ถูกเน้น6 2 72" xfId="4244"/>
    <cellStyle name="20% - ส่วนที่ถูกเน้น6 2 73" xfId="4245"/>
    <cellStyle name="20% - ส่วนที่ถูกเน้น6 2 74" xfId="4246"/>
    <cellStyle name="20% - ส่วนที่ถูกเน้น6 2 75" xfId="4247"/>
    <cellStyle name="20% - ส่วนที่ถูกเน้น6 2 76" xfId="4248"/>
    <cellStyle name="20% - ส่วนที่ถูกเน้น6 2 77" xfId="4249"/>
    <cellStyle name="20% - ส่วนที่ถูกเน้น6 2 78" xfId="4250"/>
    <cellStyle name="20% - ส่วนที่ถูกเน้น6 2 79" xfId="28469"/>
    <cellStyle name="20% - ส่วนที่ถูกเน้น6 2 8" xfId="4251"/>
    <cellStyle name="20% - ส่วนที่ถูกเน้น6 2 9" xfId="4252"/>
    <cellStyle name="20% - ส่วนที่ถูกเน้น6 3" xfId="4253"/>
    <cellStyle name="20% - ส่วนที่ถูกเน้น6 4" xfId="4254"/>
    <cellStyle name="20% - ส่วนที่ถูกเน้น6 5" xfId="4255"/>
    <cellStyle name="20% - ส่วนที่ถูกเน้น6 6" xfId="4256"/>
    <cellStyle name="20% - ส่วนที่ถูกเน้น6 7" xfId="4257"/>
    <cellStyle name="40 % - Accent1" xfId="4258"/>
    <cellStyle name="40 % - Accent1 2" xfId="28470"/>
    <cellStyle name="40 % - Accent2" xfId="4259"/>
    <cellStyle name="40 % - Accent2 2" xfId="28471"/>
    <cellStyle name="40 % - Accent3" xfId="4260"/>
    <cellStyle name="40 % - Accent3 2" xfId="28472"/>
    <cellStyle name="40 % - Accent4" xfId="4261"/>
    <cellStyle name="40 % - Accent4 2" xfId="28473"/>
    <cellStyle name="40 % - Accent5" xfId="4262"/>
    <cellStyle name="40 % - Accent5 2" xfId="28474"/>
    <cellStyle name="40 % - Accent6" xfId="4263"/>
    <cellStyle name="40 % - Accent6 2" xfId="28475"/>
    <cellStyle name="40% - Accent1" xfId="4264"/>
    <cellStyle name="40% - Accent1 2" xfId="4265"/>
    <cellStyle name="40% - Accent1 2 2" xfId="28477"/>
    <cellStyle name="40% - Accent1 3" xfId="28476"/>
    <cellStyle name="40% - Accent2" xfId="4266"/>
    <cellStyle name="40% - Accent2 2" xfId="4267"/>
    <cellStyle name="40% - Accent2 2 2" xfId="28479"/>
    <cellStyle name="40% - Accent2 3" xfId="28478"/>
    <cellStyle name="40% - Accent3" xfId="4268"/>
    <cellStyle name="40% - Accent3 2" xfId="4269"/>
    <cellStyle name="40% - Accent3 2 2" xfId="28481"/>
    <cellStyle name="40% - Accent3 3" xfId="28480"/>
    <cellStyle name="40% - Accent4" xfId="4270"/>
    <cellStyle name="40% - Accent4 2" xfId="4271"/>
    <cellStyle name="40% - Accent4 2 2" xfId="28483"/>
    <cellStyle name="40% - Accent4 3" xfId="28482"/>
    <cellStyle name="40% - Accent5" xfId="4272"/>
    <cellStyle name="40% - Accent5 2" xfId="4273"/>
    <cellStyle name="40% - Accent5 2 2" xfId="28485"/>
    <cellStyle name="40% - Accent5 3" xfId="28484"/>
    <cellStyle name="40% - Accent6" xfId="4274"/>
    <cellStyle name="40% - Accent6 2" xfId="4275"/>
    <cellStyle name="40% - Accent6 2 2" xfId="28487"/>
    <cellStyle name="40% - Accent6 3" xfId="28486"/>
    <cellStyle name="40% - ส่วนที่ถูกเน้น1 2" xfId="4276"/>
    <cellStyle name="40% - ส่วนที่ถูกเน้น1 2 10" xfId="4277"/>
    <cellStyle name="40% - ส่วนที่ถูกเน้น1 2 11" xfId="4278"/>
    <cellStyle name="40% - ส่วนที่ถูกเน้น1 2 12" xfId="4279"/>
    <cellStyle name="40% - ส่วนที่ถูกเน้น1 2 13" xfId="4280"/>
    <cellStyle name="40% - ส่วนที่ถูกเน้น1 2 14" xfId="4281"/>
    <cellStyle name="40% - ส่วนที่ถูกเน้น1 2 15" xfId="4282"/>
    <cellStyle name="40% - ส่วนที่ถูกเน้น1 2 16" xfId="4283"/>
    <cellStyle name="40% - ส่วนที่ถูกเน้น1 2 17" xfId="4284"/>
    <cellStyle name="40% - ส่วนที่ถูกเน้น1 2 18" xfId="4285"/>
    <cellStyle name="40% - ส่วนที่ถูกเน้น1 2 19" xfId="4286"/>
    <cellStyle name="40% - ส่วนที่ถูกเน้น1 2 2" xfId="4287"/>
    <cellStyle name="40% - ส่วนที่ถูกเน้น1 2 20" xfId="4288"/>
    <cellStyle name="40% - ส่วนที่ถูกเน้น1 2 21" xfId="4289"/>
    <cellStyle name="40% - ส่วนที่ถูกเน้น1 2 22" xfId="4290"/>
    <cellStyle name="40% - ส่วนที่ถูกเน้น1 2 23" xfId="4291"/>
    <cellStyle name="40% - ส่วนที่ถูกเน้น1 2 24" xfId="4292"/>
    <cellStyle name="40% - ส่วนที่ถูกเน้น1 2 25" xfId="4293"/>
    <cellStyle name="40% - ส่วนที่ถูกเน้น1 2 26" xfId="4294"/>
    <cellStyle name="40% - ส่วนที่ถูกเน้น1 2 27" xfId="4295"/>
    <cellStyle name="40% - ส่วนที่ถูกเน้น1 2 28" xfId="4296"/>
    <cellStyle name="40% - ส่วนที่ถูกเน้น1 2 29" xfId="4297"/>
    <cellStyle name="40% - ส่วนที่ถูกเน้น1 2 3" xfId="4298"/>
    <cellStyle name="40% - ส่วนที่ถูกเน้น1 2 30" xfId="4299"/>
    <cellStyle name="40% - ส่วนที่ถูกเน้น1 2 31" xfId="4300"/>
    <cellStyle name="40% - ส่วนที่ถูกเน้น1 2 32" xfId="4301"/>
    <cellStyle name="40% - ส่วนที่ถูกเน้น1 2 33" xfId="4302"/>
    <cellStyle name="40% - ส่วนที่ถูกเน้น1 2 34" xfId="4303"/>
    <cellStyle name="40% - ส่วนที่ถูกเน้น1 2 35" xfId="4304"/>
    <cellStyle name="40% - ส่วนที่ถูกเน้น1 2 36" xfId="4305"/>
    <cellStyle name="40% - ส่วนที่ถูกเน้น1 2 37" xfId="4306"/>
    <cellStyle name="40% - ส่วนที่ถูกเน้น1 2 38" xfId="4307"/>
    <cellStyle name="40% - ส่วนที่ถูกเน้น1 2 39" xfId="4308"/>
    <cellStyle name="40% - ส่วนที่ถูกเน้น1 2 4" xfId="4309"/>
    <cellStyle name="40% - ส่วนที่ถูกเน้น1 2 40" xfId="4310"/>
    <cellStyle name="40% - ส่วนที่ถูกเน้น1 2 41" xfId="4311"/>
    <cellStyle name="40% - ส่วนที่ถูกเน้น1 2 42" xfId="4312"/>
    <cellStyle name="40% - ส่วนที่ถูกเน้น1 2 43" xfId="4313"/>
    <cellStyle name="40% - ส่วนที่ถูกเน้น1 2 44" xfId="4314"/>
    <cellStyle name="40% - ส่วนที่ถูกเน้น1 2 45" xfId="4315"/>
    <cellStyle name="40% - ส่วนที่ถูกเน้น1 2 46" xfId="4316"/>
    <cellStyle name="40% - ส่วนที่ถูกเน้น1 2 47" xfId="4317"/>
    <cellStyle name="40% - ส่วนที่ถูกเน้น1 2 48" xfId="4318"/>
    <cellStyle name="40% - ส่วนที่ถูกเน้น1 2 49" xfId="4319"/>
    <cellStyle name="40% - ส่วนที่ถูกเน้น1 2 5" xfId="4320"/>
    <cellStyle name="40% - ส่วนที่ถูกเน้น1 2 50" xfId="4321"/>
    <cellStyle name="40% - ส่วนที่ถูกเน้น1 2 51" xfId="4322"/>
    <cellStyle name="40% - ส่วนที่ถูกเน้น1 2 52" xfId="4323"/>
    <cellStyle name="40% - ส่วนที่ถูกเน้น1 2 53" xfId="4324"/>
    <cellStyle name="40% - ส่วนที่ถูกเน้น1 2 54" xfId="4325"/>
    <cellStyle name="40% - ส่วนที่ถูกเน้น1 2 55" xfId="4326"/>
    <cellStyle name="40% - ส่วนที่ถูกเน้น1 2 56" xfId="4327"/>
    <cellStyle name="40% - ส่วนที่ถูกเน้น1 2 57" xfId="4328"/>
    <cellStyle name="40% - ส่วนที่ถูกเน้น1 2 58" xfId="4329"/>
    <cellStyle name="40% - ส่วนที่ถูกเน้น1 2 59" xfId="4330"/>
    <cellStyle name="40% - ส่วนที่ถูกเน้น1 2 6" xfId="4331"/>
    <cellStyle name="40% - ส่วนที่ถูกเน้น1 2 60" xfId="4332"/>
    <cellStyle name="40% - ส่วนที่ถูกเน้น1 2 61" xfId="4333"/>
    <cellStyle name="40% - ส่วนที่ถูกเน้น1 2 62" xfId="4334"/>
    <cellStyle name="40% - ส่วนที่ถูกเน้น1 2 63" xfId="4335"/>
    <cellStyle name="40% - ส่วนที่ถูกเน้น1 2 64" xfId="4336"/>
    <cellStyle name="40% - ส่วนที่ถูกเน้น1 2 65" xfId="4337"/>
    <cellStyle name="40% - ส่วนที่ถูกเน้น1 2 66" xfId="4338"/>
    <cellStyle name="40% - ส่วนที่ถูกเน้น1 2 67" xfId="4339"/>
    <cellStyle name="40% - ส่วนที่ถูกเน้น1 2 68" xfId="4340"/>
    <cellStyle name="40% - ส่วนที่ถูกเน้น1 2 69" xfId="4341"/>
    <cellStyle name="40% - ส่วนที่ถูกเน้น1 2 7" xfId="4342"/>
    <cellStyle name="40% - ส่วนที่ถูกเน้น1 2 70" xfId="4343"/>
    <cellStyle name="40% - ส่วนที่ถูกเน้น1 2 71" xfId="4344"/>
    <cellStyle name="40% - ส่วนที่ถูกเน้น1 2 72" xfId="4345"/>
    <cellStyle name="40% - ส่วนที่ถูกเน้น1 2 73" xfId="4346"/>
    <cellStyle name="40% - ส่วนที่ถูกเน้น1 2 74" xfId="4347"/>
    <cellStyle name="40% - ส่วนที่ถูกเน้น1 2 75" xfId="4348"/>
    <cellStyle name="40% - ส่วนที่ถูกเน้น1 2 76" xfId="4349"/>
    <cellStyle name="40% - ส่วนที่ถูกเน้น1 2 77" xfId="4350"/>
    <cellStyle name="40% - ส่วนที่ถูกเน้น1 2 78" xfId="4351"/>
    <cellStyle name="40% - ส่วนที่ถูกเน้น1 2 79" xfId="28488"/>
    <cellStyle name="40% - ส่วนที่ถูกเน้น1 2 8" xfId="4352"/>
    <cellStyle name="40% - ส่วนที่ถูกเน้น1 2 9" xfId="4353"/>
    <cellStyle name="40% - ส่วนที่ถูกเน้น1 3" xfId="4354"/>
    <cellStyle name="40% - ส่วนที่ถูกเน้น1 4" xfId="4355"/>
    <cellStyle name="40% - ส่วนที่ถูกเน้น1 5" xfId="4356"/>
    <cellStyle name="40% - ส่วนที่ถูกเน้น1 6" xfId="4357"/>
    <cellStyle name="40% - ส่วนที่ถูกเน้น1 7" xfId="4358"/>
    <cellStyle name="40% - ส่วนที่ถูกเน้น2 2" xfId="4359"/>
    <cellStyle name="40% - ส่วนที่ถูกเน้น2 2 10" xfId="4360"/>
    <cellStyle name="40% - ส่วนที่ถูกเน้น2 2 11" xfId="4361"/>
    <cellStyle name="40% - ส่วนที่ถูกเน้น2 2 12" xfId="4362"/>
    <cellStyle name="40% - ส่วนที่ถูกเน้น2 2 13" xfId="4363"/>
    <cellStyle name="40% - ส่วนที่ถูกเน้น2 2 14" xfId="4364"/>
    <cellStyle name="40% - ส่วนที่ถูกเน้น2 2 15" xfId="4365"/>
    <cellStyle name="40% - ส่วนที่ถูกเน้น2 2 16" xfId="4366"/>
    <cellStyle name="40% - ส่วนที่ถูกเน้น2 2 17" xfId="4367"/>
    <cellStyle name="40% - ส่วนที่ถูกเน้น2 2 18" xfId="4368"/>
    <cellStyle name="40% - ส่วนที่ถูกเน้น2 2 19" xfId="4369"/>
    <cellStyle name="40% - ส่วนที่ถูกเน้น2 2 2" xfId="4370"/>
    <cellStyle name="40% - ส่วนที่ถูกเน้น2 2 20" xfId="4371"/>
    <cellStyle name="40% - ส่วนที่ถูกเน้น2 2 21" xfId="4372"/>
    <cellStyle name="40% - ส่วนที่ถูกเน้น2 2 22" xfId="4373"/>
    <cellStyle name="40% - ส่วนที่ถูกเน้น2 2 23" xfId="4374"/>
    <cellStyle name="40% - ส่วนที่ถูกเน้น2 2 24" xfId="4375"/>
    <cellStyle name="40% - ส่วนที่ถูกเน้น2 2 25" xfId="4376"/>
    <cellStyle name="40% - ส่วนที่ถูกเน้น2 2 26" xfId="4377"/>
    <cellStyle name="40% - ส่วนที่ถูกเน้น2 2 27" xfId="4378"/>
    <cellStyle name="40% - ส่วนที่ถูกเน้น2 2 28" xfId="4379"/>
    <cellStyle name="40% - ส่วนที่ถูกเน้น2 2 29" xfId="4380"/>
    <cellStyle name="40% - ส่วนที่ถูกเน้น2 2 3" xfId="4381"/>
    <cellStyle name="40% - ส่วนที่ถูกเน้น2 2 30" xfId="4382"/>
    <cellStyle name="40% - ส่วนที่ถูกเน้น2 2 31" xfId="4383"/>
    <cellStyle name="40% - ส่วนที่ถูกเน้น2 2 32" xfId="4384"/>
    <cellStyle name="40% - ส่วนที่ถูกเน้น2 2 33" xfId="4385"/>
    <cellStyle name="40% - ส่วนที่ถูกเน้น2 2 34" xfId="4386"/>
    <cellStyle name="40% - ส่วนที่ถูกเน้น2 2 35" xfId="4387"/>
    <cellStyle name="40% - ส่วนที่ถูกเน้น2 2 36" xfId="4388"/>
    <cellStyle name="40% - ส่วนที่ถูกเน้น2 2 37" xfId="4389"/>
    <cellStyle name="40% - ส่วนที่ถูกเน้น2 2 38" xfId="4390"/>
    <cellStyle name="40% - ส่วนที่ถูกเน้น2 2 39" xfId="4391"/>
    <cellStyle name="40% - ส่วนที่ถูกเน้น2 2 4" xfId="4392"/>
    <cellStyle name="40% - ส่วนที่ถูกเน้น2 2 40" xfId="4393"/>
    <cellStyle name="40% - ส่วนที่ถูกเน้น2 2 41" xfId="4394"/>
    <cellStyle name="40% - ส่วนที่ถูกเน้น2 2 42" xfId="4395"/>
    <cellStyle name="40% - ส่วนที่ถูกเน้น2 2 43" xfId="4396"/>
    <cellStyle name="40% - ส่วนที่ถูกเน้น2 2 44" xfId="4397"/>
    <cellStyle name="40% - ส่วนที่ถูกเน้น2 2 45" xfId="4398"/>
    <cellStyle name="40% - ส่วนที่ถูกเน้น2 2 46" xfId="4399"/>
    <cellStyle name="40% - ส่วนที่ถูกเน้น2 2 47" xfId="4400"/>
    <cellStyle name="40% - ส่วนที่ถูกเน้น2 2 48" xfId="4401"/>
    <cellStyle name="40% - ส่วนที่ถูกเน้น2 2 49" xfId="4402"/>
    <cellStyle name="40% - ส่วนที่ถูกเน้น2 2 5" xfId="4403"/>
    <cellStyle name="40% - ส่วนที่ถูกเน้น2 2 50" xfId="4404"/>
    <cellStyle name="40% - ส่วนที่ถูกเน้น2 2 51" xfId="4405"/>
    <cellStyle name="40% - ส่วนที่ถูกเน้น2 2 52" xfId="4406"/>
    <cellStyle name="40% - ส่วนที่ถูกเน้น2 2 53" xfId="4407"/>
    <cellStyle name="40% - ส่วนที่ถูกเน้น2 2 54" xfId="4408"/>
    <cellStyle name="40% - ส่วนที่ถูกเน้น2 2 55" xfId="4409"/>
    <cellStyle name="40% - ส่วนที่ถูกเน้น2 2 56" xfId="4410"/>
    <cellStyle name="40% - ส่วนที่ถูกเน้น2 2 57" xfId="4411"/>
    <cellStyle name="40% - ส่วนที่ถูกเน้น2 2 58" xfId="4412"/>
    <cellStyle name="40% - ส่วนที่ถูกเน้น2 2 59" xfId="4413"/>
    <cellStyle name="40% - ส่วนที่ถูกเน้น2 2 6" xfId="4414"/>
    <cellStyle name="40% - ส่วนที่ถูกเน้น2 2 60" xfId="4415"/>
    <cellStyle name="40% - ส่วนที่ถูกเน้น2 2 61" xfId="4416"/>
    <cellStyle name="40% - ส่วนที่ถูกเน้น2 2 62" xfId="4417"/>
    <cellStyle name="40% - ส่วนที่ถูกเน้น2 2 63" xfId="4418"/>
    <cellStyle name="40% - ส่วนที่ถูกเน้น2 2 64" xfId="4419"/>
    <cellStyle name="40% - ส่วนที่ถูกเน้น2 2 65" xfId="4420"/>
    <cellStyle name="40% - ส่วนที่ถูกเน้น2 2 66" xfId="4421"/>
    <cellStyle name="40% - ส่วนที่ถูกเน้น2 2 67" xfId="4422"/>
    <cellStyle name="40% - ส่วนที่ถูกเน้น2 2 68" xfId="4423"/>
    <cellStyle name="40% - ส่วนที่ถูกเน้น2 2 69" xfId="4424"/>
    <cellStyle name="40% - ส่วนที่ถูกเน้น2 2 7" xfId="4425"/>
    <cellStyle name="40% - ส่วนที่ถูกเน้น2 2 70" xfId="4426"/>
    <cellStyle name="40% - ส่วนที่ถูกเน้น2 2 71" xfId="4427"/>
    <cellStyle name="40% - ส่วนที่ถูกเน้น2 2 72" xfId="4428"/>
    <cellStyle name="40% - ส่วนที่ถูกเน้น2 2 73" xfId="4429"/>
    <cellStyle name="40% - ส่วนที่ถูกเน้น2 2 74" xfId="4430"/>
    <cellStyle name="40% - ส่วนที่ถูกเน้น2 2 75" xfId="4431"/>
    <cellStyle name="40% - ส่วนที่ถูกเน้น2 2 76" xfId="4432"/>
    <cellStyle name="40% - ส่วนที่ถูกเน้น2 2 77" xfId="4433"/>
    <cellStyle name="40% - ส่วนที่ถูกเน้น2 2 78" xfId="4434"/>
    <cellStyle name="40% - ส่วนที่ถูกเน้น2 2 79" xfId="28489"/>
    <cellStyle name="40% - ส่วนที่ถูกเน้น2 2 8" xfId="4435"/>
    <cellStyle name="40% - ส่วนที่ถูกเน้น2 2 9" xfId="4436"/>
    <cellStyle name="40% - ส่วนที่ถูกเน้น2 3" xfId="4437"/>
    <cellStyle name="40% - ส่วนที่ถูกเน้น2 4" xfId="4438"/>
    <cellStyle name="40% - ส่วนที่ถูกเน้น2 5" xfId="4439"/>
    <cellStyle name="40% - ส่วนที่ถูกเน้น2 6" xfId="4440"/>
    <cellStyle name="40% - ส่วนที่ถูกเน้น2 7" xfId="4441"/>
    <cellStyle name="40% - ส่วนที่ถูกเน้น3 2" xfId="4442"/>
    <cellStyle name="40% - ส่วนที่ถูกเน้น3 2 10" xfId="4443"/>
    <cellStyle name="40% - ส่วนที่ถูกเน้น3 2 11" xfId="4444"/>
    <cellStyle name="40% - ส่วนที่ถูกเน้น3 2 12" xfId="4445"/>
    <cellStyle name="40% - ส่วนที่ถูกเน้น3 2 13" xfId="4446"/>
    <cellStyle name="40% - ส่วนที่ถูกเน้น3 2 14" xfId="4447"/>
    <cellStyle name="40% - ส่วนที่ถูกเน้น3 2 15" xfId="4448"/>
    <cellStyle name="40% - ส่วนที่ถูกเน้น3 2 16" xfId="4449"/>
    <cellStyle name="40% - ส่วนที่ถูกเน้น3 2 17" xfId="4450"/>
    <cellStyle name="40% - ส่วนที่ถูกเน้น3 2 18" xfId="4451"/>
    <cellStyle name="40% - ส่วนที่ถูกเน้น3 2 19" xfId="4452"/>
    <cellStyle name="40% - ส่วนที่ถูกเน้น3 2 2" xfId="4453"/>
    <cellStyle name="40% - ส่วนที่ถูกเน้น3 2 20" xfId="4454"/>
    <cellStyle name="40% - ส่วนที่ถูกเน้น3 2 21" xfId="4455"/>
    <cellStyle name="40% - ส่วนที่ถูกเน้น3 2 22" xfId="4456"/>
    <cellStyle name="40% - ส่วนที่ถูกเน้น3 2 23" xfId="4457"/>
    <cellStyle name="40% - ส่วนที่ถูกเน้น3 2 24" xfId="4458"/>
    <cellStyle name="40% - ส่วนที่ถูกเน้น3 2 25" xfId="4459"/>
    <cellStyle name="40% - ส่วนที่ถูกเน้น3 2 26" xfId="4460"/>
    <cellStyle name="40% - ส่วนที่ถูกเน้น3 2 27" xfId="4461"/>
    <cellStyle name="40% - ส่วนที่ถูกเน้น3 2 28" xfId="4462"/>
    <cellStyle name="40% - ส่วนที่ถูกเน้น3 2 29" xfId="4463"/>
    <cellStyle name="40% - ส่วนที่ถูกเน้น3 2 3" xfId="4464"/>
    <cellStyle name="40% - ส่วนที่ถูกเน้น3 2 30" xfId="4465"/>
    <cellStyle name="40% - ส่วนที่ถูกเน้น3 2 31" xfId="4466"/>
    <cellStyle name="40% - ส่วนที่ถูกเน้น3 2 32" xfId="4467"/>
    <cellStyle name="40% - ส่วนที่ถูกเน้น3 2 33" xfId="4468"/>
    <cellStyle name="40% - ส่วนที่ถูกเน้น3 2 34" xfId="4469"/>
    <cellStyle name="40% - ส่วนที่ถูกเน้น3 2 35" xfId="4470"/>
    <cellStyle name="40% - ส่วนที่ถูกเน้น3 2 36" xfId="4471"/>
    <cellStyle name="40% - ส่วนที่ถูกเน้น3 2 37" xfId="4472"/>
    <cellStyle name="40% - ส่วนที่ถูกเน้น3 2 38" xfId="4473"/>
    <cellStyle name="40% - ส่วนที่ถูกเน้น3 2 39" xfId="4474"/>
    <cellStyle name="40% - ส่วนที่ถูกเน้น3 2 4" xfId="4475"/>
    <cellStyle name="40% - ส่วนที่ถูกเน้น3 2 40" xfId="4476"/>
    <cellStyle name="40% - ส่วนที่ถูกเน้น3 2 41" xfId="4477"/>
    <cellStyle name="40% - ส่วนที่ถูกเน้น3 2 42" xfId="4478"/>
    <cellStyle name="40% - ส่วนที่ถูกเน้น3 2 43" xfId="4479"/>
    <cellStyle name="40% - ส่วนที่ถูกเน้น3 2 44" xfId="4480"/>
    <cellStyle name="40% - ส่วนที่ถูกเน้น3 2 45" xfId="4481"/>
    <cellStyle name="40% - ส่วนที่ถูกเน้น3 2 46" xfId="4482"/>
    <cellStyle name="40% - ส่วนที่ถูกเน้น3 2 47" xfId="4483"/>
    <cellStyle name="40% - ส่วนที่ถูกเน้น3 2 48" xfId="4484"/>
    <cellStyle name="40% - ส่วนที่ถูกเน้น3 2 49" xfId="4485"/>
    <cellStyle name="40% - ส่วนที่ถูกเน้น3 2 5" xfId="4486"/>
    <cellStyle name="40% - ส่วนที่ถูกเน้น3 2 50" xfId="4487"/>
    <cellStyle name="40% - ส่วนที่ถูกเน้น3 2 51" xfId="4488"/>
    <cellStyle name="40% - ส่วนที่ถูกเน้น3 2 52" xfId="4489"/>
    <cellStyle name="40% - ส่วนที่ถูกเน้น3 2 53" xfId="4490"/>
    <cellStyle name="40% - ส่วนที่ถูกเน้น3 2 54" xfId="4491"/>
    <cellStyle name="40% - ส่วนที่ถูกเน้น3 2 55" xfId="4492"/>
    <cellStyle name="40% - ส่วนที่ถูกเน้น3 2 56" xfId="4493"/>
    <cellStyle name="40% - ส่วนที่ถูกเน้น3 2 57" xfId="4494"/>
    <cellStyle name="40% - ส่วนที่ถูกเน้น3 2 58" xfId="4495"/>
    <cellStyle name="40% - ส่วนที่ถูกเน้น3 2 59" xfId="4496"/>
    <cellStyle name="40% - ส่วนที่ถูกเน้น3 2 6" xfId="4497"/>
    <cellStyle name="40% - ส่วนที่ถูกเน้น3 2 60" xfId="4498"/>
    <cellStyle name="40% - ส่วนที่ถูกเน้น3 2 61" xfId="4499"/>
    <cellStyle name="40% - ส่วนที่ถูกเน้น3 2 62" xfId="4500"/>
    <cellStyle name="40% - ส่วนที่ถูกเน้น3 2 63" xfId="4501"/>
    <cellStyle name="40% - ส่วนที่ถูกเน้น3 2 64" xfId="4502"/>
    <cellStyle name="40% - ส่วนที่ถูกเน้น3 2 65" xfId="4503"/>
    <cellStyle name="40% - ส่วนที่ถูกเน้น3 2 66" xfId="4504"/>
    <cellStyle name="40% - ส่วนที่ถูกเน้น3 2 67" xfId="4505"/>
    <cellStyle name="40% - ส่วนที่ถูกเน้น3 2 68" xfId="4506"/>
    <cellStyle name="40% - ส่วนที่ถูกเน้น3 2 69" xfId="4507"/>
    <cellStyle name="40% - ส่วนที่ถูกเน้น3 2 7" xfId="4508"/>
    <cellStyle name="40% - ส่วนที่ถูกเน้น3 2 70" xfId="4509"/>
    <cellStyle name="40% - ส่วนที่ถูกเน้น3 2 71" xfId="4510"/>
    <cellStyle name="40% - ส่วนที่ถูกเน้น3 2 72" xfId="4511"/>
    <cellStyle name="40% - ส่วนที่ถูกเน้น3 2 73" xfId="4512"/>
    <cellStyle name="40% - ส่วนที่ถูกเน้น3 2 74" xfId="4513"/>
    <cellStyle name="40% - ส่วนที่ถูกเน้น3 2 75" xfId="4514"/>
    <cellStyle name="40% - ส่วนที่ถูกเน้น3 2 76" xfId="4515"/>
    <cellStyle name="40% - ส่วนที่ถูกเน้น3 2 77" xfId="4516"/>
    <cellStyle name="40% - ส่วนที่ถูกเน้น3 2 78" xfId="4517"/>
    <cellStyle name="40% - ส่วนที่ถูกเน้น3 2 79" xfId="28490"/>
    <cellStyle name="40% - ส่วนที่ถูกเน้น3 2 8" xfId="4518"/>
    <cellStyle name="40% - ส่วนที่ถูกเน้น3 2 9" xfId="4519"/>
    <cellStyle name="40% - ส่วนที่ถูกเน้น3 3" xfId="4520"/>
    <cellStyle name="40% - ส่วนที่ถูกเน้น3 4" xfId="4521"/>
    <cellStyle name="40% - ส่วนที่ถูกเน้น3 5" xfId="4522"/>
    <cellStyle name="40% - ส่วนที่ถูกเน้น3 6" xfId="4523"/>
    <cellStyle name="40% - ส่วนที่ถูกเน้น3 7" xfId="4524"/>
    <cellStyle name="40% - ส่วนที่ถูกเน้น4 2" xfId="4525"/>
    <cellStyle name="40% - ส่วนที่ถูกเน้น4 2 10" xfId="4526"/>
    <cellStyle name="40% - ส่วนที่ถูกเน้น4 2 11" xfId="4527"/>
    <cellStyle name="40% - ส่วนที่ถูกเน้น4 2 12" xfId="4528"/>
    <cellStyle name="40% - ส่วนที่ถูกเน้น4 2 13" xfId="4529"/>
    <cellStyle name="40% - ส่วนที่ถูกเน้น4 2 14" xfId="4530"/>
    <cellStyle name="40% - ส่วนที่ถูกเน้น4 2 15" xfId="4531"/>
    <cellStyle name="40% - ส่วนที่ถูกเน้น4 2 16" xfId="4532"/>
    <cellStyle name="40% - ส่วนที่ถูกเน้น4 2 17" xfId="4533"/>
    <cellStyle name="40% - ส่วนที่ถูกเน้น4 2 18" xfId="4534"/>
    <cellStyle name="40% - ส่วนที่ถูกเน้น4 2 19" xfId="4535"/>
    <cellStyle name="40% - ส่วนที่ถูกเน้น4 2 2" xfId="4536"/>
    <cellStyle name="40% - ส่วนที่ถูกเน้น4 2 20" xfId="4537"/>
    <cellStyle name="40% - ส่วนที่ถูกเน้น4 2 21" xfId="4538"/>
    <cellStyle name="40% - ส่วนที่ถูกเน้น4 2 22" xfId="4539"/>
    <cellStyle name="40% - ส่วนที่ถูกเน้น4 2 23" xfId="4540"/>
    <cellStyle name="40% - ส่วนที่ถูกเน้น4 2 24" xfId="4541"/>
    <cellStyle name="40% - ส่วนที่ถูกเน้น4 2 25" xfId="4542"/>
    <cellStyle name="40% - ส่วนที่ถูกเน้น4 2 26" xfId="4543"/>
    <cellStyle name="40% - ส่วนที่ถูกเน้น4 2 27" xfId="4544"/>
    <cellStyle name="40% - ส่วนที่ถูกเน้น4 2 28" xfId="4545"/>
    <cellStyle name="40% - ส่วนที่ถูกเน้น4 2 29" xfId="4546"/>
    <cellStyle name="40% - ส่วนที่ถูกเน้น4 2 3" xfId="4547"/>
    <cellStyle name="40% - ส่วนที่ถูกเน้น4 2 30" xfId="4548"/>
    <cellStyle name="40% - ส่วนที่ถูกเน้น4 2 31" xfId="4549"/>
    <cellStyle name="40% - ส่วนที่ถูกเน้น4 2 32" xfId="4550"/>
    <cellStyle name="40% - ส่วนที่ถูกเน้น4 2 33" xfId="4551"/>
    <cellStyle name="40% - ส่วนที่ถูกเน้น4 2 34" xfId="4552"/>
    <cellStyle name="40% - ส่วนที่ถูกเน้น4 2 35" xfId="4553"/>
    <cellStyle name="40% - ส่วนที่ถูกเน้น4 2 36" xfId="4554"/>
    <cellStyle name="40% - ส่วนที่ถูกเน้น4 2 37" xfId="4555"/>
    <cellStyle name="40% - ส่วนที่ถูกเน้น4 2 38" xfId="4556"/>
    <cellStyle name="40% - ส่วนที่ถูกเน้น4 2 39" xfId="4557"/>
    <cellStyle name="40% - ส่วนที่ถูกเน้น4 2 4" xfId="4558"/>
    <cellStyle name="40% - ส่วนที่ถูกเน้น4 2 40" xfId="4559"/>
    <cellStyle name="40% - ส่วนที่ถูกเน้น4 2 41" xfId="4560"/>
    <cellStyle name="40% - ส่วนที่ถูกเน้น4 2 42" xfId="4561"/>
    <cellStyle name="40% - ส่วนที่ถูกเน้น4 2 43" xfId="4562"/>
    <cellStyle name="40% - ส่วนที่ถูกเน้น4 2 44" xfId="4563"/>
    <cellStyle name="40% - ส่วนที่ถูกเน้น4 2 45" xfId="4564"/>
    <cellStyle name="40% - ส่วนที่ถูกเน้น4 2 46" xfId="4565"/>
    <cellStyle name="40% - ส่วนที่ถูกเน้น4 2 47" xfId="4566"/>
    <cellStyle name="40% - ส่วนที่ถูกเน้น4 2 48" xfId="4567"/>
    <cellStyle name="40% - ส่วนที่ถูกเน้น4 2 49" xfId="4568"/>
    <cellStyle name="40% - ส่วนที่ถูกเน้น4 2 5" xfId="4569"/>
    <cellStyle name="40% - ส่วนที่ถูกเน้น4 2 50" xfId="4570"/>
    <cellStyle name="40% - ส่วนที่ถูกเน้น4 2 51" xfId="4571"/>
    <cellStyle name="40% - ส่วนที่ถูกเน้น4 2 52" xfId="4572"/>
    <cellStyle name="40% - ส่วนที่ถูกเน้น4 2 53" xfId="4573"/>
    <cellStyle name="40% - ส่วนที่ถูกเน้น4 2 54" xfId="4574"/>
    <cellStyle name="40% - ส่วนที่ถูกเน้น4 2 55" xfId="4575"/>
    <cellStyle name="40% - ส่วนที่ถูกเน้น4 2 56" xfId="4576"/>
    <cellStyle name="40% - ส่วนที่ถูกเน้น4 2 57" xfId="4577"/>
    <cellStyle name="40% - ส่วนที่ถูกเน้น4 2 58" xfId="4578"/>
    <cellStyle name="40% - ส่วนที่ถูกเน้น4 2 59" xfId="4579"/>
    <cellStyle name="40% - ส่วนที่ถูกเน้น4 2 6" xfId="4580"/>
    <cellStyle name="40% - ส่วนที่ถูกเน้น4 2 60" xfId="4581"/>
    <cellStyle name="40% - ส่วนที่ถูกเน้น4 2 61" xfId="4582"/>
    <cellStyle name="40% - ส่วนที่ถูกเน้น4 2 62" xfId="4583"/>
    <cellStyle name="40% - ส่วนที่ถูกเน้น4 2 63" xfId="4584"/>
    <cellStyle name="40% - ส่วนที่ถูกเน้น4 2 64" xfId="4585"/>
    <cellStyle name="40% - ส่วนที่ถูกเน้น4 2 65" xfId="4586"/>
    <cellStyle name="40% - ส่วนที่ถูกเน้น4 2 66" xfId="4587"/>
    <cellStyle name="40% - ส่วนที่ถูกเน้น4 2 67" xfId="4588"/>
    <cellStyle name="40% - ส่วนที่ถูกเน้น4 2 68" xfId="4589"/>
    <cellStyle name="40% - ส่วนที่ถูกเน้น4 2 69" xfId="4590"/>
    <cellStyle name="40% - ส่วนที่ถูกเน้น4 2 7" xfId="4591"/>
    <cellStyle name="40% - ส่วนที่ถูกเน้น4 2 70" xfId="4592"/>
    <cellStyle name="40% - ส่วนที่ถูกเน้น4 2 71" xfId="4593"/>
    <cellStyle name="40% - ส่วนที่ถูกเน้น4 2 72" xfId="4594"/>
    <cellStyle name="40% - ส่วนที่ถูกเน้น4 2 73" xfId="4595"/>
    <cellStyle name="40% - ส่วนที่ถูกเน้น4 2 74" xfId="4596"/>
    <cellStyle name="40% - ส่วนที่ถูกเน้น4 2 75" xfId="4597"/>
    <cellStyle name="40% - ส่วนที่ถูกเน้น4 2 76" xfId="4598"/>
    <cellStyle name="40% - ส่วนที่ถูกเน้น4 2 77" xfId="4599"/>
    <cellStyle name="40% - ส่วนที่ถูกเน้น4 2 78" xfId="4600"/>
    <cellStyle name="40% - ส่วนที่ถูกเน้น4 2 79" xfId="28491"/>
    <cellStyle name="40% - ส่วนที่ถูกเน้น4 2 8" xfId="4601"/>
    <cellStyle name="40% - ส่วนที่ถูกเน้น4 2 9" xfId="4602"/>
    <cellStyle name="40% - ส่วนที่ถูกเน้น4 3" xfId="4603"/>
    <cellStyle name="40% - ส่วนที่ถูกเน้น4 4" xfId="4604"/>
    <cellStyle name="40% - ส่วนที่ถูกเน้น4 5" xfId="4605"/>
    <cellStyle name="40% - ส่วนที่ถูกเน้น4 6" xfId="4606"/>
    <cellStyle name="40% - ส่วนที่ถูกเน้น4 7" xfId="4607"/>
    <cellStyle name="40% - ส่วนที่ถูกเน้น5 2" xfId="4608"/>
    <cellStyle name="40% - ส่วนที่ถูกเน้น5 2 10" xfId="4609"/>
    <cellStyle name="40% - ส่วนที่ถูกเน้น5 2 11" xfId="4610"/>
    <cellStyle name="40% - ส่วนที่ถูกเน้น5 2 12" xfId="4611"/>
    <cellStyle name="40% - ส่วนที่ถูกเน้น5 2 13" xfId="4612"/>
    <cellStyle name="40% - ส่วนที่ถูกเน้น5 2 14" xfId="4613"/>
    <cellStyle name="40% - ส่วนที่ถูกเน้น5 2 15" xfId="4614"/>
    <cellStyle name="40% - ส่วนที่ถูกเน้น5 2 16" xfId="4615"/>
    <cellStyle name="40% - ส่วนที่ถูกเน้น5 2 17" xfId="4616"/>
    <cellStyle name="40% - ส่วนที่ถูกเน้น5 2 18" xfId="4617"/>
    <cellStyle name="40% - ส่วนที่ถูกเน้น5 2 19" xfId="4618"/>
    <cellStyle name="40% - ส่วนที่ถูกเน้น5 2 2" xfId="4619"/>
    <cellStyle name="40% - ส่วนที่ถูกเน้น5 2 20" xfId="4620"/>
    <cellStyle name="40% - ส่วนที่ถูกเน้น5 2 21" xfId="4621"/>
    <cellStyle name="40% - ส่วนที่ถูกเน้น5 2 22" xfId="4622"/>
    <cellStyle name="40% - ส่วนที่ถูกเน้น5 2 23" xfId="4623"/>
    <cellStyle name="40% - ส่วนที่ถูกเน้น5 2 24" xfId="4624"/>
    <cellStyle name="40% - ส่วนที่ถูกเน้น5 2 25" xfId="4625"/>
    <cellStyle name="40% - ส่วนที่ถูกเน้น5 2 26" xfId="4626"/>
    <cellStyle name="40% - ส่วนที่ถูกเน้น5 2 27" xfId="4627"/>
    <cellStyle name="40% - ส่วนที่ถูกเน้น5 2 28" xfId="4628"/>
    <cellStyle name="40% - ส่วนที่ถูกเน้น5 2 29" xfId="4629"/>
    <cellStyle name="40% - ส่วนที่ถูกเน้น5 2 3" xfId="4630"/>
    <cellStyle name="40% - ส่วนที่ถูกเน้น5 2 30" xfId="4631"/>
    <cellStyle name="40% - ส่วนที่ถูกเน้น5 2 31" xfId="4632"/>
    <cellStyle name="40% - ส่วนที่ถูกเน้น5 2 32" xfId="4633"/>
    <cellStyle name="40% - ส่วนที่ถูกเน้น5 2 33" xfId="4634"/>
    <cellStyle name="40% - ส่วนที่ถูกเน้น5 2 34" xfId="4635"/>
    <cellStyle name="40% - ส่วนที่ถูกเน้น5 2 35" xfId="4636"/>
    <cellStyle name="40% - ส่วนที่ถูกเน้น5 2 36" xfId="4637"/>
    <cellStyle name="40% - ส่วนที่ถูกเน้น5 2 37" xfId="4638"/>
    <cellStyle name="40% - ส่วนที่ถูกเน้น5 2 38" xfId="4639"/>
    <cellStyle name="40% - ส่วนที่ถูกเน้น5 2 39" xfId="4640"/>
    <cellStyle name="40% - ส่วนที่ถูกเน้น5 2 4" xfId="4641"/>
    <cellStyle name="40% - ส่วนที่ถูกเน้น5 2 40" xfId="4642"/>
    <cellStyle name="40% - ส่วนที่ถูกเน้น5 2 41" xfId="4643"/>
    <cellStyle name="40% - ส่วนที่ถูกเน้น5 2 42" xfId="4644"/>
    <cellStyle name="40% - ส่วนที่ถูกเน้น5 2 43" xfId="4645"/>
    <cellStyle name="40% - ส่วนที่ถูกเน้น5 2 44" xfId="4646"/>
    <cellStyle name="40% - ส่วนที่ถูกเน้น5 2 45" xfId="4647"/>
    <cellStyle name="40% - ส่วนที่ถูกเน้น5 2 46" xfId="4648"/>
    <cellStyle name="40% - ส่วนที่ถูกเน้น5 2 47" xfId="4649"/>
    <cellStyle name="40% - ส่วนที่ถูกเน้น5 2 48" xfId="4650"/>
    <cellStyle name="40% - ส่วนที่ถูกเน้น5 2 49" xfId="4651"/>
    <cellStyle name="40% - ส่วนที่ถูกเน้น5 2 5" xfId="4652"/>
    <cellStyle name="40% - ส่วนที่ถูกเน้น5 2 50" xfId="4653"/>
    <cellStyle name="40% - ส่วนที่ถูกเน้น5 2 51" xfId="4654"/>
    <cellStyle name="40% - ส่วนที่ถูกเน้น5 2 52" xfId="4655"/>
    <cellStyle name="40% - ส่วนที่ถูกเน้น5 2 53" xfId="4656"/>
    <cellStyle name="40% - ส่วนที่ถูกเน้น5 2 54" xfId="4657"/>
    <cellStyle name="40% - ส่วนที่ถูกเน้น5 2 55" xfId="4658"/>
    <cellStyle name="40% - ส่วนที่ถูกเน้น5 2 56" xfId="4659"/>
    <cellStyle name="40% - ส่วนที่ถูกเน้น5 2 57" xfId="4660"/>
    <cellStyle name="40% - ส่วนที่ถูกเน้น5 2 58" xfId="4661"/>
    <cellStyle name="40% - ส่วนที่ถูกเน้น5 2 59" xfId="4662"/>
    <cellStyle name="40% - ส่วนที่ถูกเน้น5 2 6" xfId="4663"/>
    <cellStyle name="40% - ส่วนที่ถูกเน้น5 2 60" xfId="4664"/>
    <cellStyle name="40% - ส่วนที่ถูกเน้น5 2 61" xfId="4665"/>
    <cellStyle name="40% - ส่วนที่ถูกเน้น5 2 62" xfId="4666"/>
    <cellStyle name="40% - ส่วนที่ถูกเน้น5 2 63" xfId="4667"/>
    <cellStyle name="40% - ส่วนที่ถูกเน้น5 2 64" xfId="4668"/>
    <cellStyle name="40% - ส่วนที่ถูกเน้น5 2 65" xfId="4669"/>
    <cellStyle name="40% - ส่วนที่ถูกเน้น5 2 66" xfId="4670"/>
    <cellStyle name="40% - ส่วนที่ถูกเน้น5 2 67" xfId="4671"/>
    <cellStyle name="40% - ส่วนที่ถูกเน้น5 2 68" xfId="4672"/>
    <cellStyle name="40% - ส่วนที่ถูกเน้น5 2 69" xfId="4673"/>
    <cellStyle name="40% - ส่วนที่ถูกเน้น5 2 7" xfId="4674"/>
    <cellStyle name="40% - ส่วนที่ถูกเน้น5 2 70" xfId="4675"/>
    <cellStyle name="40% - ส่วนที่ถูกเน้น5 2 71" xfId="4676"/>
    <cellStyle name="40% - ส่วนที่ถูกเน้น5 2 72" xfId="4677"/>
    <cellStyle name="40% - ส่วนที่ถูกเน้น5 2 73" xfId="4678"/>
    <cellStyle name="40% - ส่วนที่ถูกเน้น5 2 74" xfId="4679"/>
    <cellStyle name="40% - ส่วนที่ถูกเน้น5 2 75" xfId="4680"/>
    <cellStyle name="40% - ส่วนที่ถูกเน้น5 2 76" xfId="4681"/>
    <cellStyle name="40% - ส่วนที่ถูกเน้น5 2 77" xfId="4682"/>
    <cellStyle name="40% - ส่วนที่ถูกเน้น5 2 78" xfId="4683"/>
    <cellStyle name="40% - ส่วนที่ถูกเน้น5 2 79" xfId="28492"/>
    <cellStyle name="40% - ส่วนที่ถูกเน้น5 2 8" xfId="4684"/>
    <cellStyle name="40% - ส่วนที่ถูกเน้น5 2 9" xfId="4685"/>
    <cellStyle name="40% - ส่วนที่ถูกเน้น5 3" xfId="4686"/>
    <cellStyle name="40% - ส่วนที่ถูกเน้น5 4" xfId="4687"/>
    <cellStyle name="40% - ส่วนที่ถูกเน้น5 5" xfId="4688"/>
    <cellStyle name="40% - ส่วนที่ถูกเน้น5 6" xfId="4689"/>
    <cellStyle name="40% - ส่วนที่ถูกเน้น5 7" xfId="4690"/>
    <cellStyle name="40% - ส่วนที่ถูกเน้น6 2" xfId="4691"/>
    <cellStyle name="40% - ส่วนที่ถูกเน้น6 2 10" xfId="4692"/>
    <cellStyle name="40% - ส่วนที่ถูกเน้น6 2 11" xfId="4693"/>
    <cellStyle name="40% - ส่วนที่ถูกเน้น6 2 12" xfId="4694"/>
    <cellStyle name="40% - ส่วนที่ถูกเน้น6 2 13" xfId="4695"/>
    <cellStyle name="40% - ส่วนที่ถูกเน้น6 2 14" xfId="4696"/>
    <cellStyle name="40% - ส่วนที่ถูกเน้น6 2 15" xfId="4697"/>
    <cellStyle name="40% - ส่วนที่ถูกเน้น6 2 16" xfId="4698"/>
    <cellStyle name="40% - ส่วนที่ถูกเน้น6 2 17" xfId="4699"/>
    <cellStyle name="40% - ส่วนที่ถูกเน้น6 2 18" xfId="4700"/>
    <cellStyle name="40% - ส่วนที่ถูกเน้น6 2 19" xfId="4701"/>
    <cellStyle name="40% - ส่วนที่ถูกเน้น6 2 2" xfId="4702"/>
    <cellStyle name="40% - ส่วนที่ถูกเน้น6 2 20" xfId="4703"/>
    <cellStyle name="40% - ส่วนที่ถูกเน้น6 2 21" xfId="4704"/>
    <cellStyle name="40% - ส่วนที่ถูกเน้น6 2 22" xfId="4705"/>
    <cellStyle name="40% - ส่วนที่ถูกเน้น6 2 23" xfId="4706"/>
    <cellStyle name="40% - ส่วนที่ถูกเน้น6 2 24" xfId="4707"/>
    <cellStyle name="40% - ส่วนที่ถูกเน้น6 2 25" xfId="4708"/>
    <cellStyle name="40% - ส่วนที่ถูกเน้น6 2 26" xfId="4709"/>
    <cellStyle name="40% - ส่วนที่ถูกเน้น6 2 27" xfId="4710"/>
    <cellStyle name="40% - ส่วนที่ถูกเน้น6 2 28" xfId="4711"/>
    <cellStyle name="40% - ส่วนที่ถูกเน้น6 2 29" xfId="4712"/>
    <cellStyle name="40% - ส่วนที่ถูกเน้น6 2 3" xfId="4713"/>
    <cellStyle name="40% - ส่วนที่ถูกเน้น6 2 30" xfId="4714"/>
    <cellStyle name="40% - ส่วนที่ถูกเน้น6 2 31" xfId="4715"/>
    <cellStyle name="40% - ส่วนที่ถูกเน้น6 2 32" xfId="4716"/>
    <cellStyle name="40% - ส่วนที่ถูกเน้น6 2 33" xfId="4717"/>
    <cellStyle name="40% - ส่วนที่ถูกเน้น6 2 34" xfId="4718"/>
    <cellStyle name="40% - ส่วนที่ถูกเน้น6 2 35" xfId="4719"/>
    <cellStyle name="40% - ส่วนที่ถูกเน้น6 2 36" xfId="4720"/>
    <cellStyle name="40% - ส่วนที่ถูกเน้น6 2 37" xfId="4721"/>
    <cellStyle name="40% - ส่วนที่ถูกเน้น6 2 38" xfId="4722"/>
    <cellStyle name="40% - ส่วนที่ถูกเน้น6 2 39" xfId="4723"/>
    <cellStyle name="40% - ส่วนที่ถูกเน้น6 2 4" xfId="4724"/>
    <cellStyle name="40% - ส่วนที่ถูกเน้น6 2 40" xfId="4725"/>
    <cellStyle name="40% - ส่วนที่ถูกเน้น6 2 41" xfId="4726"/>
    <cellStyle name="40% - ส่วนที่ถูกเน้น6 2 42" xfId="4727"/>
    <cellStyle name="40% - ส่วนที่ถูกเน้น6 2 43" xfId="4728"/>
    <cellStyle name="40% - ส่วนที่ถูกเน้น6 2 44" xfId="4729"/>
    <cellStyle name="40% - ส่วนที่ถูกเน้น6 2 45" xfId="4730"/>
    <cellStyle name="40% - ส่วนที่ถูกเน้น6 2 46" xfId="4731"/>
    <cellStyle name="40% - ส่วนที่ถูกเน้น6 2 47" xfId="4732"/>
    <cellStyle name="40% - ส่วนที่ถูกเน้น6 2 48" xfId="4733"/>
    <cellStyle name="40% - ส่วนที่ถูกเน้น6 2 49" xfId="4734"/>
    <cellStyle name="40% - ส่วนที่ถูกเน้น6 2 5" xfId="4735"/>
    <cellStyle name="40% - ส่วนที่ถูกเน้น6 2 50" xfId="4736"/>
    <cellStyle name="40% - ส่วนที่ถูกเน้น6 2 51" xfId="4737"/>
    <cellStyle name="40% - ส่วนที่ถูกเน้น6 2 52" xfId="4738"/>
    <cellStyle name="40% - ส่วนที่ถูกเน้น6 2 53" xfId="4739"/>
    <cellStyle name="40% - ส่วนที่ถูกเน้น6 2 54" xfId="4740"/>
    <cellStyle name="40% - ส่วนที่ถูกเน้น6 2 55" xfId="4741"/>
    <cellStyle name="40% - ส่วนที่ถูกเน้น6 2 56" xfId="4742"/>
    <cellStyle name="40% - ส่วนที่ถูกเน้น6 2 57" xfId="4743"/>
    <cellStyle name="40% - ส่วนที่ถูกเน้น6 2 58" xfId="4744"/>
    <cellStyle name="40% - ส่วนที่ถูกเน้น6 2 59" xfId="4745"/>
    <cellStyle name="40% - ส่วนที่ถูกเน้น6 2 6" xfId="4746"/>
    <cellStyle name="40% - ส่วนที่ถูกเน้น6 2 60" xfId="4747"/>
    <cellStyle name="40% - ส่วนที่ถูกเน้น6 2 61" xfId="4748"/>
    <cellStyle name="40% - ส่วนที่ถูกเน้น6 2 62" xfId="4749"/>
    <cellStyle name="40% - ส่วนที่ถูกเน้น6 2 63" xfId="4750"/>
    <cellStyle name="40% - ส่วนที่ถูกเน้น6 2 64" xfId="4751"/>
    <cellStyle name="40% - ส่วนที่ถูกเน้น6 2 65" xfId="4752"/>
    <cellStyle name="40% - ส่วนที่ถูกเน้น6 2 66" xfId="4753"/>
    <cellStyle name="40% - ส่วนที่ถูกเน้น6 2 67" xfId="4754"/>
    <cellStyle name="40% - ส่วนที่ถูกเน้น6 2 68" xfId="4755"/>
    <cellStyle name="40% - ส่วนที่ถูกเน้น6 2 69" xfId="4756"/>
    <cellStyle name="40% - ส่วนที่ถูกเน้น6 2 7" xfId="4757"/>
    <cellStyle name="40% - ส่วนที่ถูกเน้น6 2 70" xfId="4758"/>
    <cellStyle name="40% - ส่วนที่ถูกเน้น6 2 71" xfId="4759"/>
    <cellStyle name="40% - ส่วนที่ถูกเน้น6 2 72" xfId="4760"/>
    <cellStyle name="40% - ส่วนที่ถูกเน้น6 2 73" xfId="4761"/>
    <cellStyle name="40% - ส่วนที่ถูกเน้น6 2 74" xfId="4762"/>
    <cellStyle name="40% - ส่วนที่ถูกเน้น6 2 75" xfId="4763"/>
    <cellStyle name="40% - ส่วนที่ถูกเน้น6 2 76" xfId="4764"/>
    <cellStyle name="40% - ส่วนที่ถูกเน้น6 2 77" xfId="4765"/>
    <cellStyle name="40% - ส่วนที่ถูกเน้น6 2 78" xfId="4766"/>
    <cellStyle name="40% - ส่วนที่ถูกเน้น6 2 79" xfId="28493"/>
    <cellStyle name="40% - ส่วนที่ถูกเน้น6 2 8" xfId="4767"/>
    <cellStyle name="40% - ส่วนที่ถูกเน้น6 2 9" xfId="4768"/>
    <cellStyle name="40% - ส่วนที่ถูกเน้น6 3" xfId="4769"/>
    <cellStyle name="40% - ส่วนที่ถูกเน้น6 4" xfId="4770"/>
    <cellStyle name="40% - ส่วนที่ถูกเน้น6 5" xfId="4771"/>
    <cellStyle name="40% - ส่วนที่ถูกเน้น6 6" xfId="4772"/>
    <cellStyle name="40% - ส่วนที่ถูกเน้น6 7" xfId="4773"/>
    <cellStyle name="60 % - Accent1" xfId="4774"/>
    <cellStyle name="60 % - Accent1 2" xfId="28494"/>
    <cellStyle name="60 % - Accent2" xfId="4775"/>
    <cellStyle name="60 % - Accent2 2" xfId="28495"/>
    <cellStyle name="60 % - Accent3" xfId="4776"/>
    <cellStyle name="60 % - Accent3 2" xfId="28496"/>
    <cellStyle name="60 % - Accent4" xfId="4777"/>
    <cellStyle name="60 % - Accent4 2" xfId="28497"/>
    <cellStyle name="60 % - Accent5" xfId="4778"/>
    <cellStyle name="60 % - Accent5 2" xfId="28498"/>
    <cellStyle name="60 % - Accent6" xfId="4779"/>
    <cellStyle name="60 % - Accent6 2" xfId="28499"/>
    <cellStyle name="60% - Accent1" xfId="4780"/>
    <cellStyle name="60% - Accent1 2" xfId="4781"/>
    <cellStyle name="60% - Accent1 2 2" xfId="28501"/>
    <cellStyle name="60% - Accent1 3" xfId="28500"/>
    <cellStyle name="60% - Accent2" xfId="4782"/>
    <cellStyle name="60% - Accent2 2" xfId="4783"/>
    <cellStyle name="60% - Accent2 2 2" xfId="28503"/>
    <cellStyle name="60% - Accent2 3" xfId="28502"/>
    <cellStyle name="60% - Accent3" xfId="4784"/>
    <cellStyle name="60% - Accent3 2" xfId="4785"/>
    <cellStyle name="60% - Accent3 2 2" xfId="28505"/>
    <cellStyle name="60% - Accent3 3" xfId="28504"/>
    <cellStyle name="60% - Accent4" xfId="4786"/>
    <cellStyle name="60% - Accent4 2" xfId="4787"/>
    <cellStyle name="60% - Accent4 2 2" xfId="28507"/>
    <cellStyle name="60% - Accent4 3" xfId="28506"/>
    <cellStyle name="60% - Accent5" xfId="4788"/>
    <cellStyle name="60% - Accent5 2" xfId="4789"/>
    <cellStyle name="60% - Accent5 2 2" xfId="28509"/>
    <cellStyle name="60% - Accent5 3" xfId="28508"/>
    <cellStyle name="60% - Accent6" xfId="4790"/>
    <cellStyle name="60% - Accent6 2" xfId="4791"/>
    <cellStyle name="60% - Accent6 2 2" xfId="28511"/>
    <cellStyle name="60% - Accent6 3" xfId="28510"/>
    <cellStyle name="60% - ส่วนที่ถูกเน้น1 2" xfId="4792"/>
    <cellStyle name="60% - ส่วนที่ถูกเน้น1 2 2" xfId="4793"/>
    <cellStyle name="60% - ส่วนที่ถูกเน้น1 2 3" xfId="4794"/>
    <cellStyle name="60% - ส่วนที่ถูกเน้น1 2 4" xfId="4795"/>
    <cellStyle name="60% - ส่วนที่ถูกเน้น1 2 5" xfId="4796"/>
    <cellStyle name="60% - ส่วนที่ถูกเน้น1 2 6" xfId="28512"/>
    <cellStyle name="60% - ส่วนที่ถูกเน้น1 3" xfId="4797"/>
    <cellStyle name="60% - ส่วนที่ถูกเน้น1 4" xfId="4798"/>
    <cellStyle name="60% - ส่วนที่ถูกเน้น1 5" xfId="4799"/>
    <cellStyle name="60% - ส่วนที่ถูกเน้น1 6" xfId="4800"/>
    <cellStyle name="60% - ส่วนที่ถูกเน้น1 7" xfId="4801"/>
    <cellStyle name="60% - ส่วนที่ถูกเน้น2 2" xfId="4802"/>
    <cellStyle name="60% - ส่วนที่ถูกเน้น2 2 2" xfId="4803"/>
    <cellStyle name="60% - ส่วนที่ถูกเน้น2 2 3" xfId="4804"/>
    <cellStyle name="60% - ส่วนที่ถูกเน้น2 2 4" xfId="4805"/>
    <cellStyle name="60% - ส่วนที่ถูกเน้น2 2 5" xfId="4806"/>
    <cellStyle name="60% - ส่วนที่ถูกเน้น2 2 6" xfId="28513"/>
    <cellStyle name="60% - ส่วนที่ถูกเน้น2 3" xfId="4807"/>
    <cellStyle name="60% - ส่วนที่ถูกเน้น2 4" xfId="4808"/>
    <cellStyle name="60% - ส่วนที่ถูกเน้น2 5" xfId="4809"/>
    <cellStyle name="60% - ส่วนที่ถูกเน้น2 6" xfId="4810"/>
    <cellStyle name="60% - ส่วนที่ถูกเน้น2 7" xfId="4811"/>
    <cellStyle name="60% - ส่วนที่ถูกเน้น3 2" xfId="4812"/>
    <cellStyle name="60% - ส่วนที่ถูกเน้น3 2 2" xfId="4813"/>
    <cellStyle name="60% - ส่วนที่ถูกเน้น3 2 3" xfId="4814"/>
    <cellStyle name="60% - ส่วนที่ถูกเน้น3 2 4" xfId="4815"/>
    <cellStyle name="60% - ส่วนที่ถูกเน้น3 2 5" xfId="4816"/>
    <cellStyle name="60% - ส่วนที่ถูกเน้น3 2 6" xfId="28514"/>
    <cellStyle name="60% - ส่วนที่ถูกเน้น3 3" xfId="4817"/>
    <cellStyle name="60% - ส่วนที่ถูกเน้น3 4" xfId="4818"/>
    <cellStyle name="60% - ส่วนที่ถูกเน้น3 5" xfId="4819"/>
    <cellStyle name="60% - ส่วนที่ถูกเน้น3 6" xfId="4820"/>
    <cellStyle name="60% - ส่วนที่ถูกเน้น3 7" xfId="4821"/>
    <cellStyle name="60% - ส่วนที่ถูกเน้น4 2" xfId="4822"/>
    <cellStyle name="60% - ส่วนที่ถูกเน้น4 2 2" xfId="4823"/>
    <cellStyle name="60% - ส่วนที่ถูกเน้น4 2 3" xfId="4824"/>
    <cellStyle name="60% - ส่วนที่ถูกเน้น4 2 4" xfId="4825"/>
    <cellStyle name="60% - ส่วนที่ถูกเน้น4 2 5" xfId="4826"/>
    <cellStyle name="60% - ส่วนที่ถูกเน้น4 2 6" xfId="28515"/>
    <cellStyle name="60% - ส่วนที่ถูกเน้น4 3" xfId="4827"/>
    <cellStyle name="60% - ส่วนที่ถูกเน้น4 4" xfId="4828"/>
    <cellStyle name="60% - ส่วนที่ถูกเน้น4 5" xfId="4829"/>
    <cellStyle name="60% - ส่วนที่ถูกเน้น4 6" xfId="4830"/>
    <cellStyle name="60% - ส่วนที่ถูกเน้น4 7" xfId="4831"/>
    <cellStyle name="60% - ส่วนที่ถูกเน้น5 2" xfId="4832"/>
    <cellStyle name="60% - ส่วนที่ถูกเน้น5 2 2" xfId="4833"/>
    <cellStyle name="60% - ส่วนที่ถูกเน้น5 2 3" xfId="4834"/>
    <cellStyle name="60% - ส่วนที่ถูกเน้น5 2 4" xfId="4835"/>
    <cellStyle name="60% - ส่วนที่ถูกเน้น5 2 5" xfId="4836"/>
    <cellStyle name="60% - ส่วนที่ถูกเน้น5 2 6" xfId="28516"/>
    <cellStyle name="60% - ส่วนที่ถูกเน้น5 3" xfId="4837"/>
    <cellStyle name="60% - ส่วนที่ถูกเน้น5 4" xfId="4838"/>
    <cellStyle name="60% - ส่วนที่ถูกเน้น5 5" xfId="4839"/>
    <cellStyle name="60% - ส่วนที่ถูกเน้น5 6" xfId="4840"/>
    <cellStyle name="60% - ส่วนที่ถูกเน้น5 7" xfId="4841"/>
    <cellStyle name="60% - ส่วนที่ถูกเน้น6 2" xfId="4842"/>
    <cellStyle name="60% - ส่วนที่ถูกเน้น6 2 2" xfId="4843"/>
    <cellStyle name="60% - ส่วนที่ถูกเน้น6 2 3" xfId="4844"/>
    <cellStyle name="60% - ส่วนที่ถูกเน้น6 2 4" xfId="4845"/>
    <cellStyle name="60% - ส่วนที่ถูกเน้น6 2 5" xfId="4846"/>
    <cellStyle name="60% - ส่วนที่ถูกเน้น6 2 6" xfId="28517"/>
    <cellStyle name="60% - ส่วนที่ถูกเน้น6 3" xfId="4847"/>
    <cellStyle name="60% - ส่วนที่ถูกเน้น6 4" xfId="4848"/>
    <cellStyle name="60% - ส่วนที่ถูกเน้น6 5" xfId="4849"/>
    <cellStyle name="60% - ส่วนที่ถูกเน้น6 6" xfId="4850"/>
    <cellStyle name="60% - ส่วนที่ถูกเน้น6 7" xfId="4851"/>
    <cellStyle name="6mal" xfId="4852"/>
    <cellStyle name="6mal 2" xfId="28518"/>
    <cellStyle name="75" xfId="4853"/>
    <cellStyle name="75 10" xfId="4854"/>
    <cellStyle name="75 11" xfId="4855"/>
    <cellStyle name="75 12" xfId="4856"/>
    <cellStyle name="75 13" xfId="4857"/>
    <cellStyle name="75 14" xfId="4858"/>
    <cellStyle name="75 15" xfId="4859"/>
    <cellStyle name="75 16" xfId="4860"/>
    <cellStyle name="75 17" xfId="4861"/>
    <cellStyle name="75 18" xfId="4862"/>
    <cellStyle name="75 19" xfId="4863"/>
    <cellStyle name="75 2" xfId="4864"/>
    <cellStyle name="75 2 10" xfId="4865"/>
    <cellStyle name="75 2 11" xfId="4866"/>
    <cellStyle name="75 2 12" xfId="4867"/>
    <cellStyle name="75 2 13" xfId="4868"/>
    <cellStyle name="75 2 14" xfId="4869"/>
    <cellStyle name="75 2 15" xfId="4870"/>
    <cellStyle name="75 2 16" xfId="4871"/>
    <cellStyle name="75 2 17" xfId="4872"/>
    <cellStyle name="75 2 18" xfId="4873"/>
    <cellStyle name="75 2 19" xfId="4874"/>
    <cellStyle name="75 2 2" xfId="4875"/>
    <cellStyle name="75 2 20" xfId="4876"/>
    <cellStyle name="75 2 21" xfId="4877"/>
    <cellStyle name="75 2 22" xfId="4878"/>
    <cellStyle name="75 2 23" xfId="4879"/>
    <cellStyle name="75 2 24" xfId="4880"/>
    <cellStyle name="75 2 25" xfId="4881"/>
    <cellStyle name="75 2 26" xfId="4882"/>
    <cellStyle name="75 2 27" xfId="4883"/>
    <cellStyle name="75 2 28" xfId="4884"/>
    <cellStyle name="75 2 29" xfId="4885"/>
    <cellStyle name="75 2 3" xfId="4886"/>
    <cellStyle name="75 2 30" xfId="4887"/>
    <cellStyle name="75 2 31" xfId="4888"/>
    <cellStyle name="75 2 32" xfId="4889"/>
    <cellStyle name="75 2 33" xfId="4890"/>
    <cellStyle name="75 2 34" xfId="4891"/>
    <cellStyle name="75 2 35" xfId="4892"/>
    <cellStyle name="75 2 36" xfId="4893"/>
    <cellStyle name="75 2 37" xfId="4894"/>
    <cellStyle name="75 2 38" xfId="4895"/>
    <cellStyle name="75 2 39" xfId="4896"/>
    <cellStyle name="75 2 4" xfId="4897"/>
    <cellStyle name="75 2 40" xfId="4898"/>
    <cellStyle name="75 2 41" xfId="4899"/>
    <cellStyle name="75 2 42" xfId="4900"/>
    <cellStyle name="75 2 43" xfId="4901"/>
    <cellStyle name="75 2 44" xfId="4902"/>
    <cellStyle name="75 2 45" xfId="4903"/>
    <cellStyle name="75 2 46" xfId="4904"/>
    <cellStyle name="75 2 47" xfId="4905"/>
    <cellStyle name="75 2 48" xfId="4906"/>
    <cellStyle name="75 2 5" xfId="4907"/>
    <cellStyle name="75 2 6" xfId="4908"/>
    <cellStyle name="75 2 7" xfId="4909"/>
    <cellStyle name="75 2 8" xfId="4910"/>
    <cellStyle name="75 2 9" xfId="4911"/>
    <cellStyle name="75 20" xfId="4912"/>
    <cellStyle name="75 21" xfId="4913"/>
    <cellStyle name="75 22" xfId="4914"/>
    <cellStyle name="75 23" xfId="4915"/>
    <cellStyle name="75 24" xfId="4916"/>
    <cellStyle name="75 25" xfId="4917"/>
    <cellStyle name="75 26" xfId="4918"/>
    <cellStyle name="75 27" xfId="4919"/>
    <cellStyle name="75 28" xfId="4920"/>
    <cellStyle name="75 29" xfId="4921"/>
    <cellStyle name="75 3" xfId="4922"/>
    <cellStyle name="75 3 10" xfId="4923"/>
    <cellStyle name="75 3 11" xfId="4924"/>
    <cellStyle name="75 3 12" xfId="4925"/>
    <cellStyle name="75 3 13" xfId="4926"/>
    <cellStyle name="75 3 14" xfId="4927"/>
    <cellStyle name="75 3 15" xfId="4928"/>
    <cellStyle name="75 3 16" xfId="4929"/>
    <cellStyle name="75 3 17" xfId="4930"/>
    <cellStyle name="75 3 18" xfId="4931"/>
    <cellStyle name="75 3 19" xfId="4932"/>
    <cellStyle name="75 3 2" xfId="4933"/>
    <cellStyle name="75 3 20" xfId="4934"/>
    <cellStyle name="75 3 21" xfId="4935"/>
    <cellStyle name="75 3 22" xfId="4936"/>
    <cellStyle name="75 3 23" xfId="4937"/>
    <cellStyle name="75 3 24" xfId="4938"/>
    <cellStyle name="75 3 25" xfId="4939"/>
    <cellStyle name="75 3 26" xfId="4940"/>
    <cellStyle name="75 3 27" xfId="4941"/>
    <cellStyle name="75 3 28" xfId="4942"/>
    <cellStyle name="75 3 29" xfId="4943"/>
    <cellStyle name="75 3 3" xfId="4944"/>
    <cellStyle name="75 3 30" xfId="4945"/>
    <cellStyle name="75 3 31" xfId="4946"/>
    <cellStyle name="75 3 32" xfId="4947"/>
    <cellStyle name="75 3 33" xfId="4948"/>
    <cellStyle name="75 3 34" xfId="4949"/>
    <cellStyle name="75 3 35" xfId="4950"/>
    <cellStyle name="75 3 36" xfId="4951"/>
    <cellStyle name="75 3 37" xfId="4952"/>
    <cellStyle name="75 3 38" xfId="4953"/>
    <cellStyle name="75 3 39" xfId="4954"/>
    <cellStyle name="75 3 4" xfId="4955"/>
    <cellStyle name="75 3 40" xfId="4956"/>
    <cellStyle name="75 3 41" xfId="4957"/>
    <cellStyle name="75 3 42" xfId="4958"/>
    <cellStyle name="75 3 43" xfId="4959"/>
    <cellStyle name="75 3 44" xfId="4960"/>
    <cellStyle name="75 3 45" xfId="4961"/>
    <cellStyle name="75 3 46" xfId="4962"/>
    <cellStyle name="75 3 47" xfId="4963"/>
    <cellStyle name="75 3 48" xfId="4964"/>
    <cellStyle name="75 3 5" xfId="4965"/>
    <cellStyle name="75 3 6" xfId="4966"/>
    <cellStyle name="75 3 7" xfId="4967"/>
    <cellStyle name="75 3 8" xfId="4968"/>
    <cellStyle name="75 3 9" xfId="4969"/>
    <cellStyle name="75 30" xfId="4970"/>
    <cellStyle name="75 31" xfId="4971"/>
    <cellStyle name="75 32" xfId="4972"/>
    <cellStyle name="75 33" xfId="4973"/>
    <cellStyle name="75 34" xfId="4974"/>
    <cellStyle name="75 35" xfId="4975"/>
    <cellStyle name="75 36" xfId="4976"/>
    <cellStyle name="75 37" xfId="4977"/>
    <cellStyle name="75 38" xfId="4978"/>
    <cellStyle name="75 39" xfId="4979"/>
    <cellStyle name="75 4" xfId="4980"/>
    <cellStyle name="75 40" xfId="4981"/>
    <cellStyle name="75 41" xfId="4982"/>
    <cellStyle name="75 42" xfId="4983"/>
    <cellStyle name="75 43" xfId="4984"/>
    <cellStyle name="75 44" xfId="4985"/>
    <cellStyle name="75 45" xfId="4986"/>
    <cellStyle name="75 46" xfId="4987"/>
    <cellStyle name="75 47" xfId="4988"/>
    <cellStyle name="75 48" xfId="4989"/>
    <cellStyle name="75 49" xfId="4990"/>
    <cellStyle name="75 5" xfId="4991"/>
    <cellStyle name="75 50" xfId="4992"/>
    <cellStyle name="75 51" xfId="4993"/>
    <cellStyle name="75 52" xfId="4994"/>
    <cellStyle name="75 53" xfId="4995"/>
    <cellStyle name="75 54" xfId="4996"/>
    <cellStyle name="75 55" xfId="4997"/>
    <cellStyle name="75 56" xfId="4998"/>
    <cellStyle name="75 57" xfId="4999"/>
    <cellStyle name="75 58" xfId="5000"/>
    <cellStyle name="75 59" xfId="5001"/>
    <cellStyle name="75 6" xfId="5002"/>
    <cellStyle name="75 60" xfId="5003"/>
    <cellStyle name="75 61" xfId="5004"/>
    <cellStyle name="75 62" xfId="5005"/>
    <cellStyle name="75 63" xfId="5006"/>
    <cellStyle name="75 64" xfId="5007"/>
    <cellStyle name="75 65" xfId="5008"/>
    <cellStyle name="75 66" xfId="5009"/>
    <cellStyle name="75 67" xfId="5010"/>
    <cellStyle name="75 68" xfId="5011"/>
    <cellStyle name="75 69" xfId="5012"/>
    <cellStyle name="75 7" xfId="5013"/>
    <cellStyle name="75 70" xfId="5014"/>
    <cellStyle name="75 71" xfId="5015"/>
    <cellStyle name="75 72" xfId="5016"/>
    <cellStyle name="75 73" xfId="5017"/>
    <cellStyle name="75 74" xfId="5018"/>
    <cellStyle name="75 75" xfId="5019"/>
    <cellStyle name="75 76" xfId="5020"/>
    <cellStyle name="75 77" xfId="5021"/>
    <cellStyle name="75 78" xfId="5022"/>
    <cellStyle name="75 79" xfId="28519"/>
    <cellStyle name="75 8" xfId="5023"/>
    <cellStyle name="75 9" xfId="5024"/>
    <cellStyle name="a" xfId="5025"/>
    <cellStyle name="a 2" xfId="28520"/>
    <cellStyle name="abc" xfId="5026"/>
    <cellStyle name="abc 10" xfId="5027"/>
    <cellStyle name="abc 10 2" xfId="5028"/>
    <cellStyle name="abc 10 3" xfId="5029"/>
    <cellStyle name="abc 10 4" xfId="5030"/>
    <cellStyle name="abc 10 5" xfId="5031"/>
    <cellStyle name="abc 10 6" xfId="5032"/>
    <cellStyle name="abc 10 7" xfId="5033"/>
    <cellStyle name="abc 11" xfId="5034"/>
    <cellStyle name="abc 11 2" xfId="5035"/>
    <cellStyle name="abc 11 3" xfId="5036"/>
    <cellStyle name="abc 11 4" xfId="5037"/>
    <cellStyle name="abc 11 5" xfId="5038"/>
    <cellStyle name="abc 11 6" xfId="5039"/>
    <cellStyle name="abc 11 7" xfId="5040"/>
    <cellStyle name="abc 12" xfId="5041"/>
    <cellStyle name="abc 12 2" xfId="5042"/>
    <cellStyle name="abc 12 3" xfId="5043"/>
    <cellStyle name="abc 12 4" xfId="5044"/>
    <cellStyle name="abc 12 5" xfId="5045"/>
    <cellStyle name="abc 12 6" xfId="5046"/>
    <cellStyle name="abc 12 7" xfId="5047"/>
    <cellStyle name="abc 13" xfId="5048"/>
    <cellStyle name="abc 13 2" xfId="5049"/>
    <cellStyle name="abc 13 3" xfId="5050"/>
    <cellStyle name="abc 13 4" xfId="5051"/>
    <cellStyle name="abc 13 5" xfId="5052"/>
    <cellStyle name="abc 13 6" xfId="5053"/>
    <cellStyle name="abc 13 7" xfId="5054"/>
    <cellStyle name="abc 14" xfId="5055"/>
    <cellStyle name="abc 14 2" xfId="5056"/>
    <cellStyle name="abc 14 3" xfId="5057"/>
    <cellStyle name="abc 14 4" xfId="5058"/>
    <cellStyle name="abc 14 5" xfId="5059"/>
    <cellStyle name="abc 14 6" xfId="5060"/>
    <cellStyle name="abc 14 7" xfId="5061"/>
    <cellStyle name="abc 15" xfId="5062"/>
    <cellStyle name="abc 15 2" xfId="5063"/>
    <cellStyle name="abc 15 3" xfId="5064"/>
    <cellStyle name="abc 15 4" xfId="5065"/>
    <cellStyle name="abc 15 5" xfId="5066"/>
    <cellStyle name="abc 15 6" xfId="5067"/>
    <cellStyle name="abc 15 7" xfId="5068"/>
    <cellStyle name="abc 16" xfId="5069"/>
    <cellStyle name="abc 16 2" xfId="5070"/>
    <cellStyle name="abc 16 3" xfId="5071"/>
    <cellStyle name="abc 16 4" xfId="5072"/>
    <cellStyle name="abc 16 5" xfId="5073"/>
    <cellStyle name="abc 16 6" xfId="5074"/>
    <cellStyle name="abc 16 7" xfId="5075"/>
    <cellStyle name="abc 17" xfId="5076"/>
    <cellStyle name="abc 17 2" xfId="5077"/>
    <cellStyle name="abc 17 3" xfId="5078"/>
    <cellStyle name="abc 17 4" xfId="5079"/>
    <cellStyle name="abc 17 5" xfId="5080"/>
    <cellStyle name="abc 17 6" xfId="5081"/>
    <cellStyle name="abc 17 7" xfId="5082"/>
    <cellStyle name="abc 18" xfId="5083"/>
    <cellStyle name="abc 18 2" xfId="5084"/>
    <cellStyle name="abc 18 3" xfId="5085"/>
    <cellStyle name="abc 18 4" xfId="5086"/>
    <cellStyle name="abc 18 5" xfId="5087"/>
    <cellStyle name="abc 18 6" xfId="5088"/>
    <cellStyle name="abc 18 7" xfId="5089"/>
    <cellStyle name="abc 19" xfId="28521"/>
    <cellStyle name="abc 2" xfId="5090"/>
    <cellStyle name="abc 2 10" xfId="5091"/>
    <cellStyle name="abc 2 10 2" xfId="5092"/>
    <cellStyle name="abc 2 10 3" xfId="5093"/>
    <cellStyle name="abc 2 10 4" xfId="5094"/>
    <cellStyle name="abc 2 10 5" xfId="5095"/>
    <cellStyle name="abc 2 10 6" xfId="5096"/>
    <cellStyle name="abc 2 10 7" xfId="5097"/>
    <cellStyle name="abc 2 11" xfId="5098"/>
    <cellStyle name="abc 2 11 2" xfId="5099"/>
    <cellStyle name="abc 2 11 3" xfId="5100"/>
    <cellStyle name="abc 2 11 4" xfId="5101"/>
    <cellStyle name="abc 2 11 5" xfId="5102"/>
    <cellStyle name="abc 2 11 6" xfId="5103"/>
    <cellStyle name="abc 2 11 7" xfId="5104"/>
    <cellStyle name="abc 2 12" xfId="5105"/>
    <cellStyle name="abc 2 12 2" xfId="5106"/>
    <cellStyle name="abc 2 12 3" xfId="5107"/>
    <cellStyle name="abc 2 12 4" xfId="5108"/>
    <cellStyle name="abc 2 12 5" xfId="5109"/>
    <cellStyle name="abc 2 12 6" xfId="5110"/>
    <cellStyle name="abc 2 12 7" xfId="5111"/>
    <cellStyle name="abc 2 13" xfId="5112"/>
    <cellStyle name="abc 2 13 2" xfId="5113"/>
    <cellStyle name="abc 2 13 3" xfId="5114"/>
    <cellStyle name="abc 2 13 4" xfId="5115"/>
    <cellStyle name="abc 2 13 5" xfId="5116"/>
    <cellStyle name="abc 2 13 6" xfId="5117"/>
    <cellStyle name="abc 2 13 7" xfId="5118"/>
    <cellStyle name="abc 2 14" xfId="5119"/>
    <cellStyle name="abc 2 14 2" xfId="5120"/>
    <cellStyle name="abc 2 14 3" xfId="5121"/>
    <cellStyle name="abc 2 14 4" xfId="5122"/>
    <cellStyle name="abc 2 14 5" xfId="5123"/>
    <cellStyle name="abc 2 14 6" xfId="5124"/>
    <cellStyle name="abc 2 14 7" xfId="5125"/>
    <cellStyle name="abc 2 15" xfId="5126"/>
    <cellStyle name="abc 2 15 2" xfId="5127"/>
    <cellStyle name="abc 2 15 3" xfId="5128"/>
    <cellStyle name="abc 2 15 4" xfId="5129"/>
    <cellStyle name="abc 2 15 5" xfId="5130"/>
    <cellStyle name="abc 2 15 6" xfId="5131"/>
    <cellStyle name="abc 2 15 7" xfId="5132"/>
    <cellStyle name="abc 2 2" xfId="5133"/>
    <cellStyle name="abc 2 2 2" xfId="5134"/>
    <cellStyle name="abc 2 2 2 2" xfId="5135"/>
    <cellStyle name="abc 2 2 2 3" xfId="5136"/>
    <cellStyle name="abc 2 2 2 4" xfId="5137"/>
    <cellStyle name="abc 2 2 2 5" xfId="5138"/>
    <cellStyle name="abc 2 2 2 6" xfId="5139"/>
    <cellStyle name="abc 2 2 2 7" xfId="5140"/>
    <cellStyle name="abc 2 2 3" xfId="5141"/>
    <cellStyle name="abc 2 2 4" xfId="5142"/>
    <cellStyle name="abc 2 2 5" xfId="5143"/>
    <cellStyle name="abc 2 2 6" xfId="5144"/>
    <cellStyle name="abc 2 2 7" xfId="5145"/>
    <cellStyle name="abc 2 2 8" xfId="5146"/>
    <cellStyle name="abc 2 3" xfId="5147"/>
    <cellStyle name="abc 2 3 2" xfId="5148"/>
    <cellStyle name="abc 2 3 2 2" xfId="5149"/>
    <cellStyle name="abc 2 3 2 3" xfId="5150"/>
    <cellStyle name="abc 2 3 2 4" xfId="5151"/>
    <cellStyle name="abc 2 3 2 5" xfId="5152"/>
    <cellStyle name="abc 2 3 2 6" xfId="5153"/>
    <cellStyle name="abc 2 3 2 7" xfId="5154"/>
    <cellStyle name="abc 2 3 3" xfId="5155"/>
    <cellStyle name="abc 2 3 4" xfId="5156"/>
    <cellStyle name="abc 2 3 5" xfId="5157"/>
    <cellStyle name="abc 2 3 6" xfId="5158"/>
    <cellStyle name="abc 2 3 7" xfId="5159"/>
    <cellStyle name="abc 2 3 8" xfId="5160"/>
    <cellStyle name="abc 2 4" xfId="5161"/>
    <cellStyle name="abc 2 4 2" xfId="5162"/>
    <cellStyle name="abc 2 4 3" xfId="5163"/>
    <cellStyle name="abc 2 4 4" xfId="5164"/>
    <cellStyle name="abc 2 4 5" xfId="5165"/>
    <cellStyle name="abc 2 4 6" xfId="5166"/>
    <cellStyle name="abc 2 4 7" xfId="5167"/>
    <cellStyle name="abc 2 5" xfId="5168"/>
    <cellStyle name="abc 2 5 2" xfId="5169"/>
    <cellStyle name="abc 2 5 3" xfId="5170"/>
    <cellStyle name="abc 2 5 4" xfId="5171"/>
    <cellStyle name="abc 2 5 5" xfId="5172"/>
    <cellStyle name="abc 2 5 6" xfId="5173"/>
    <cellStyle name="abc 2 5 7" xfId="5174"/>
    <cellStyle name="abc 2 6" xfId="5175"/>
    <cellStyle name="abc 2 6 2" xfId="5176"/>
    <cellStyle name="abc 2 6 3" xfId="5177"/>
    <cellStyle name="abc 2 6 4" xfId="5178"/>
    <cellStyle name="abc 2 6 5" xfId="5179"/>
    <cellStyle name="abc 2 6 6" xfId="5180"/>
    <cellStyle name="abc 2 6 7" xfId="5181"/>
    <cellStyle name="abc 2 7" xfId="5182"/>
    <cellStyle name="abc 2 7 2" xfId="5183"/>
    <cellStyle name="abc 2 7 3" xfId="5184"/>
    <cellStyle name="abc 2 7 4" xfId="5185"/>
    <cellStyle name="abc 2 7 5" xfId="5186"/>
    <cellStyle name="abc 2 7 6" xfId="5187"/>
    <cellStyle name="abc 2 7 7" xfId="5188"/>
    <cellStyle name="abc 2 8" xfId="5189"/>
    <cellStyle name="abc 2 8 2" xfId="5190"/>
    <cellStyle name="abc 2 8 3" xfId="5191"/>
    <cellStyle name="abc 2 8 4" xfId="5192"/>
    <cellStyle name="abc 2 8 5" xfId="5193"/>
    <cellStyle name="abc 2 8 6" xfId="5194"/>
    <cellStyle name="abc 2 8 7" xfId="5195"/>
    <cellStyle name="abc 2 9" xfId="5196"/>
    <cellStyle name="abc 2 9 2" xfId="5197"/>
    <cellStyle name="abc 2 9 3" xfId="5198"/>
    <cellStyle name="abc 2 9 4" xfId="5199"/>
    <cellStyle name="abc 2 9 5" xfId="5200"/>
    <cellStyle name="abc 2 9 6" xfId="5201"/>
    <cellStyle name="abc 2 9 7" xfId="5202"/>
    <cellStyle name="abc 3" xfId="5203"/>
    <cellStyle name="abc 3 10" xfId="5204"/>
    <cellStyle name="abc 3 10 2" xfId="5205"/>
    <cellStyle name="abc 3 10 3" xfId="5206"/>
    <cellStyle name="abc 3 10 4" xfId="5207"/>
    <cellStyle name="abc 3 10 5" xfId="5208"/>
    <cellStyle name="abc 3 10 6" xfId="5209"/>
    <cellStyle name="abc 3 10 7" xfId="5210"/>
    <cellStyle name="abc 3 11" xfId="5211"/>
    <cellStyle name="abc 3 11 2" xfId="5212"/>
    <cellStyle name="abc 3 11 3" xfId="5213"/>
    <cellStyle name="abc 3 11 4" xfId="5214"/>
    <cellStyle name="abc 3 11 5" xfId="5215"/>
    <cellStyle name="abc 3 11 6" xfId="5216"/>
    <cellStyle name="abc 3 11 7" xfId="5217"/>
    <cellStyle name="abc 3 12" xfId="5218"/>
    <cellStyle name="abc 3 12 2" xfId="5219"/>
    <cellStyle name="abc 3 12 3" xfId="5220"/>
    <cellStyle name="abc 3 12 4" xfId="5221"/>
    <cellStyle name="abc 3 12 5" xfId="5222"/>
    <cellStyle name="abc 3 12 6" xfId="5223"/>
    <cellStyle name="abc 3 12 7" xfId="5224"/>
    <cellStyle name="abc 3 13" xfId="5225"/>
    <cellStyle name="abc 3 13 2" xfId="5226"/>
    <cellStyle name="abc 3 13 3" xfId="5227"/>
    <cellStyle name="abc 3 13 4" xfId="5228"/>
    <cellStyle name="abc 3 13 5" xfId="5229"/>
    <cellStyle name="abc 3 13 6" xfId="5230"/>
    <cellStyle name="abc 3 13 7" xfId="5231"/>
    <cellStyle name="abc 3 14" xfId="5232"/>
    <cellStyle name="abc 3 14 2" xfId="5233"/>
    <cellStyle name="abc 3 14 3" xfId="5234"/>
    <cellStyle name="abc 3 14 4" xfId="5235"/>
    <cellStyle name="abc 3 14 5" xfId="5236"/>
    <cellStyle name="abc 3 14 6" xfId="5237"/>
    <cellStyle name="abc 3 14 7" xfId="5238"/>
    <cellStyle name="abc 3 15" xfId="5239"/>
    <cellStyle name="abc 3 15 2" xfId="5240"/>
    <cellStyle name="abc 3 15 3" xfId="5241"/>
    <cellStyle name="abc 3 15 4" xfId="5242"/>
    <cellStyle name="abc 3 15 5" xfId="5243"/>
    <cellStyle name="abc 3 15 6" xfId="5244"/>
    <cellStyle name="abc 3 15 7" xfId="5245"/>
    <cellStyle name="abc 3 16" xfId="5246"/>
    <cellStyle name="abc 3 16 2" xfId="5247"/>
    <cellStyle name="abc 3 16 3" xfId="5248"/>
    <cellStyle name="abc 3 16 4" xfId="5249"/>
    <cellStyle name="abc 3 16 5" xfId="5250"/>
    <cellStyle name="abc 3 16 6" xfId="5251"/>
    <cellStyle name="abc 3 16 7" xfId="5252"/>
    <cellStyle name="abc 3 2" xfId="5253"/>
    <cellStyle name="abc 3 2 2" xfId="5254"/>
    <cellStyle name="abc 3 2 2 2" xfId="5255"/>
    <cellStyle name="abc 3 2 2 3" xfId="5256"/>
    <cellStyle name="abc 3 2 2 4" xfId="5257"/>
    <cellStyle name="abc 3 2 2 5" xfId="5258"/>
    <cellStyle name="abc 3 2 2 6" xfId="5259"/>
    <cellStyle name="abc 3 2 2 7" xfId="5260"/>
    <cellStyle name="abc 3 2 3" xfId="5261"/>
    <cellStyle name="abc 3 2 4" xfId="5262"/>
    <cellStyle name="abc 3 2 5" xfId="5263"/>
    <cellStyle name="abc 3 2 6" xfId="5264"/>
    <cellStyle name="abc 3 2 7" xfId="5265"/>
    <cellStyle name="abc 3 2 8" xfId="5266"/>
    <cellStyle name="abc 3 3" xfId="5267"/>
    <cellStyle name="abc 3 3 2" xfId="5268"/>
    <cellStyle name="abc 3 3 2 2" xfId="5269"/>
    <cellStyle name="abc 3 3 2 3" xfId="5270"/>
    <cellStyle name="abc 3 3 2 4" xfId="5271"/>
    <cellStyle name="abc 3 3 2 5" xfId="5272"/>
    <cellStyle name="abc 3 3 2 6" xfId="5273"/>
    <cellStyle name="abc 3 3 2 7" xfId="5274"/>
    <cellStyle name="abc 3 3 3" xfId="5275"/>
    <cellStyle name="abc 3 3 4" xfId="5276"/>
    <cellStyle name="abc 3 3 5" xfId="5277"/>
    <cellStyle name="abc 3 3 6" xfId="5278"/>
    <cellStyle name="abc 3 3 7" xfId="5279"/>
    <cellStyle name="abc 3 3 8" xfId="5280"/>
    <cellStyle name="abc 3 4" xfId="5281"/>
    <cellStyle name="abc 3 4 2" xfId="5282"/>
    <cellStyle name="abc 3 4 2 2" xfId="5283"/>
    <cellStyle name="abc 3 4 2 3" xfId="5284"/>
    <cellStyle name="abc 3 4 2 4" xfId="5285"/>
    <cellStyle name="abc 3 4 2 5" xfId="5286"/>
    <cellStyle name="abc 3 4 2 6" xfId="5287"/>
    <cellStyle name="abc 3 4 2 7" xfId="5288"/>
    <cellStyle name="abc 3 4 3" xfId="5289"/>
    <cellStyle name="abc 3 4 4" xfId="5290"/>
    <cellStyle name="abc 3 4 5" xfId="5291"/>
    <cellStyle name="abc 3 4 6" xfId="5292"/>
    <cellStyle name="abc 3 4 7" xfId="5293"/>
    <cellStyle name="abc 3 4 8" xfId="5294"/>
    <cellStyle name="abc 3 5" xfId="5295"/>
    <cellStyle name="abc 3 5 2" xfId="5296"/>
    <cellStyle name="abc 3 5 3" xfId="5297"/>
    <cellStyle name="abc 3 5 4" xfId="5298"/>
    <cellStyle name="abc 3 5 5" xfId="5299"/>
    <cellStyle name="abc 3 5 6" xfId="5300"/>
    <cellStyle name="abc 3 5 7" xfId="5301"/>
    <cellStyle name="abc 3 6" xfId="5302"/>
    <cellStyle name="abc 3 6 2" xfId="5303"/>
    <cellStyle name="abc 3 6 3" xfId="5304"/>
    <cellStyle name="abc 3 6 4" xfId="5305"/>
    <cellStyle name="abc 3 6 5" xfId="5306"/>
    <cellStyle name="abc 3 6 6" xfId="5307"/>
    <cellStyle name="abc 3 6 7" xfId="5308"/>
    <cellStyle name="abc 3 7" xfId="5309"/>
    <cellStyle name="abc 3 7 2" xfId="5310"/>
    <cellStyle name="abc 3 7 3" xfId="5311"/>
    <cellStyle name="abc 3 7 4" xfId="5312"/>
    <cellStyle name="abc 3 7 5" xfId="5313"/>
    <cellStyle name="abc 3 7 6" xfId="5314"/>
    <cellStyle name="abc 3 7 7" xfId="5315"/>
    <cellStyle name="abc 3 8" xfId="5316"/>
    <cellStyle name="abc 3 8 2" xfId="5317"/>
    <cellStyle name="abc 3 8 3" xfId="5318"/>
    <cellStyle name="abc 3 8 4" xfId="5319"/>
    <cellStyle name="abc 3 8 5" xfId="5320"/>
    <cellStyle name="abc 3 8 6" xfId="5321"/>
    <cellStyle name="abc 3 8 7" xfId="5322"/>
    <cellStyle name="abc 3 9" xfId="5323"/>
    <cellStyle name="abc 3 9 2" xfId="5324"/>
    <cellStyle name="abc 3 9 3" xfId="5325"/>
    <cellStyle name="abc 3 9 4" xfId="5326"/>
    <cellStyle name="abc 3 9 5" xfId="5327"/>
    <cellStyle name="abc 3 9 6" xfId="5328"/>
    <cellStyle name="abc 3 9 7" xfId="5329"/>
    <cellStyle name="abc 4" xfId="5330"/>
    <cellStyle name="abc 4 10" xfId="5331"/>
    <cellStyle name="abc 4 10 2" xfId="5332"/>
    <cellStyle name="abc 4 10 3" xfId="5333"/>
    <cellStyle name="abc 4 10 4" xfId="5334"/>
    <cellStyle name="abc 4 10 5" xfId="5335"/>
    <cellStyle name="abc 4 10 6" xfId="5336"/>
    <cellStyle name="abc 4 10 7" xfId="5337"/>
    <cellStyle name="abc 4 11" xfId="5338"/>
    <cellStyle name="abc 4 11 2" xfId="5339"/>
    <cellStyle name="abc 4 11 3" xfId="5340"/>
    <cellStyle name="abc 4 11 4" xfId="5341"/>
    <cellStyle name="abc 4 11 5" xfId="5342"/>
    <cellStyle name="abc 4 11 6" xfId="5343"/>
    <cellStyle name="abc 4 11 7" xfId="5344"/>
    <cellStyle name="abc 4 12" xfId="5345"/>
    <cellStyle name="abc 4 12 2" xfId="5346"/>
    <cellStyle name="abc 4 12 3" xfId="5347"/>
    <cellStyle name="abc 4 12 4" xfId="5348"/>
    <cellStyle name="abc 4 12 5" xfId="5349"/>
    <cellStyle name="abc 4 12 6" xfId="5350"/>
    <cellStyle name="abc 4 12 7" xfId="5351"/>
    <cellStyle name="abc 4 13" xfId="5352"/>
    <cellStyle name="abc 4 13 2" xfId="5353"/>
    <cellStyle name="abc 4 13 3" xfId="5354"/>
    <cellStyle name="abc 4 13 4" xfId="5355"/>
    <cellStyle name="abc 4 13 5" xfId="5356"/>
    <cellStyle name="abc 4 13 6" xfId="5357"/>
    <cellStyle name="abc 4 13 7" xfId="5358"/>
    <cellStyle name="abc 4 14" xfId="5359"/>
    <cellStyle name="abc 4 14 2" xfId="5360"/>
    <cellStyle name="abc 4 14 3" xfId="5361"/>
    <cellStyle name="abc 4 14 4" xfId="5362"/>
    <cellStyle name="abc 4 14 5" xfId="5363"/>
    <cellStyle name="abc 4 14 6" xfId="5364"/>
    <cellStyle name="abc 4 14 7" xfId="5365"/>
    <cellStyle name="abc 4 2" xfId="5366"/>
    <cellStyle name="abc 4 2 2" xfId="5367"/>
    <cellStyle name="abc 4 2 3" xfId="5368"/>
    <cellStyle name="abc 4 2 4" xfId="5369"/>
    <cellStyle name="abc 4 2 5" xfId="5370"/>
    <cellStyle name="abc 4 2 6" xfId="5371"/>
    <cellStyle name="abc 4 2 7" xfId="5372"/>
    <cellStyle name="abc 4 3" xfId="5373"/>
    <cellStyle name="abc 4 3 2" xfId="5374"/>
    <cellStyle name="abc 4 3 3" xfId="5375"/>
    <cellStyle name="abc 4 3 4" xfId="5376"/>
    <cellStyle name="abc 4 3 5" xfId="5377"/>
    <cellStyle name="abc 4 3 6" xfId="5378"/>
    <cellStyle name="abc 4 3 7" xfId="5379"/>
    <cellStyle name="abc 4 4" xfId="5380"/>
    <cellStyle name="abc 4 4 2" xfId="5381"/>
    <cellStyle name="abc 4 4 3" xfId="5382"/>
    <cellStyle name="abc 4 4 4" xfId="5383"/>
    <cellStyle name="abc 4 4 5" xfId="5384"/>
    <cellStyle name="abc 4 4 6" xfId="5385"/>
    <cellStyle name="abc 4 4 7" xfId="5386"/>
    <cellStyle name="abc 4 5" xfId="5387"/>
    <cellStyle name="abc 4 5 2" xfId="5388"/>
    <cellStyle name="abc 4 5 3" xfId="5389"/>
    <cellStyle name="abc 4 5 4" xfId="5390"/>
    <cellStyle name="abc 4 5 5" xfId="5391"/>
    <cellStyle name="abc 4 5 6" xfId="5392"/>
    <cellStyle name="abc 4 5 7" xfId="5393"/>
    <cellStyle name="abc 4 6" xfId="5394"/>
    <cellStyle name="abc 4 6 2" xfId="5395"/>
    <cellStyle name="abc 4 6 3" xfId="5396"/>
    <cellStyle name="abc 4 6 4" xfId="5397"/>
    <cellStyle name="abc 4 6 5" xfId="5398"/>
    <cellStyle name="abc 4 6 6" xfId="5399"/>
    <cellStyle name="abc 4 6 7" xfId="5400"/>
    <cellStyle name="abc 4 7" xfId="5401"/>
    <cellStyle name="abc 4 7 2" xfId="5402"/>
    <cellStyle name="abc 4 7 3" xfId="5403"/>
    <cellStyle name="abc 4 7 4" xfId="5404"/>
    <cellStyle name="abc 4 7 5" xfId="5405"/>
    <cellStyle name="abc 4 7 6" xfId="5406"/>
    <cellStyle name="abc 4 7 7" xfId="5407"/>
    <cellStyle name="abc 4 8" xfId="5408"/>
    <cellStyle name="abc 4 8 2" xfId="5409"/>
    <cellStyle name="abc 4 8 3" xfId="5410"/>
    <cellStyle name="abc 4 8 4" xfId="5411"/>
    <cellStyle name="abc 4 8 5" xfId="5412"/>
    <cellStyle name="abc 4 8 6" xfId="5413"/>
    <cellStyle name="abc 4 8 7" xfId="5414"/>
    <cellStyle name="abc 4 9" xfId="5415"/>
    <cellStyle name="abc 4 9 2" xfId="5416"/>
    <cellStyle name="abc 4 9 3" xfId="5417"/>
    <cellStyle name="abc 4 9 4" xfId="5418"/>
    <cellStyle name="abc 4 9 5" xfId="5419"/>
    <cellStyle name="abc 4 9 6" xfId="5420"/>
    <cellStyle name="abc 4 9 7" xfId="5421"/>
    <cellStyle name="abc 5" xfId="5422"/>
    <cellStyle name="abc 5 10" xfId="5423"/>
    <cellStyle name="abc 5 10 2" xfId="5424"/>
    <cellStyle name="abc 5 10 3" xfId="5425"/>
    <cellStyle name="abc 5 10 4" xfId="5426"/>
    <cellStyle name="abc 5 10 5" xfId="5427"/>
    <cellStyle name="abc 5 10 6" xfId="5428"/>
    <cellStyle name="abc 5 10 7" xfId="5429"/>
    <cellStyle name="abc 5 11" xfId="5430"/>
    <cellStyle name="abc 5 11 2" xfId="5431"/>
    <cellStyle name="abc 5 11 3" xfId="5432"/>
    <cellStyle name="abc 5 11 4" xfId="5433"/>
    <cellStyle name="abc 5 11 5" xfId="5434"/>
    <cellStyle name="abc 5 11 6" xfId="5435"/>
    <cellStyle name="abc 5 11 7" xfId="5436"/>
    <cellStyle name="abc 5 12" xfId="5437"/>
    <cellStyle name="abc 5 12 2" xfId="5438"/>
    <cellStyle name="abc 5 12 3" xfId="5439"/>
    <cellStyle name="abc 5 12 4" xfId="5440"/>
    <cellStyle name="abc 5 12 5" xfId="5441"/>
    <cellStyle name="abc 5 12 6" xfId="5442"/>
    <cellStyle name="abc 5 12 7" xfId="5443"/>
    <cellStyle name="abc 5 13" xfId="5444"/>
    <cellStyle name="abc 5 13 2" xfId="5445"/>
    <cellStyle name="abc 5 13 3" xfId="5446"/>
    <cellStyle name="abc 5 13 4" xfId="5447"/>
    <cellStyle name="abc 5 13 5" xfId="5448"/>
    <cellStyle name="abc 5 13 6" xfId="5449"/>
    <cellStyle name="abc 5 13 7" xfId="5450"/>
    <cellStyle name="abc 5 14" xfId="5451"/>
    <cellStyle name="abc 5 14 2" xfId="5452"/>
    <cellStyle name="abc 5 14 3" xfId="5453"/>
    <cellStyle name="abc 5 14 4" xfId="5454"/>
    <cellStyle name="abc 5 14 5" xfId="5455"/>
    <cellStyle name="abc 5 14 6" xfId="5456"/>
    <cellStyle name="abc 5 14 7" xfId="5457"/>
    <cellStyle name="abc 5 2" xfId="5458"/>
    <cellStyle name="abc 5 2 2" xfId="5459"/>
    <cellStyle name="abc 5 2 3" xfId="5460"/>
    <cellStyle name="abc 5 2 4" xfId="5461"/>
    <cellStyle name="abc 5 2 5" xfId="5462"/>
    <cellStyle name="abc 5 2 6" xfId="5463"/>
    <cellStyle name="abc 5 2 7" xfId="5464"/>
    <cellStyle name="abc 5 3" xfId="5465"/>
    <cellStyle name="abc 5 3 2" xfId="5466"/>
    <cellStyle name="abc 5 3 3" xfId="5467"/>
    <cellStyle name="abc 5 3 4" xfId="5468"/>
    <cellStyle name="abc 5 3 5" xfId="5469"/>
    <cellStyle name="abc 5 3 6" xfId="5470"/>
    <cellStyle name="abc 5 3 7" xfId="5471"/>
    <cellStyle name="abc 5 4" xfId="5472"/>
    <cellStyle name="abc 5 4 2" xfId="5473"/>
    <cellStyle name="abc 5 4 3" xfId="5474"/>
    <cellStyle name="abc 5 4 4" xfId="5475"/>
    <cellStyle name="abc 5 4 5" xfId="5476"/>
    <cellStyle name="abc 5 4 6" xfId="5477"/>
    <cellStyle name="abc 5 4 7" xfId="5478"/>
    <cellStyle name="abc 5 5" xfId="5479"/>
    <cellStyle name="abc 5 5 2" xfId="5480"/>
    <cellStyle name="abc 5 5 3" xfId="5481"/>
    <cellStyle name="abc 5 5 4" xfId="5482"/>
    <cellStyle name="abc 5 5 5" xfId="5483"/>
    <cellStyle name="abc 5 5 6" xfId="5484"/>
    <cellStyle name="abc 5 5 7" xfId="5485"/>
    <cellStyle name="abc 5 6" xfId="5486"/>
    <cellStyle name="abc 5 6 2" xfId="5487"/>
    <cellStyle name="abc 5 6 3" xfId="5488"/>
    <cellStyle name="abc 5 6 4" xfId="5489"/>
    <cellStyle name="abc 5 6 5" xfId="5490"/>
    <cellStyle name="abc 5 6 6" xfId="5491"/>
    <cellStyle name="abc 5 6 7" xfId="5492"/>
    <cellStyle name="abc 5 7" xfId="5493"/>
    <cellStyle name="abc 5 7 2" xfId="5494"/>
    <cellStyle name="abc 5 7 3" xfId="5495"/>
    <cellStyle name="abc 5 7 4" xfId="5496"/>
    <cellStyle name="abc 5 7 5" xfId="5497"/>
    <cellStyle name="abc 5 7 6" xfId="5498"/>
    <cellStyle name="abc 5 7 7" xfId="5499"/>
    <cellStyle name="abc 5 8" xfId="5500"/>
    <cellStyle name="abc 5 8 2" xfId="5501"/>
    <cellStyle name="abc 5 8 3" xfId="5502"/>
    <cellStyle name="abc 5 8 4" xfId="5503"/>
    <cellStyle name="abc 5 8 5" xfId="5504"/>
    <cellStyle name="abc 5 8 6" xfId="5505"/>
    <cellStyle name="abc 5 8 7" xfId="5506"/>
    <cellStyle name="abc 5 9" xfId="5507"/>
    <cellStyle name="abc 5 9 2" xfId="5508"/>
    <cellStyle name="abc 5 9 3" xfId="5509"/>
    <cellStyle name="abc 5 9 4" xfId="5510"/>
    <cellStyle name="abc 5 9 5" xfId="5511"/>
    <cellStyle name="abc 5 9 6" xfId="5512"/>
    <cellStyle name="abc 5 9 7" xfId="5513"/>
    <cellStyle name="abc 6" xfId="5514"/>
    <cellStyle name="abc 6 2" xfId="5515"/>
    <cellStyle name="abc 6 2 2" xfId="5516"/>
    <cellStyle name="abc 6 2 3" xfId="5517"/>
    <cellStyle name="abc 6 2 4" xfId="5518"/>
    <cellStyle name="abc 6 2 5" xfId="5519"/>
    <cellStyle name="abc 6 2 6" xfId="5520"/>
    <cellStyle name="abc 6 2 7" xfId="5521"/>
    <cellStyle name="abc 6 3" xfId="5522"/>
    <cellStyle name="abc 6 4" xfId="5523"/>
    <cellStyle name="abc 6 5" xfId="5524"/>
    <cellStyle name="abc 6 6" xfId="5525"/>
    <cellStyle name="abc 6 7" xfId="5526"/>
    <cellStyle name="abc 6 8" xfId="5527"/>
    <cellStyle name="abc 7" xfId="5528"/>
    <cellStyle name="abc 7 2" xfId="5529"/>
    <cellStyle name="abc 7 3" xfId="5530"/>
    <cellStyle name="abc 7 4" xfId="5531"/>
    <cellStyle name="abc 7 5" xfId="5532"/>
    <cellStyle name="abc 7 6" xfId="5533"/>
    <cellStyle name="abc 7 7" xfId="5534"/>
    <cellStyle name="abc 8" xfId="5535"/>
    <cellStyle name="abc 8 2" xfId="5536"/>
    <cellStyle name="abc 8 3" xfId="5537"/>
    <cellStyle name="abc 8 4" xfId="5538"/>
    <cellStyle name="abc 8 5" xfId="5539"/>
    <cellStyle name="abc 8 6" xfId="5540"/>
    <cellStyle name="abc 8 7" xfId="5541"/>
    <cellStyle name="abc 9" xfId="5542"/>
    <cellStyle name="abc 9 2" xfId="5543"/>
    <cellStyle name="abc 9 3" xfId="5544"/>
    <cellStyle name="abc 9 4" xfId="5545"/>
    <cellStyle name="abc 9 5" xfId="5546"/>
    <cellStyle name="abc 9 6" xfId="5547"/>
    <cellStyle name="abc 9 7" xfId="5548"/>
    <cellStyle name="Accent1" xfId="5549"/>
    <cellStyle name="Accent1 2" xfId="5550"/>
    <cellStyle name="Accent1 2 2" xfId="28523"/>
    <cellStyle name="Accent1 3" xfId="28522"/>
    <cellStyle name="Accent2" xfId="5551"/>
    <cellStyle name="Accent2 2" xfId="5552"/>
    <cellStyle name="Accent2 2 2" xfId="28525"/>
    <cellStyle name="Accent2 3" xfId="28524"/>
    <cellStyle name="Accent3" xfId="5553"/>
    <cellStyle name="Accent3 2" xfId="5554"/>
    <cellStyle name="Accent3 2 2" xfId="28527"/>
    <cellStyle name="Accent3 3" xfId="28526"/>
    <cellStyle name="Accent4" xfId="5555"/>
    <cellStyle name="Accent4 2" xfId="5556"/>
    <cellStyle name="Accent4 2 2" xfId="28529"/>
    <cellStyle name="Accent4 3" xfId="28528"/>
    <cellStyle name="Accent5" xfId="5557"/>
    <cellStyle name="Accent5 2" xfId="5558"/>
    <cellStyle name="Accent5 2 2" xfId="28531"/>
    <cellStyle name="Accent5 3" xfId="28530"/>
    <cellStyle name="Accent6" xfId="5559"/>
    <cellStyle name="Accent6 2" xfId="5560"/>
    <cellStyle name="Accent6 2 2" xfId="28533"/>
    <cellStyle name="Accent6 3" xfId="28532"/>
    <cellStyle name="args.style" xfId="5561"/>
    <cellStyle name="args.style 2" xfId="28534"/>
    <cellStyle name="Avertissement" xfId="5562"/>
    <cellStyle name="Avertissement 2" xfId="28535"/>
    <cellStyle name="Bad" xfId="5563"/>
    <cellStyle name="Bad 2" xfId="5564"/>
    <cellStyle name="Bad 2 2" xfId="28537"/>
    <cellStyle name="Bad 3" xfId="28536"/>
    <cellStyle name="Calc Currency (0)" xfId="5565"/>
    <cellStyle name="Calc Currency (0) 10" xfId="5566"/>
    <cellStyle name="Calc Currency (0) 11" xfId="5567"/>
    <cellStyle name="Calc Currency (0) 12" xfId="5568"/>
    <cellStyle name="Calc Currency (0) 13" xfId="5569"/>
    <cellStyle name="Calc Currency (0) 14" xfId="5570"/>
    <cellStyle name="Calc Currency (0) 15" xfId="5571"/>
    <cellStyle name="Calc Currency (0) 16" xfId="5572"/>
    <cellStyle name="Calc Currency (0) 17" xfId="5573"/>
    <cellStyle name="Calc Currency (0) 18" xfId="5574"/>
    <cellStyle name="Calc Currency (0) 19" xfId="5575"/>
    <cellStyle name="Calc Currency (0) 2" xfId="5576"/>
    <cellStyle name="Calc Currency (0) 2 10" xfId="5577"/>
    <cellStyle name="Calc Currency (0) 2 11" xfId="5578"/>
    <cellStyle name="Calc Currency (0) 2 12" xfId="5579"/>
    <cellStyle name="Calc Currency (0) 2 13" xfId="5580"/>
    <cellStyle name="Calc Currency (0) 2 14" xfId="5581"/>
    <cellStyle name="Calc Currency (0) 2 15" xfId="5582"/>
    <cellStyle name="Calc Currency (0) 2 16" xfId="5583"/>
    <cellStyle name="Calc Currency (0) 2 17" xfId="5584"/>
    <cellStyle name="Calc Currency (0) 2 18" xfId="5585"/>
    <cellStyle name="Calc Currency (0) 2 19" xfId="5586"/>
    <cellStyle name="Calc Currency (0) 2 2" xfId="5587"/>
    <cellStyle name="Calc Currency (0) 2 20" xfId="5588"/>
    <cellStyle name="Calc Currency (0) 2 21" xfId="5589"/>
    <cellStyle name="Calc Currency (0) 2 22" xfId="5590"/>
    <cellStyle name="Calc Currency (0) 2 23" xfId="5591"/>
    <cellStyle name="Calc Currency (0) 2 24" xfId="5592"/>
    <cellStyle name="Calc Currency (0) 2 25" xfId="5593"/>
    <cellStyle name="Calc Currency (0) 2 26" xfId="5594"/>
    <cellStyle name="Calc Currency (0) 2 27" xfId="5595"/>
    <cellStyle name="Calc Currency (0) 2 28" xfId="5596"/>
    <cellStyle name="Calc Currency (0) 2 29" xfId="5597"/>
    <cellStyle name="Calc Currency (0) 2 3" xfId="5598"/>
    <cellStyle name="Calc Currency (0) 2 30" xfId="5599"/>
    <cellStyle name="Calc Currency (0) 2 31" xfId="5600"/>
    <cellStyle name="Calc Currency (0) 2 32" xfId="5601"/>
    <cellStyle name="Calc Currency (0) 2 33" xfId="5602"/>
    <cellStyle name="Calc Currency (0) 2 34" xfId="5603"/>
    <cellStyle name="Calc Currency (0) 2 35" xfId="5604"/>
    <cellStyle name="Calc Currency (0) 2 36" xfId="5605"/>
    <cellStyle name="Calc Currency (0) 2 37" xfId="5606"/>
    <cellStyle name="Calc Currency (0) 2 38" xfId="5607"/>
    <cellStyle name="Calc Currency (0) 2 39" xfId="5608"/>
    <cellStyle name="Calc Currency (0) 2 4" xfId="5609"/>
    <cellStyle name="Calc Currency (0) 2 40" xfId="5610"/>
    <cellStyle name="Calc Currency (0) 2 41" xfId="5611"/>
    <cellStyle name="Calc Currency (0) 2 42" xfId="5612"/>
    <cellStyle name="Calc Currency (0) 2 43" xfId="5613"/>
    <cellStyle name="Calc Currency (0) 2 44" xfId="5614"/>
    <cellStyle name="Calc Currency (0) 2 45" xfId="5615"/>
    <cellStyle name="Calc Currency (0) 2 46" xfId="5616"/>
    <cellStyle name="Calc Currency (0) 2 47" xfId="5617"/>
    <cellStyle name="Calc Currency (0) 2 48" xfId="5618"/>
    <cellStyle name="Calc Currency (0) 2 49" xfId="5619"/>
    <cellStyle name="Calc Currency (0) 2 5" xfId="5620"/>
    <cellStyle name="Calc Currency (0) 2 50" xfId="5621"/>
    <cellStyle name="Calc Currency (0) 2 51" xfId="5622"/>
    <cellStyle name="Calc Currency (0) 2 52" xfId="5623"/>
    <cellStyle name="Calc Currency (0) 2 53" xfId="5624"/>
    <cellStyle name="Calc Currency (0) 2 54" xfId="5625"/>
    <cellStyle name="Calc Currency (0) 2 55" xfId="5626"/>
    <cellStyle name="Calc Currency (0) 2 56" xfId="5627"/>
    <cellStyle name="Calc Currency (0) 2 57" xfId="5628"/>
    <cellStyle name="Calc Currency (0) 2 58" xfId="5629"/>
    <cellStyle name="Calc Currency (0) 2 59" xfId="5630"/>
    <cellStyle name="Calc Currency (0) 2 6" xfId="5631"/>
    <cellStyle name="Calc Currency (0) 2 60" xfId="5632"/>
    <cellStyle name="Calc Currency (0) 2 61" xfId="5633"/>
    <cellStyle name="Calc Currency (0) 2 62" xfId="5634"/>
    <cellStyle name="Calc Currency (0) 2 63" xfId="5635"/>
    <cellStyle name="Calc Currency (0) 2 64" xfId="5636"/>
    <cellStyle name="Calc Currency (0) 2 65" xfId="5637"/>
    <cellStyle name="Calc Currency (0) 2 66" xfId="5638"/>
    <cellStyle name="Calc Currency (0) 2 67" xfId="5639"/>
    <cellStyle name="Calc Currency (0) 2 68" xfId="5640"/>
    <cellStyle name="Calc Currency (0) 2 69" xfId="5641"/>
    <cellStyle name="Calc Currency (0) 2 7" xfId="5642"/>
    <cellStyle name="Calc Currency (0) 2 70" xfId="5643"/>
    <cellStyle name="Calc Currency (0) 2 71" xfId="5644"/>
    <cellStyle name="Calc Currency (0) 2 72" xfId="5645"/>
    <cellStyle name="Calc Currency (0) 2 73" xfId="5646"/>
    <cellStyle name="Calc Currency (0) 2 74" xfId="5647"/>
    <cellStyle name="Calc Currency (0) 2 75" xfId="5648"/>
    <cellStyle name="Calc Currency (0) 2 76" xfId="5649"/>
    <cellStyle name="Calc Currency (0) 2 77" xfId="5650"/>
    <cellStyle name="Calc Currency (0) 2 78" xfId="5651"/>
    <cellStyle name="Calc Currency (0) 2 79" xfId="28539"/>
    <cellStyle name="Calc Currency (0) 2 8" xfId="5652"/>
    <cellStyle name="Calc Currency (0) 2 9" xfId="5653"/>
    <cellStyle name="Calc Currency (0) 20" xfId="5654"/>
    <cellStyle name="Calc Currency (0) 21" xfId="5655"/>
    <cellStyle name="Calc Currency (0) 22" xfId="5656"/>
    <cellStyle name="Calc Currency (0) 23" xfId="5657"/>
    <cellStyle name="Calc Currency (0) 24" xfId="5658"/>
    <cellStyle name="Calc Currency (0) 25" xfId="5659"/>
    <cellStyle name="Calc Currency (0) 26" xfId="5660"/>
    <cellStyle name="Calc Currency (0) 27" xfId="5661"/>
    <cellStyle name="Calc Currency (0) 28" xfId="5662"/>
    <cellStyle name="Calc Currency (0) 29" xfId="5663"/>
    <cellStyle name="Calc Currency (0) 3" xfId="5664"/>
    <cellStyle name="Calc Currency (0) 3 2" xfId="28540"/>
    <cellStyle name="Calc Currency (0) 30" xfId="5665"/>
    <cellStyle name="Calc Currency (0) 31" xfId="5666"/>
    <cellStyle name="Calc Currency (0) 32" xfId="5667"/>
    <cellStyle name="Calc Currency (0) 33" xfId="5668"/>
    <cellStyle name="Calc Currency (0) 34" xfId="5669"/>
    <cellStyle name="Calc Currency (0) 35" xfId="5670"/>
    <cellStyle name="Calc Currency (0) 36" xfId="5671"/>
    <cellStyle name="Calc Currency (0) 37" xfId="5672"/>
    <cellStyle name="Calc Currency (0) 38" xfId="5673"/>
    <cellStyle name="Calc Currency (0) 39" xfId="5674"/>
    <cellStyle name="Calc Currency (0) 4" xfId="5675"/>
    <cellStyle name="Calc Currency (0) 40" xfId="5676"/>
    <cellStyle name="Calc Currency (0) 41" xfId="5677"/>
    <cellStyle name="Calc Currency (0) 42" xfId="5678"/>
    <cellStyle name="Calc Currency (0) 43" xfId="5679"/>
    <cellStyle name="Calc Currency (0) 44" xfId="5680"/>
    <cellStyle name="Calc Currency (0) 45" xfId="5681"/>
    <cellStyle name="Calc Currency (0) 46" xfId="5682"/>
    <cellStyle name="Calc Currency (0) 47" xfId="5683"/>
    <cellStyle name="Calc Currency (0) 48" xfId="5684"/>
    <cellStyle name="Calc Currency (0) 49" xfId="5685"/>
    <cellStyle name="Calc Currency (0) 5" xfId="5686"/>
    <cellStyle name="Calc Currency (0) 50" xfId="5687"/>
    <cellStyle name="Calc Currency (0) 51" xfId="5688"/>
    <cellStyle name="Calc Currency (0) 52" xfId="5689"/>
    <cellStyle name="Calc Currency (0) 53" xfId="5690"/>
    <cellStyle name="Calc Currency (0) 54" xfId="5691"/>
    <cellStyle name="Calc Currency (0) 55" xfId="5692"/>
    <cellStyle name="Calc Currency (0) 56" xfId="5693"/>
    <cellStyle name="Calc Currency (0) 57" xfId="5694"/>
    <cellStyle name="Calc Currency (0) 58" xfId="5695"/>
    <cellStyle name="Calc Currency (0) 59" xfId="5696"/>
    <cellStyle name="Calc Currency (0) 6" xfId="5697"/>
    <cellStyle name="Calc Currency (0) 60" xfId="5698"/>
    <cellStyle name="Calc Currency (0) 61" xfId="5699"/>
    <cellStyle name="Calc Currency (0) 62" xfId="5700"/>
    <cellStyle name="Calc Currency (0) 63" xfId="5701"/>
    <cellStyle name="Calc Currency (0) 64" xfId="5702"/>
    <cellStyle name="Calc Currency (0) 65" xfId="5703"/>
    <cellStyle name="Calc Currency (0) 66" xfId="5704"/>
    <cellStyle name="Calc Currency (0) 67" xfId="5705"/>
    <cellStyle name="Calc Currency (0) 68" xfId="5706"/>
    <cellStyle name="Calc Currency (0) 69" xfId="5707"/>
    <cellStyle name="Calc Currency (0) 7" xfId="5708"/>
    <cellStyle name="Calc Currency (0) 70" xfId="5709"/>
    <cellStyle name="Calc Currency (0) 71" xfId="5710"/>
    <cellStyle name="Calc Currency (0) 72" xfId="5711"/>
    <cellStyle name="Calc Currency (0) 73" xfId="5712"/>
    <cellStyle name="Calc Currency (0) 74" xfId="5713"/>
    <cellStyle name="Calc Currency (0) 75" xfId="5714"/>
    <cellStyle name="Calc Currency (0) 76" xfId="5715"/>
    <cellStyle name="Calc Currency (0) 77" xfId="5716"/>
    <cellStyle name="Calc Currency (0) 78" xfId="5717"/>
    <cellStyle name="Calc Currency (0) 79" xfId="5718"/>
    <cellStyle name="Calc Currency (0) 8" xfId="5719"/>
    <cellStyle name="Calc Currency (0) 80" xfId="5720"/>
    <cellStyle name="Calc Currency (0) 81" xfId="5721"/>
    <cellStyle name="Calc Currency (0) 82" xfId="5722"/>
    <cellStyle name="Calc Currency (0) 83" xfId="28538"/>
    <cellStyle name="Calc Currency (0) 9" xfId="5723"/>
    <cellStyle name="Calc Currency (2)" xfId="5724"/>
    <cellStyle name="Calc Currency (2) 2" xfId="28541"/>
    <cellStyle name="Calc Percent (0)" xfId="5725"/>
    <cellStyle name="Calc Percent (0) 2" xfId="28542"/>
    <cellStyle name="Calc Percent (1)" xfId="5726"/>
    <cellStyle name="Calc Percent (1) 2" xfId="28543"/>
    <cellStyle name="Calc Percent (2)" xfId="5727"/>
    <cellStyle name="Calc Percent (2) 2" xfId="28544"/>
    <cellStyle name="Calc Units (0)" xfId="5728"/>
    <cellStyle name="Calc Units (0) 10" xfId="5729"/>
    <cellStyle name="Calc Units (0) 11" xfId="5730"/>
    <cellStyle name="Calc Units (0) 12" xfId="5731"/>
    <cellStyle name="Calc Units (0) 13" xfId="5732"/>
    <cellStyle name="Calc Units (0) 14" xfId="5733"/>
    <cellStyle name="Calc Units (0) 15" xfId="5734"/>
    <cellStyle name="Calc Units (0) 16" xfId="5735"/>
    <cellStyle name="Calc Units (0) 17" xfId="5736"/>
    <cellStyle name="Calc Units (0) 18" xfId="5737"/>
    <cellStyle name="Calc Units (0) 19" xfId="5738"/>
    <cellStyle name="Calc Units (0) 2" xfId="5739"/>
    <cellStyle name="Calc Units (0) 2 10" xfId="5740"/>
    <cellStyle name="Calc Units (0) 2 11" xfId="5741"/>
    <cellStyle name="Calc Units (0) 2 12" xfId="5742"/>
    <cellStyle name="Calc Units (0) 2 13" xfId="5743"/>
    <cellStyle name="Calc Units (0) 2 14" xfId="5744"/>
    <cellStyle name="Calc Units (0) 2 15" xfId="5745"/>
    <cellStyle name="Calc Units (0) 2 16" xfId="5746"/>
    <cellStyle name="Calc Units (0) 2 17" xfId="5747"/>
    <cellStyle name="Calc Units (0) 2 18" xfId="5748"/>
    <cellStyle name="Calc Units (0) 2 19" xfId="5749"/>
    <cellStyle name="Calc Units (0) 2 2" xfId="5750"/>
    <cellStyle name="Calc Units (0) 2 20" xfId="5751"/>
    <cellStyle name="Calc Units (0) 2 21" xfId="5752"/>
    <cellStyle name="Calc Units (0) 2 22" xfId="5753"/>
    <cellStyle name="Calc Units (0) 2 23" xfId="5754"/>
    <cellStyle name="Calc Units (0) 2 24" xfId="5755"/>
    <cellStyle name="Calc Units (0) 2 25" xfId="5756"/>
    <cellStyle name="Calc Units (0) 2 26" xfId="5757"/>
    <cellStyle name="Calc Units (0) 2 27" xfId="5758"/>
    <cellStyle name="Calc Units (0) 2 28" xfId="5759"/>
    <cellStyle name="Calc Units (0) 2 29" xfId="5760"/>
    <cellStyle name="Calc Units (0) 2 3" xfId="5761"/>
    <cellStyle name="Calc Units (0) 2 30" xfId="5762"/>
    <cellStyle name="Calc Units (0) 2 31" xfId="5763"/>
    <cellStyle name="Calc Units (0) 2 32" xfId="5764"/>
    <cellStyle name="Calc Units (0) 2 33" xfId="5765"/>
    <cellStyle name="Calc Units (0) 2 34" xfId="5766"/>
    <cellStyle name="Calc Units (0) 2 35" xfId="5767"/>
    <cellStyle name="Calc Units (0) 2 36" xfId="5768"/>
    <cellStyle name="Calc Units (0) 2 37" xfId="5769"/>
    <cellStyle name="Calc Units (0) 2 38" xfId="5770"/>
    <cellStyle name="Calc Units (0) 2 39" xfId="5771"/>
    <cellStyle name="Calc Units (0) 2 4" xfId="5772"/>
    <cellStyle name="Calc Units (0) 2 40" xfId="5773"/>
    <cellStyle name="Calc Units (0) 2 41" xfId="5774"/>
    <cellStyle name="Calc Units (0) 2 42" xfId="5775"/>
    <cellStyle name="Calc Units (0) 2 43" xfId="5776"/>
    <cellStyle name="Calc Units (0) 2 44" xfId="5777"/>
    <cellStyle name="Calc Units (0) 2 45" xfId="5778"/>
    <cellStyle name="Calc Units (0) 2 46" xfId="5779"/>
    <cellStyle name="Calc Units (0) 2 47" xfId="5780"/>
    <cellStyle name="Calc Units (0) 2 48" xfId="5781"/>
    <cellStyle name="Calc Units (0) 2 49" xfId="5782"/>
    <cellStyle name="Calc Units (0) 2 5" xfId="5783"/>
    <cellStyle name="Calc Units (0) 2 50" xfId="5784"/>
    <cellStyle name="Calc Units (0) 2 51" xfId="5785"/>
    <cellStyle name="Calc Units (0) 2 52" xfId="5786"/>
    <cellStyle name="Calc Units (0) 2 53" xfId="5787"/>
    <cellStyle name="Calc Units (0) 2 54" xfId="5788"/>
    <cellStyle name="Calc Units (0) 2 55" xfId="5789"/>
    <cellStyle name="Calc Units (0) 2 56" xfId="5790"/>
    <cellStyle name="Calc Units (0) 2 57" xfId="5791"/>
    <cellStyle name="Calc Units (0) 2 58" xfId="5792"/>
    <cellStyle name="Calc Units (0) 2 59" xfId="5793"/>
    <cellStyle name="Calc Units (0) 2 6" xfId="5794"/>
    <cellStyle name="Calc Units (0) 2 60" xfId="5795"/>
    <cellStyle name="Calc Units (0) 2 61" xfId="5796"/>
    <cellStyle name="Calc Units (0) 2 62" xfId="5797"/>
    <cellStyle name="Calc Units (0) 2 63" xfId="5798"/>
    <cellStyle name="Calc Units (0) 2 64" xfId="5799"/>
    <cellStyle name="Calc Units (0) 2 65" xfId="5800"/>
    <cellStyle name="Calc Units (0) 2 66" xfId="5801"/>
    <cellStyle name="Calc Units (0) 2 67" xfId="5802"/>
    <cellStyle name="Calc Units (0) 2 68" xfId="5803"/>
    <cellStyle name="Calc Units (0) 2 69" xfId="5804"/>
    <cellStyle name="Calc Units (0) 2 7" xfId="5805"/>
    <cellStyle name="Calc Units (0) 2 70" xfId="5806"/>
    <cellStyle name="Calc Units (0) 2 71" xfId="5807"/>
    <cellStyle name="Calc Units (0) 2 72" xfId="5808"/>
    <cellStyle name="Calc Units (0) 2 73" xfId="5809"/>
    <cellStyle name="Calc Units (0) 2 74" xfId="5810"/>
    <cellStyle name="Calc Units (0) 2 75" xfId="5811"/>
    <cellStyle name="Calc Units (0) 2 76" xfId="5812"/>
    <cellStyle name="Calc Units (0) 2 77" xfId="5813"/>
    <cellStyle name="Calc Units (0) 2 78" xfId="5814"/>
    <cellStyle name="Calc Units (0) 2 79" xfId="28546"/>
    <cellStyle name="Calc Units (0) 2 8" xfId="5815"/>
    <cellStyle name="Calc Units (0) 2 9" xfId="5816"/>
    <cellStyle name="Calc Units (0) 20" xfId="5817"/>
    <cellStyle name="Calc Units (0) 21" xfId="5818"/>
    <cellStyle name="Calc Units (0) 22" xfId="5819"/>
    <cellStyle name="Calc Units (0) 23" xfId="5820"/>
    <cellStyle name="Calc Units (0) 24" xfId="5821"/>
    <cellStyle name="Calc Units (0) 25" xfId="5822"/>
    <cellStyle name="Calc Units (0) 26" xfId="5823"/>
    <cellStyle name="Calc Units (0) 27" xfId="5824"/>
    <cellStyle name="Calc Units (0) 28" xfId="5825"/>
    <cellStyle name="Calc Units (0) 29" xfId="5826"/>
    <cellStyle name="Calc Units (0) 3" xfId="5827"/>
    <cellStyle name="Calc Units (0) 3 2" xfId="28547"/>
    <cellStyle name="Calc Units (0) 30" xfId="5828"/>
    <cellStyle name="Calc Units (0) 31" xfId="5829"/>
    <cellStyle name="Calc Units (0) 32" xfId="5830"/>
    <cellStyle name="Calc Units (0) 33" xfId="5831"/>
    <cellStyle name="Calc Units (0) 34" xfId="5832"/>
    <cellStyle name="Calc Units (0) 35" xfId="28545"/>
    <cellStyle name="Calc Units (0) 4" xfId="5833"/>
    <cellStyle name="Calc Units (0) 4 10" xfId="5834"/>
    <cellStyle name="Calc Units (0) 4 11" xfId="5835"/>
    <cellStyle name="Calc Units (0) 4 12" xfId="5836"/>
    <cellStyle name="Calc Units (0) 4 13" xfId="5837"/>
    <cellStyle name="Calc Units (0) 4 14" xfId="5838"/>
    <cellStyle name="Calc Units (0) 4 15" xfId="5839"/>
    <cellStyle name="Calc Units (0) 4 16" xfId="5840"/>
    <cellStyle name="Calc Units (0) 4 17" xfId="5841"/>
    <cellStyle name="Calc Units (0) 4 18" xfId="5842"/>
    <cellStyle name="Calc Units (0) 4 19" xfId="5843"/>
    <cellStyle name="Calc Units (0) 4 2" xfId="5844"/>
    <cellStyle name="Calc Units (0) 4 20" xfId="5845"/>
    <cellStyle name="Calc Units (0) 4 21" xfId="5846"/>
    <cellStyle name="Calc Units (0) 4 22" xfId="5847"/>
    <cellStyle name="Calc Units (0) 4 23" xfId="5848"/>
    <cellStyle name="Calc Units (0) 4 24" xfId="5849"/>
    <cellStyle name="Calc Units (0) 4 25" xfId="5850"/>
    <cellStyle name="Calc Units (0) 4 26" xfId="5851"/>
    <cellStyle name="Calc Units (0) 4 27" xfId="5852"/>
    <cellStyle name="Calc Units (0) 4 28" xfId="5853"/>
    <cellStyle name="Calc Units (0) 4 29" xfId="5854"/>
    <cellStyle name="Calc Units (0) 4 3" xfId="5855"/>
    <cellStyle name="Calc Units (0) 4 30" xfId="5856"/>
    <cellStyle name="Calc Units (0) 4 31" xfId="5857"/>
    <cellStyle name="Calc Units (0) 4 32" xfId="5858"/>
    <cellStyle name="Calc Units (0) 4 33" xfId="5859"/>
    <cellStyle name="Calc Units (0) 4 34" xfId="5860"/>
    <cellStyle name="Calc Units (0) 4 35" xfId="5861"/>
    <cellStyle name="Calc Units (0) 4 36" xfId="5862"/>
    <cellStyle name="Calc Units (0) 4 37" xfId="5863"/>
    <cellStyle name="Calc Units (0) 4 38" xfId="5864"/>
    <cellStyle name="Calc Units (0) 4 39" xfId="5865"/>
    <cellStyle name="Calc Units (0) 4 4" xfId="5866"/>
    <cellStyle name="Calc Units (0) 4 40" xfId="5867"/>
    <cellStyle name="Calc Units (0) 4 41" xfId="5868"/>
    <cellStyle name="Calc Units (0) 4 42" xfId="5869"/>
    <cellStyle name="Calc Units (0) 4 43" xfId="5870"/>
    <cellStyle name="Calc Units (0) 4 44" xfId="5871"/>
    <cellStyle name="Calc Units (0) 4 45" xfId="5872"/>
    <cellStyle name="Calc Units (0) 4 46" xfId="5873"/>
    <cellStyle name="Calc Units (0) 4 47" xfId="5874"/>
    <cellStyle name="Calc Units (0) 4 48" xfId="5875"/>
    <cellStyle name="Calc Units (0) 4 5" xfId="5876"/>
    <cellStyle name="Calc Units (0) 4 6" xfId="5877"/>
    <cellStyle name="Calc Units (0) 4 7" xfId="5878"/>
    <cellStyle name="Calc Units (0) 4 8" xfId="5879"/>
    <cellStyle name="Calc Units (0) 4 9" xfId="5880"/>
    <cellStyle name="Calc Units (0) 5" xfId="5881"/>
    <cellStyle name="Calc Units (0) 5 10" xfId="5882"/>
    <cellStyle name="Calc Units (0) 5 11" xfId="5883"/>
    <cellStyle name="Calc Units (0) 5 12" xfId="5884"/>
    <cellStyle name="Calc Units (0) 5 13" xfId="5885"/>
    <cellStyle name="Calc Units (0) 5 14" xfId="5886"/>
    <cellStyle name="Calc Units (0) 5 15" xfId="5887"/>
    <cellStyle name="Calc Units (0) 5 16" xfId="5888"/>
    <cellStyle name="Calc Units (0) 5 17" xfId="5889"/>
    <cellStyle name="Calc Units (0) 5 18" xfId="5890"/>
    <cellStyle name="Calc Units (0) 5 19" xfId="5891"/>
    <cellStyle name="Calc Units (0) 5 2" xfId="5892"/>
    <cellStyle name="Calc Units (0) 5 20" xfId="5893"/>
    <cellStyle name="Calc Units (0) 5 21" xfId="5894"/>
    <cellStyle name="Calc Units (0) 5 22" xfId="5895"/>
    <cellStyle name="Calc Units (0) 5 23" xfId="5896"/>
    <cellStyle name="Calc Units (0) 5 24" xfId="5897"/>
    <cellStyle name="Calc Units (0) 5 25" xfId="5898"/>
    <cellStyle name="Calc Units (0) 5 26" xfId="5899"/>
    <cellStyle name="Calc Units (0) 5 27" xfId="5900"/>
    <cellStyle name="Calc Units (0) 5 28" xfId="5901"/>
    <cellStyle name="Calc Units (0) 5 29" xfId="5902"/>
    <cellStyle name="Calc Units (0) 5 3" xfId="5903"/>
    <cellStyle name="Calc Units (0) 5 30" xfId="5904"/>
    <cellStyle name="Calc Units (0) 5 31" xfId="5905"/>
    <cellStyle name="Calc Units (0) 5 32" xfId="5906"/>
    <cellStyle name="Calc Units (0) 5 33" xfId="5907"/>
    <cellStyle name="Calc Units (0) 5 34" xfId="5908"/>
    <cellStyle name="Calc Units (0) 5 35" xfId="5909"/>
    <cellStyle name="Calc Units (0) 5 36" xfId="5910"/>
    <cellStyle name="Calc Units (0) 5 37" xfId="5911"/>
    <cellStyle name="Calc Units (0) 5 38" xfId="5912"/>
    <cellStyle name="Calc Units (0) 5 39" xfId="5913"/>
    <cellStyle name="Calc Units (0) 5 4" xfId="5914"/>
    <cellStyle name="Calc Units (0) 5 40" xfId="5915"/>
    <cellStyle name="Calc Units (0) 5 41" xfId="5916"/>
    <cellStyle name="Calc Units (0) 5 42" xfId="5917"/>
    <cellStyle name="Calc Units (0) 5 43" xfId="5918"/>
    <cellStyle name="Calc Units (0) 5 44" xfId="5919"/>
    <cellStyle name="Calc Units (0) 5 45" xfId="5920"/>
    <cellStyle name="Calc Units (0) 5 46" xfId="5921"/>
    <cellStyle name="Calc Units (0) 5 47" xfId="5922"/>
    <cellStyle name="Calc Units (0) 5 48" xfId="5923"/>
    <cellStyle name="Calc Units (0) 5 5" xfId="5924"/>
    <cellStyle name="Calc Units (0) 5 6" xfId="5925"/>
    <cellStyle name="Calc Units (0) 5 7" xfId="5926"/>
    <cellStyle name="Calc Units (0) 5 8" xfId="5927"/>
    <cellStyle name="Calc Units (0) 5 9" xfId="5928"/>
    <cellStyle name="Calc Units (0) 6" xfId="5929"/>
    <cellStyle name="Calc Units (0) 7" xfId="5930"/>
    <cellStyle name="Calc Units (0) 8" xfId="5931"/>
    <cellStyle name="Calc Units (0) 9" xfId="5932"/>
    <cellStyle name="Calc Units (1)" xfId="5933"/>
    <cellStyle name="Calc Units (1) 10" xfId="5934"/>
    <cellStyle name="Calc Units (1) 11" xfId="5935"/>
    <cellStyle name="Calc Units (1) 12" xfId="5936"/>
    <cellStyle name="Calc Units (1) 13" xfId="5937"/>
    <cellStyle name="Calc Units (1) 14" xfId="5938"/>
    <cellStyle name="Calc Units (1) 15" xfId="5939"/>
    <cellStyle name="Calc Units (1) 16" xfId="5940"/>
    <cellStyle name="Calc Units (1) 17" xfId="5941"/>
    <cellStyle name="Calc Units (1) 18" xfId="5942"/>
    <cellStyle name="Calc Units (1) 19" xfId="5943"/>
    <cellStyle name="Calc Units (1) 2" xfId="5944"/>
    <cellStyle name="Calc Units (1) 2 10" xfId="5945"/>
    <cellStyle name="Calc Units (1) 2 11" xfId="5946"/>
    <cellStyle name="Calc Units (1) 2 12" xfId="5947"/>
    <cellStyle name="Calc Units (1) 2 13" xfId="5948"/>
    <cellStyle name="Calc Units (1) 2 14" xfId="5949"/>
    <cellStyle name="Calc Units (1) 2 15" xfId="5950"/>
    <cellStyle name="Calc Units (1) 2 16" xfId="5951"/>
    <cellStyle name="Calc Units (1) 2 17" xfId="5952"/>
    <cellStyle name="Calc Units (1) 2 18" xfId="5953"/>
    <cellStyle name="Calc Units (1) 2 19" xfId="5954"/>
    <cellStyle name="Calc Units (1) 2 2" xfId="5955"/>
    <cellStyle name="Calc Units (1) 2 20" xfId="5956"/>
    <cellStyle name="Calc Units (1) 2 21" xfId="5957"/>
    <cellStyle name="Calc Units (1) 2 22" xfId="5958"/>
    <cellStyle name="Calc Units (1) 2 23" xfId="5959"/>
    <cellStyle name="Calc Units (1) 2 24" xfId="5960"/>
    <cellStyle name="Calc Units (1) 2 25" xfId="5961"/>
    <cellStyle name="Calc Units (1) 2 26" xfId="5962"/>
    <cellStyle name="Calc Units (1) 2 27" xfId="5963"/>
    <cellStyle name="Calc Units (1) 2 28" xfId="5964"/>
    <cellStyle name="Calc Units (1) 2 29" xfId="5965"/>
    <cellStyle name="Calc Units (1) 2 3" xfId="5966"/>
    <cellStyle name="Calc Units (1) 2 30" xfId="5967"/>
    <cellStyle name="Calc Units (1) 2 31" xfId="5968"/>
    <cellStyle name="Calc Units (1) 2 32" xfId="5969"/>
    <cellStyle name="Calc Units (1) 2 33" xfId="5970"/>
    <cellStyle name="Calc Units (1) 2 34" xfId="5971"/>
    <cellStyle name="Calc Units (1) 2 35" xfId="5972"/>
    <cellStyle name="Calc Units (1) 2 36" xfId="5973"/>
    <cellStyle name="Calc Units (1) 2 37" xfId="5974"/>
    <cellStyle name="Calc Units (1) 2 38" xfId="5975"/>
    <cellStyle name="Calc Units (1) 2 39" xfId="5976"/>
    <cellStyle name="Calc Units (1) 2 4" xfId="5977"/>
    <cellStyle name="Calc Units (1) 2 40" xfId="5978"/>
    <cellStyle name="Calc Units (1) 2 41" xfId="5979"/>
    <cellStyle name="Calc Units (1) 2 42" xfId="5980"/>
    <cellStyle name="Calc Units (1) 2 43" xfId="5981"/>
    <cellStyle name="Calc Units (1) 2 44" xfId="5982"/>
    <cellStyle name="Calc Units (1) 2 45" xfId="5983"/>
    <cellStyle name="Calc Units (1) 2 46" xfId="5984"/>
    <cellStyle name="Calc Units (1) 2 47" xfId="5985"/>
    <cellStyle name="Calc Units (1) 2 48" xfId="5986"/>
    <cellStyle name="Calc Units (1) 2 49" xfId="5987"/>
    <cellStyle name="Calc Units (1) 2 5" xfId="5988"/>
    <cellStyle name="Calc Units (1) 2 5 2" xfId="5989"/>
    <cellStyle name="Calc Units (1) 2 5 3" xfId="5990"/>
    <cellStyle name="Calc Units (1) 2 50" xfId="5991"/>
    <cellStyle name="Calc Units (1) 2 51" xfId="5992"/>
    <cellStyle name="Calc Units (1) 2 52" xfId="5993"/>
    <cellStyle name="Calc Units (1) 2 53" xfId="5994"/>
    <cellStyle name="Calc Units (1) 2 54" xfId="5995"/>
    <cellStyle name="Calc Units (1) 2 55" xfId="5996"/>
    <cellStyle name="Calc Units (1) 2 56" xfId="5997"/>
    <cellStyle name="Calc Units (1) 2 57" xfId="5998"/>
    <cellStyle name="Calc Units (1) 2 58" xfId="5999"/>
    <cellStyle name="Calc Units (1) 2 59" xfId="6000"/>
    <cellStyle name="Calc Units (1) 2 6" xfId="6001"/>
    <cellStyle name="Calc Units (1) 2 6 2" xfId="6002"/>
    <cellStyle name="Calc Units (1) 2 6 3" xfId="6003"/>
    <cellStyle name="Calc Units (1) 2 60" xfId="6004"/>
    <cellStyle name="Calc Units (1) 2 61" xfId="6005"/>
    <cellStyle name="Calc Units (1) 2 62" xfId="6006"/>
    <cellStyle name="Calc Units (1) 2 63" xfId="6007"/>
    <cellStyle name="Calc Units (1) 2 64" xfId="6008"/>
    <cellStyle name="Calc Units (1) 2 65" xfId="6009"/>
    <cellStyle name="Calc Units (1) 2 66" xfId="6010"/>
    <cellStyle name="Calc Units (1) 2 67" xfId="6011"/>
    <cellStyle name="Calc Units (1) 2 68" xfId="6012"/>
    <cellStyle name="Calc Units (1) 2 69" xfId="6013"/>
    <cellStyle name="Calc Units (1) 2 7" xfId="6014"/>
    <cellStyle name="Calc Units (1) 2 7 2" xfId="6015"/>
    <cellStyle name="Calc Units (1) 2 7 3" xfId="6016"/>
    <cellStyle name="Calc Units (1) 2 70" xfId="6017"/>
    <cellStyle name="Calc Units (1) 2 71" xfId="6018"/>
    <cellStyle name="Calc Units (1) 2 72" xfId="6019"/>
    <cellStyle name="Calc Units (1) 2 73" xfId="6020"/>
    <cellStyle name="Calc Units (1) 2 74" xfId="6021"/>
    <cellStyle name="Calc Units (1) 2 75" xfId="6022"/>
    <cellStyle name="Calc Units (1) 2 76" xfId="6023"/>
    <cellStyle name="Calc Units (1) 2 77" xfId="6024"/>
    <cellStyle name="Calc Units (1) 2 78" xfId="6025"/>
    <cellStyle name="Calc Units (1) 2 79" xfId="28549"/>
    <cellStyle name="Calc Units (1) 2 8" xfId="6026"/>
    <cellStyle name="Calc Units (1) 2 8 2" xfId="6027"/>
    <cellStyle name="Calc Units (1) 2 8 3" xfId="6028"/>
    <cellStyle name="Calc Units (1) 2 9" xfId="6029"/>
    <cellStyle name="Calc Units (1) 2 9 2" xfId="6030"/>
    <cellStyle name="Calc Units (1) 2 9 3" xfId="6031"/>
    <cellStyle name="Calc Units (1) 20" xfId="6032"/>
    <cellStyle name="Calc Units (1) 21" xfId="6033"/>
    <cellStyle name="Calc Units (1) 22" xfId="6034"/>
    <cellStyle name="Calc Units (1) 23" xfId="6035"/>
    <cellStyle name="Calc Units (1) 24" xfId="6036"/>
    <cellStyle name="Calc Units (1) 25" xfId="6037"/>
    <cellStyle name="Calc Units (1) 26" xfId="6038"/>
    <cellStyle name="Calc Units (1) 27" xfId="6039"/>
    <cellStyle name="Calc Units (1) 28" xfId="6040"/>
    <cellStyle name="Calc Units (1) 29" xfId="6041"/>
    <cellStyle name="Calc Units (1) 3" xfId="6042"/>
    <cellStyle name="Calc Units (1) 3 2" xfId="6043"/>
    <cellStyle name="Calc Units (1) 3 3" xfId="6044"/>
    <cellStyle name="Calc Units (1) 3 4" xfId="6045"/>
    <cellStyle name="Calc Units (1) 3 5" xfId="28550"/>
    <cellStyle name="Calc Units (1) 30" xfId="6046"/>
    <cellStyle name="Calc Units (1) 31" xfId="6047"/>
    <cellStyle name="Calc Units (1) 32" xfId="6048"/>
    <cellStyle name="Calc Units (1) 33" xfId="6049"/>
    <cellStyle name="Calc Units (1) 34" xfId="6050"/>
    <cellStyle name="Calc Units (1) 35" xfId="28548"/>
    <cellStyle name="Calc Units (1) 4" xfId="6051"/>
    <cellStyle name="Calc Units (1) 4 10" xfId="6052"/>
    <cellStyle name="Calc Units (1) 4 11" xfId="6053"/>
    <cellStyle name="Calc Units (1) 4 12" xfId="6054"/>
    <cellStyle name="Calc Units (1) 4 13" xfId="6055"/>
    <cellStyle name="Calc Units (1) 4 14" xfId="6056"/>
    <cellStyle name="Calc Units (1) 4 15" xfId="6057"/>
    <cellStyle name="Calc Units (1) 4 16" xfId="6058"/>
    <cellStyle name="Calc Units (1) 4 17" xfId="6059"/>
    <cellStyle name="Calc Units (1) 4 18" xfId="6060"/>
    <cellStyle name="Calc Units (1) 4 19" xfId="6061"/>
    <cellStyle name="Calc Units (1) 4 2" xfId="6062"/>
    <cellStyle name="Calc Units (1) 4 20" xfId="6063"/>
    <cellStyle name="Calc Units (1) 4 21" xfId="6064"/>
    <cellStyle name="Calc Units (1) 4 22" xfId="6065"/>
    <cellStyle name="Calc Units (1) 4 23" xfId="6066"/>
    <cellStyle name="Calc Units (1) 4 24" xfId="6067"/>
    <cellStyle name="Calc Units (1) 4 25" xfId="6068"/>
    <cellStyle name="Calc Units (1) 4 26" xfId="6069"/>
    <cellStyle name="Calc Units (1) 4 27" xfId="6070"/>
    <cellStyle name="Calc Units (1) 4 28" xfId="6071"/>
    <cellStyle name="Calc Units (1) 4 29" xfId="6072"/>
    <cellStyle name="Calc Units (1) 4 3" xfId="6073"/>
    <cellStyle name="Calc Units (1) 4 30" xfId="6074"/>
    <cellStyle name="Calc Units (1) 4 4" xfId="6075"/>
    <cellStyle name="Calc Units (1) 4 5" xfId="6076"/>
    <cellStyle name="Calc Units (1) 4 6" xfId="6077"/>
    <cellStyle name="Calc Units (1) 4 7" xfId="6078"/>
    <cellStyle name="Calc Units (1) 4 8" xfId="6079"/>
    <cellStyle name="Calc Units (1) 4 9" xfId="6080"/>
    <cellStyle name="Calc Units (1) 5" xfId="6081"/>
    <cellStyle name="Calc Units (1) 5 10" xfId="6082"/>
    <cellStyle name="Calc Units (1) 5 11" xfId="6083"/>
    <cellStyle name="Calc Units (1) 5 12" xfId="6084"/>
    <cellStyle name="Calc Units (1) 5 13" xfId="6085"/>
    <cellStyle name="Calc Units (1) 5 14" xfId="6086"/>
    <cellStyle name="Calc Units (1) 5 15" xfId="6087"/>
    <cellStyle name="Calc Units (1) 5 16" xfId="6088"/>
    <cellStyle name="Calc Units (1) 5 17" xfId="6089"/>
    <cellStyle name="Calc Units (1) 5 18" xfId="6090"/>
    <cellStyle name="Calc Units (1) 5 19" xfId="6091"/>
    <cellStyle name="Calc Units (1) 5 2" xfId="6092"/>
    <cellStyle name="Calc Units (1) 5 20" xfId="6093"/>
    <cellStyle name="Calc Units (1) 5 21" xfId="6094"/>
    <cellStyle name="Calc Units (1) 5 22" xfId="6095"/>
    <cellStyle name="Calc Units (1) 5 23" xfId="6096"/>
    <cellStyle name="Calc Units (1) 5 24" xfId="6097"/>
    <cellStyle name="Calc Units (1) 5 25" xfId="6098"/>
    <cellStyle name="Calc Units (1) 5 26" xfId="6099"/>
    <cellStyle name="Calc Units (1) 5 27" xfId="6100"/>
    <cellStyle name="Calc Units (1) 5 28" xfId="6101"/>
    <cellStyle name="Calc Units (1) 5 29" xfId="6102"/>
    <cellStyle name="Calc Units (1) 5 3" xfId="6103"/>
    <cellStyle name="Calc Units (1) 5 30" xfId="6104"/>
    <cellStyle name="Calc Units (1) 5 4" xfId="6105"/>
    <cellStyle name="Calc Units (1) 5 5" xfId="6106"/>
    <cellStyle name="Calc Units (1) 5 6" xfId="6107"/>
    <cellStyle name="Calc Units (1) 5 7" xfId="6108"/>
    <cellStyle name="Calc Units (1) 5 8" xfId="6109"/>
    <cellStyle name="Calc Units (1) 5 9" xfId="6110"/>
    <cellStyle name="Calc Units (1) 6" xfId="6111"/>
    <cellStyle name="Calc Units (1) 6 2" xfId="6112"/>
    <cellStyle name="Calc Units (1) 6 3" xfId="6113"/>
    <cellStyle name="Calc Units (1) 7" xfId="6114"/>
    <cellStyle name="Calc Units (1) 7 2" xfId="6115"/>
    <cellStyle name="Calc Units (1) 7 3" xfId="6116"/>
    <cellStyle name="Calc Units (1) 8" xfId="6117"/>
    <cellStyle name="Calc Units (1) 8 2" xfId="6118"/>
    <cellStyle name="Calc Units (1) 8 3" xfId="6119"/>
    <cellStyle name="Calc Units (1) 9" xfId="6120"/>
    <cellStyle name="Calc Units (1) 9 2" xfId="6121"/>
    <cellStyle name="Calc Units (1) 9 3" xfId="6122"/>
    <cellStyle name="Calc Units (2)" xfId="6123"/>
    <cellStyle name="Calc Units (2) 2" xfId="6124"/>
    <cellStyle name="Calc Units (2) 3" xfId="6125"/>
    <cellStyle name="Calc Units (2) 4" xfId="6126"/>
    <cellStyle name="Calc Units (2) 5" xfId="28551"/>
    <cellStyle name="Calcul" xfId="6127"/>
    <cellStyle name="Calcul 2" xfId="6128"/>
    <cellStyle name="Calcul 2 2" xfId="6129"/>
    <cellStyle name="Calcul 2 3" xfId="6130"/>
    <cellStyle name="Calcul 2 4" xfId="6131"/>
    <cellStyle name="Calcul 2 5" xfId="6132"/>
    <cellStyle name="Calcul 2 6" xfId="6133"/>
    <cellStyle name="Calcul 2 7" xfId="6134"/>
    <cellStyle name="Calcul 3" xfId="6135"/>
    <cellStyle name="Calcul 3 2" xfId="6136"/>
    <cellStyle name="Calcul 3 3" xfId="6137"/>
    <cellStyle name="Calcul 3 4" xfId="6138"/>
    <cellStyle name="Calcul 3 5" xfId="6139"/>
    <cellStyle name="Calcul 3 6" xfId="6140"/>
    <cellStyle name="Calcul 3 7" xfId="6141"/>
    <cellStyle name="Calcul 4" xfId="6142"/>
    <cellStyle name="Calcul 5" xfId="28552"/>
    <cellStyle name="Calculation" xfId="6143"/>
    <cellStyle name="Calculation 10" xfId="6144"/>
    <cellStyle name="Calculation 11" xfId="28553"/>
    <cellStyle name="Calculation 2" xfId="6145"/>
    <cellStyle name="Calculation 2 2" xfId="6146"/>
    <cellStyle name="Calculation 2 2 2" xfId="6147"/>
    <cellStyle name="Calculation 2 2 2 2" xfId="6148"/>
    <cellStyle name="Calculation 2 2 2 3" xfId="6149"/>
    <cellStyle name="Calculation 2 2 2 4" xfId="6150"/>
    <cellStyle name="Calculation 2 2 2 5" xfId="6151"/>
    <cellStyle name="Calculation 2 2 2 6" xfId="6152"/>
    <cellStyle name="Calculation 2 2 2 7" xfId="6153"/>
    <cellStyle name="Calculation 2 2 3" xfId="6154"/>
    <cellStyle name="Calculation 2 2 3 2" xfId="6155"/>
    <cellStyle name="Calculation 2 2 3 3" xfId="6156"/>
    <cellStyle name="Calculation 2 2 3 4" xfId="6157"/>
    <cellStyle name="Calculation 2 2 3 5" xfId="6158"/>
    <cellStyle name="Calculation 2 2 3 6" xfId="6159"/>
    <cellStyle name="Calculation 2 2 3 7" xfId="6160"/>
    <cellStyle name="Calculation 2 2 4" xfId="6161"/>
    <cellStyle name="Calculation 2 2 5" xfId="6162"/>
    <cellStyle name="Calculation 2 2 6" xfId="6163"/>
    <cellStyle name="Calculation 2 2 7" xfId="6164"/>
    <cellStyle name="Calculation 2 2 8" xfId="6165"/>
    <cellStyle name="Calculation 2 2 9" xfId="6166"/>
    <cellStyle name="Calculation 2 3" xfId="6167"/>
    <cellStyle name="Calculation 2 3 2" xfId="6168"/>
    <cellStyle name="Calculation 2 3 3" xfId="6169"/>
    <cellStyle name="Calculation 2 3 4" xfId="6170"/>
    <cellStyle name="Calculation 2 3 5" xfId="6171"/>
    <cellStyle name="Calculation 2 3 6" xfId="6172"/>
    <cellStyle name="Calculation 2 3 7" xfId="6173"/>
    <cellStyle name="Calculation 2 4" xfId="6174"/>
    <cellStyle name="Calculation 2 5" xfId="28554"/>
    <cellStyle name="Calculation 3" xfId="6175"/>
    <cellStyle name="Calculation 3 10" xfId="6176"/>
    <cellStyle name="Calculation 3 10 2" xfId="6177"/>
    <cellStyle name="Calculation 3 10 3" xfId="6178"/>
    <cellStyle name="Calculation 3 10 4" xfId="6179"/>
    <cellStyle name="Calculation 3 10 5" xfId="6180"/>
    <cellStyle name="Calculation 3 10 6" xfId="6181"/>
    <cellStyle name="Calculation 3 10 7" xfId="6182"/>
    <cellStyle name="Calculation 3 11" xfId="6183"/>
    <cellStyle name="Calculation 3 11 2" xfId="6184"/>
    <cellStyle name="Calculation 3 11 3" xfId="6185"/>
    <cellStyle name="Calculation 3 11 4" xfId="6186"/>
    <cellStyle name="Calculation 3 11 5" xfId="6187"/>
    <cellStyle name="Calculation 3 11 6" xfId="6188"/>
    <cellStyle name="Calculation 3 11 7" xfId="6189"/>
    <cellStyle name="Calculation 3 12" xfId="6190"/>
    <cellStyle name="Calculation 3 12 2" xfId="6191"/>
    <cellStyle name="Calculation 3 12 3" xfId="6192"/>
    <cellStyle name="Calculation 3 12 4" xfId="6193"/>
    <cellStyle name="Calculation 3 12 5" xfId="6194"/>
    <cellStyle name="Calculation 3 12 6" xfId="6195"/>
    <cellStyle name="Calculation 3 12 7" xfId="6196"/>
    <cellStyle name="Calculation 3 13" xfId="6197"/>
    <cellStyle name="Calculation 3 13 2" xfId="6198"/>
    <cellStyle name="Calculation 3 13 3" xfId="6199"/>
    <cellStyle name="Calculation 3 13 4" xfId="6200"/>
    <cellStyle name="Calculation 3 13 5" xfId="6201"/>
    <cellStyle name="Calculation 3 13 6" xfId="6202"/>
    <cellStyle name="Calculation 3 13 7" xfId="6203"/>
    <cellStyle name="Calculation 3 14" xfId="6204"/>
    <cellStyle name="Calculation 3 14 2" xfId="6205"/>
    <cellStyle name="Calculation 3 14 3" xfId="6206"/>
    <cellStyle name="Calculation 3 14 4" xfId="6207"/>
    <cellStyle name="Calculation 3 14 5" xfId="6208"/>
    <cellStyle name="Calculation 3 14 6" xfId="6209"/>
    <cellStyle name="Calculation 3 14 7" xfId="6210"/>
    <cellStyle name="Calculation 3 2" xfId="6211"/>
    <cellStyle name="Calculation 3 2 2" xfId="6212"/>
    <cellStyle name="Calculation 3 2 3" xfId="6213"/>
    <cellStyle name="Calculation 3 2 4" xfId="6214"/>
    <cellStyle name="Calculation 3 2 5" xfId="6215"/>
    <cellStyle name="Calculation 3 2 6" xfId="6216"/>
    <cellStyle name="Calculation 3 2 7" xfId="6217"/>
    <cellStyle name="Calculation 3 3" xfId="6218"/>
    <cellStyle name="Calculation 3 3 2" xfId="6219"/>
    <cellStyle name="Calculation 3 3 3" xfId="6220"/>
    <cellStyle name="Calculation 3 3 4" xfId="6221"/>
    <cellStyle name="Calculation 3 3 5" xfId="6222"/>
    <cellStyle name="Calculation 3 3 6" xfId="6223"/>
    <cellStyle name="Calculation 3 3 7" xfId="6224"/>
    <cellStyle name="Calculation 3 4" xfId="6225"/>
    <cellStyle name="Calculation 3 4 2" xfId="6226"/>
    <cellStyle name="Calculation 3 4 3" xfId="6227"/>
    <cellStyle name="Calculation 3 4 4" xfId="6228"/>
    <cellStyle name="Calculation 3 4 5" xfId="6229"/>
    <cellStyle name="Calculation 3 4 6" xfId="6230"/>
    <cellStyle name="Calculation 3 4 7" xfId="6231"/>
    <cellStyle name="Calculation 3 5" xfId="6232"/>
    <cellStyle name="Calculation 3 5 2" xfId="6233"/>
    <cellStyle name="Calculation 3 5 3" xfId="6234"/>
    <cellStyle name="Calculation 3 5 4" xfId="6235"/>
    <cellStyle name="Calculation 3 5 5" xfId="6236"/>
    <cellStyle name="Calculation 3 5 6" xfId="6237"/>
    <cellStyle name="Calculation 3 5 7" xfId="6238"/>
    <cellStyle name="Calculation 3 6" xfId="6239"/>
    <cellStyle name="Calculation 3 6 2" xfId="6240"/>
    <cellStyle name="Calculation 3 6 3" xfId="6241"/>
    <cellStyle name="Calculation 3 6 4" xfId="6242"/>
    <cellStyle name="Calculation 3 6 5" xfId="6243"/>
    <cellStyle name="Calculation 3 6 6" xfId="6244"/>
    <cellStyle name="Calculation 3 6 7" xfId="6245"/>
    <cellStyle name="Calculation 3 7" xfId="6246"/>
    <cellStyle name="Calculation 3 7 2" xfId="6247"/>
    <cellStyle name="Calculation 3 7 3" xfId="6248"/>
    <cellStyle name="Calculation 3 7 4" xfId="6249"/>
    <cellStyle name="Calculation 3 7 5" xfId="6250"/>
    <cellStyle name="Calculation 3 7 6" xfId="6251"/>
    <cellStyle name="Calculation 3 7 7" xfId="6252"/>
    <cellStyle name="Calculation 3 8" xfId="6253"/>
    <cellStyle name="Calculation 3 8 2" xfId="6254"/>
    <cellStyle name="Calculation 3 8 3" xfId="6255"/>
    <cellStyle name="Calculation 3 8 4" xfId="6256"/>
    <cellStyle name="Calculation 3 8 5" xfId="6257"/>
    <cellStyle name="Calculation 3 8 6" xfId="6258"/>
    <cellStyle name="Calculation 3 8 7" xfId="6259"/>
    <cellStyle name="Calculation 3 9" xfId="6260"/>
    <cellStyle name="Calculation 3 9 2" xfId="6261"/>
    <cellStyle name="Calculation 3 9 3" xfId="6262"/>
    <cellStyle name="Calculation 3 9 4" xfId="6263"/>
    <cellStyle name="Calculation 3 9 5" xfId="6264"/>
    <cellStyle name="Calculation 3 9 6" xfId="6265"/>
    <cellStyle name="Calculation 3 9 7" xfId="6266"/>
    <cellStyle name="Calculation 4" xfId="6267"/>
    <cellStyle name="Calculation 4 10" xfId="6268"/>
    <cellStyle name="Calculation 4 10 2" xfId="6269"/>
    <cellStyle name="Calculation 4 10 3" xfId="6270"/>
    <cellStyle name="Calculation 4 10 4" xfId="6271"/>
    <cellStyle name="Calculation 4 10 5" xfId="6272"/>
    <cellStyle name="Calculation 4 10 6" xfId="6273"/>
    <cellStyle name="Calculation 4 10 7" xfId="6274"/>
    <cellStyle name="Calculation 4 11" xfId="6275"/>
    <cellStyle name="Calculation 4 11 2" xfId="6276"/>
    <cellStyle name="Calculation 4 11 3" xfId="6277"/>
    <cellStyle name="Calculation 4 11 4" xfId="6278"/>
    <cellStyle name="Calculation 4 11 5" xfId="6279"/>
    <cellStyle name="Calculation 4 11 6" xfId="6280"/>
    <cellStyle name="Calculation 4 11 7" xfId="6281"/>
    <cellStyle name="Calculation 4 12" xfId="6282"/>
    <cellStyle name="Calculation 4 12 2" xfId="6283"/>
    <cellStyle name="Calculation 4 12 3" xfId="6284"/>
    <cellStyle name="Calculation 4 12 4" xfId="6285"/>
    <cellStyle name="Calculation 4 12 5" xfId="6286"/>
    <cellStyle name="Calculation 4 12 6" xfId="6287"/>
    <cellStyle name="Calculation 4 12 7" xfId="6288"/>
    <cellStyle name="Calculation 4 13" xfId="6289"/>
    <cellStyle name="Calculation 4 13 2" xfId="6290"/>
    <cellStyle name="Calculation 4 13 3" xfId="6291"/>
    <cellStyle name="Calculation 4 13 4" xfId="6292"/>
    <cellStyle name="Calculation 4 13 5" xfId="6293"/>
    <cellStyle name="Calculation 4 13 6" xfId="6294"/>
    <cellStyle name="Calculation 4 13 7" xfId="6295"/>
    <cellStyle name="Calculation 4 14" xfId="6296"/>
    <cellStyle name="Calculation 4 14 2" xfId="6297"/>
    <cellStyle name="Calculation 4 14 3" xfId="6298"/>
    <cellStyle name="Calculation 4 14 4" xfId="6299"/>
    <cellStyle name="Calculation 4 14 5" xfId="6300"/>
    <cellStyle name="Calculation 4 14 6" xfId="6301"/>
    <cellStyle name="Calculation 4 14 7" xfId="6302"/>
    <cellStyle name="Calculation 4 2" xfId="6303"/>
    <cellStyle name="Calculation 4 2 2" xfId="6304"/>
    <cellStyle name="Calculation 4 2 3" xfId="6305"/>
    <cellStyle name="Calculation 4 2 4" xfId="6306"/>
    <cellStyle name="Calculation 4 2 5" xfId="6307"/>
    <cellStyle name="Calculation 4 2 6" xfId="6308"/>
    <cellStyle name="Calculation 4 2 7" xfId="6309"/>
    <cellStyle name="Calculation 4 3" xfId="6310"/>
    <cellStyle name="Calculation 4 3 2" xfId="6311"/>
    <cellStyle name="Calculation 4 3 3" xfId="6312"/>
    <cellStyle name="Calculation 4 3 4" xfId="6313"/>
    <cellStyle name="Calculation 4 3 5" xfId="6314"/>
    <cellStyle name="Calculation 4 3 6" xfId="6315"/>
    <cellStyle name="Calculation 4 3 7" xfId="6316"/>
    <cellStyle name="Calculation 4 4" xfId="6317"/>
    <cellStyle name="Calculation 4 4 2" xfId="6318"/>
    <cellStyle name="Calculation 4 4 3" xfId="6319"/>
    <cellStyle name="Calculation 4 4 4" xfId="6320"/>
    <cellStyle name="Calculation 4 4 5" xfId="6321"/>
    <cellStyle name="Calculation 4 4 6" xfId="6322"/>
    <cellStyle name="Calculation 4 4 7" xfId="6323"/>
    <cellStyle name="Calculation 4 5" xfId="6324"/>
    <cellStyle name="Calculation 4 5 2" xfId="6325"/>
    <cellStyle name="Calculation 4 5 3" xfId="6326"/>
    <cellStyle name="Calculation 4 5 4" xfId="6327"/>
    <cellStyle name="Calculation 4 5 5" xfId="6328"/>
    <cellStyle name="Calculation 4 5 6" xfId="6329"/>
    <cellStyle name="Calculation 4 5 7" xfId="6330"/>
    <cellStyle name="Calculation 4 6" xfId="6331"/>
    <cellStyle name="Calculation 4 6 2" xfId="6332"/>
    <cellStyle name="Calculation 4 6 3" xfId="6333"/>
    <cellStyle name="Calculation 4 6 4" xfId="6334"/>
    <cellStyle name="Calculation 4 6 5" xfId="6335"/>
    <cellStyle name="Calculation 4 6 6" xfId="6336"/>
    <cellStyle name="Calculation 4 6 7" xfId="6337"/>
    <cellStyle name="Calculation 4 7" xfId="6338"/>
    <cellStyle name="Calculation 4 7 2" xfId="6339"/>
    <cellStyle name="Calculation 4 7 3" xfId="6340"/>
    <cellStyle name="Calculation 4 7 4" xfId="6341"/>
    <cellStyle name="Calculation 4 7 5" xfId="6342"/>
    <cellStyle name="Calculation 4 7 6" xfId="6343"/>
    <cellStyle name="Calculation 4 7 7" xfId="6344"/>
    <cellStyle name="Calculation 4 8" xfId="6345"/>
    <cellStyle name="Calculation 4 8 2" xfId="6346"/>
    <cellStyle name="Calculation 4 8 3" xfId="6347"/>
    <cellStyle name="Calculation 4 8 4" xfId="6348"/>
    <cellStyle name="Calculation 4 8 5" xfId="6349"/>
    <cellStyle name="Calculation 4 8 6" xfId="6350"/>
    <cellStyle name="Calculation 4 8 7" xfId="6351"/>
    <cellStyle name="Calculation 4 9" xfId="6352"/>
    <cellStyle name="Calculation 4 9 2" xfId="6353"/>
    <cellStyle name="Calculation 4 9 3" xfId="6354"/>
    <cellStyle name="Calculation 4 9 4" xfId="6355"/>
    <cellStyle name="Calculation 4 9 5" xfId="6356"/>
    <cellStyle name="Calculation 4 9 6" xfId="6357"/>
    <cellStyle name="Calculation 4 9 7" xfId="6358"/>
    <cellStyle name="Calculation 5" xfId="6359"/>
    <cellStyle name="Calculation 5 10" xfId="6360"/>
    <cellStyle name="Calculation 5 10 2" xfId="6361"/>
    <cellStyle name="Calculation 5 10 3" xfId="6362"/>
    <cellStyle name="Calculation 5 10 4" xfId="6363"/>
    <cellStyle name="Calculation 5 10 5" xfId="6364"/>
    <cellStyle name="Calculation 5 10 6" xfId="6365"/>
    <cellStyle name="Calculation 5 10 7" xfId="6366"/>
    <cellStyle name="Calculation 5 11" xfId="6367"/>
    <cellStyle name="Calculation 5 11 2" xfId="6368"/>
    <cellStyle name="Calculation 5 11 3" xfId="6369"/>
    <cellStyle name="Calculation 5 11 4" xfId="6370"/>
    <cellStyle name="Calculation 5 11 5" xfId="6371"/>
    <cellStyle name="Calculation 5 11 6" xfId="6372"/>
    <cellStyle name="Calculation 5 11 7" xfId="6373"/>
    <cellStyle name="Calculation 5 12" xfId="6374"/>
    <cellStyle name="Calculation 5 12 2" xfId="6375"/>
    <cellStyle name="Calculation 5 12 3" xfId="6376"/>
    <cellStyle name="Calculation 5 12 4" xfId="6377"/>
    <cellStyle name="Calculation 5 12 5" xfId="6378"/>
    <cellStyle name="Calculation 5 12 6" xfId="6379"/>
    <cellStyle name="Calculation 5 12 7" xfId="6380"/>
    <cellStyle name="Calculation 5 13" xfId="6381"/>
    <cellStyle name="Calculation 5 13 2" xfId="6382"/>
    <cellStyle name="Calculation 5 13 3" xfId="6383"/>
    <cellStyle name="Calculation 5 13 4" xfId="6384"/>
    <cellStyle name="Calculation 5 13 5" xfId="6385"/>
    <cellStyle name="Calculation 5 13 6" xfId="6386"/>
    <cellStyle name="Calculation 5 13 7" xfId="6387"/>
    <cellStyle name="Calculation 5 14" xfId="6388"/>
    <cellStyle name="Calculation 5 14 2" xfId="6389"/>
    <cellStyle name="Calculation 5 14 3" xfId="6390"/>
    <cellStyle name="Calculation 5 14 4" xfId="6391"/>
    <cellStyle name="Calculation 5 14 5" xfId="6392"/>
    <cellStyle name="Calculation 5 14 6" xfId="6393"/>
    <cellStyle name="Calculation 5 14 7" xfId="6394"/>
    <cellStyle name="Calculation 5 2" xfId="6395"/>
    <cellStyle name="Calculation 5 2 2" xfId="6396"/>
    <cellStyle name="Calculation 5 2 3" xfId="6397"/>
    <cellStyle name="Calculation 5 2 4" xfId="6398"/>
    <cellStyle name="Calculation 5 2 5" xfId="6399"/>
    <cellStyle name="Calculation 5 2 6" xfId="6400"/>
    <cellStyle name="Calculation 5 2 7" xfId="6401"/>
    <cellStyle name="Calculation 5 3" xfId="6402"/>
    <cellStyle name="Calculation 5 3 2" xfId="6403"/>
    <cellStyle name="Calculation 5 3 3" xfId="6404"/>
    <cellStyle name="Calculation 5 3 4" xfId="6405"/>
    <cellStyle name="Calculation 5 3 5" xfId="6406"/>
    <cellStyle name="Calculation 5 3 6" xfId="6407"/>
    <cellStyle name="Calculation 5 3 7" xfId="6408"/>
    <cellStyle name="Calculation 5 4" xfId="6409"/>
    <cellStyle name="Calculation 5 4 2" xfId="6410"/>
    <cellStyle name="Calculation 5 4 3" xfId="6411"/>
    <cellStyle name="Calculation 5 4 4" xfId="6412"/>
    <cellStyle name="Calculation 5 4 5" xfId="6413"/>
    <cellStyle name="Calculation 5 4 6" xfId="6414"/>
    <cellStyle name="Calculation 5 4 7" xfId="6415"/>
    <cellStyle name="Calculation 5 5" xfId="6416"/>
    <cellStyle name="Calculation 5 5 2" xfId="6417"/>
    <cellStyle name="Calculation 5 5 3" xfId="6418"/>
    <cellStyle name="Calculation 5 5 4" xfId="6419"/>
    <cellStyle name="Calculation 5 5 5" xfId="6420"/>
    <cellStyle name="Calculation 5 5 6" xfId="6421"/>
    <cellStyle name="Calculation 5 5 7" xfId="6422"/>
    <cellStyle name="Calculation 5 6" xfId="6423"/>
    <cellStyle name="Calculation 5 6 2" xfId="6424"/>
    <cellStyle name="Calculation 5 6 3" xfId="6425"/>
    <cellStyle name="Calculation 5 6 4" xfId="6426"/>
    <cellStyle name="Calculation 5 6 5" xfId="6427"/>
    <cellStyle name="Calculation 5 6 6" xfId="6428"/>
    <cellStyle name="Calculation 5 6 7" xfId="6429"/>
    <cellStyle name="Calculation 5 7" xfId="6430"/>
    <cellStyle name="Calculation 5 7 2" xfId="6431"/>
    <cellStyle name="Calculation 5 7 3" xfId="6432"/>
    <cellStyle name="Calculation 5 7 4" xfId="6433"/>
    <cellStyle name="Calculation 5 7 5" xfId="6434"/>
    <cellStyle name="Calculation 5 7 6" xfId="6435"/>
    <cellStyle name="Calculation 5 7 7" xfId="6436"/>
    <cellStyle name="Calculation 5 8" xfId="6437"/>
    <cellStyle name="Calculation 5 8 2" xfId="6438"/>
    <cellStyle name="Calculation 5 8 3" xfId="6439"/>
    <cellStyle name="Calculation 5 8 4" xfId="6440"/>
    <cellStyle name="Calculation 5 8 5" xfId="6441"/>
    <cellStyle name="Calculation 5 8 6" xfId="6442"/>
    <cellStyle name="Calculation 5 8 7" xfId="6443"/>
    <cellStyle name="Calculation 5 9" xfId="6444"/>
    <cellStyle name="Calculation 5 9 2" xfId="6445"/>
    <cellStyle name="Calculation 5 9 3" xfId="6446"/>
    <cellStyle name="Calculation 5 9 4" xfId="6447"/>
    <cellStyle name="Calculation 5 9 5" xfId="6448"/>
    <cellStyle name="Calculation 5 9 6" xfId="6449"/>
    <cellStyle name="Calculation 5 9 7" xfId="6450"/>
    <cellStyle name="Calculation 6" xfId="6451"/>
    <cellStyle name="Calculation 6 10" xfId="6452"/>
    <cellStyle name="Calculation 6 10 2" xfId="6453"/>
    <cellStyle name="Calculation 6 10 3" xfId="6454"/>
    <cellStyle name="Calculation 6 10 4" xfId="6455"/>
    <cellStyle name="Calculation 6 10 5" xfId="6456"/>
    <cellStyle name="Calculation 6 10 6" xfId="6457"/>
    <cellStyle name="Calculation 6 10 7" xfId="6458"/>
    <cellStyle name="Calculation 6 11" xfId="6459"/>
    <cellStyle name="Calculation 6 11 2" xfId="6460"/>
    <cellStyle name="Calculation 6 11 3" xfId="6461"/>
    <cellStyle name="Calculation 6 11 4" xfId="6462"/>
    <cellStyle name="Calculation 6 11 5" xfId="6463"/>
    <cellStyle name="Calculation 6 11 6" xfId="6464"/>
    <cellStyle name="Calculation 6 11 7" xfId="6465"/>
    <cellStyle name="Calculation 6 12" xfId="6466"/>
    <cellStyle name="Calculation 6 12 2" xfId="6467"/>
    <cellStyle name="Calculation 6 12 3" xfId="6468"/>
    <cellStyle name="Calculation 6 12 4" xfId="6469"/>
    <cellStyle name="Calculation 6 12 5" xfId="6470"/>
    <cellStyle name="Calculation 6 12 6" xfId="6471"/>
    <cellStyle name="Calculation 6 12 7" xfId="6472"/>
    <cellStyle name="Calculation 6 13" xfId="6473"/>
    <cellStyle name="Calculation 6 13 2" xfId="6474"/>
    <cellStyle name="Calculation 6 13 3" xfId="6475"/>
    <cellStyle name="Calculation 6 13 4" xfId="6476"/>
    <cellStyle name="Calculation 6 13 5" xfId="6477"/>
    <cellStyle name="Calculation 6 13 6" xfId="6478"/>
    <cellStyle name="Calculation 6 13 7" xfId="6479"/>
    <cellStyle name="Calculation 6 14" xfId="6480"/>
    <cellStyle name="Calculation 6 14 2" xfId="6481"/>
    <cellStyle name="Calculation 6 14 3" xfId="6482"/>
    <cellStyle name="Calculation 6 14 4" xfId="6483"/>
    <cellStyle name="Calculation 6 14 5" xfId="6484"/>
    <cellStyle name="Calculation 6 14 6" xfId="6485"/>
    <cellStyle name="Calculation 6 14 7" xfId="6486"/>
    <cellStyle name="Calculation 6 2" xfId="6487"/>
    <cellStyle name="Calculation 6 2 2" xfId="6488"/>
    <cellStyle name="Calculation 6 2 3" xfId="6489"/>
    <cellStyle name="Calculation 6 2 4" xfId="6490"/>
    <cellStyle name="Calculation 6 2 5" xfId="6491"/>
    <cellStyle name="Calculation 6 2 6" xfId="6492"/>
    <cellStyle name="Calculation 6 2 7" xfId="6493"/>
    <cellStyle name="Calculation 6 3" xfId="6494"/>
    <cellStyle name="Calculation 6 3 2" xfId="6495"/>
    <cellStyle name="Calculation 6 3 3" xfId="6496"/>
    <cellStyle name="Calculation 6 3 4" xfId="6497"/>
    <cellStyle name="Calculation 6 3 5" xfId="6498"/>
    <cellStyle name="Calculation 6 3 6" xfId="6499"/>
    <cellStyle name="Calculation 6 3 7" xfId="6500"/>
    <cellStyle name="Calculation 6 4" xfId="6501"/>
    <cellStyle name="Calculation 6 4 2" xfId="6502"/>
    <cellStyle name="Calculation 6 4 3" xfId="6503"/>
    <cellStyle name="Calculation 6 4 4" xfId="6504"/>
    <cellStyle name="Calculation 6 4 5" xfId="6505"/>
    <cellStyle name="Calculation 6 4 6" xfId="6506"/>
    <cellStyle name="Calculation 6 4 7" xfId="6507"/>
    <cellStyle name="Calculation 6 5" xfId="6508"/>
    <cellStyle name="Calculation 6 5 2" xfId="6509"/>
    <cellStyle name="Calculation 6 5 3" xfId="6510"/>
    <cellStyle name="Calculation 6 5 4" xfId="6511"/>
    <cellStyle name="Calculation 6 5 5" xfId="6512"/>
    <cellStyle name="Calculation 6 5 6" xfId="6513"/>
    <cellStyle name="Calculation 6 5 7" xfId="6514"/>
    <cellStyle name="Calculation 6 6" xfId="6515"/>
    <cellStyle name="Calculation 6 6 2" xfId="6516"/>
    <cellStyle name="Calculation 6 6 3" xfId="6517"/>
    <cellStyle name="Calculation 6 6 4" xfId="6518"/>
    <cellStyle name="Calculation 6 6 5" xfId="6519"/>
    <cellStyle name="Calculation 6 6 6" xfId="6520"/>
    <cellStyle name="Calculation 6 6 7" xfId="6521"/>
    <cellStyle name="Calculation 6 7" xfId="6522"/>
    <cellStyle name="Calculation 6 7 2" xfId="6523"/>
    <cellStyle name="Calculation 6 7 3" xfId="6524"/>
    <cellStyle name="Calculation 6 7 4" xfId="6525"/>
    <cellStyle name="Calculation 6 7 5" xfId="6526"/>
    <cellStyle name="Calculation 6 7 6" xfId="6527"/>
    <cellStyle name="Calculation 6 7 7" xfId="6528"/>
    <cellStyle name="Calculation 6 8" xfId="6529"/>
    <cellStyle name="Calculation 6 8 2" xfId="6530"/>
    <cellStyle name="Calculation 6 8 3" xfId="6531"/>
    <cellStyle name="Calculation 6 8 4" xfId="6532"/>
    <cellStyle name="Calculation 6 8 5" xfId="6533"/>
    <cellStyle name="Calculation 6 8 6" xfId="6534"/>
    <cellStyle name="Calculation 6 8 7" xfId="6535"/>
    <cellStyle name="Calculation 6 9" xfId="6536"/>
    <cellStyle name="Calculation 6 9 2" xfId="6537"/>
    <cellStyle name="Calculation 6 9 3" xfId="6538"/>
    <cellStyle name="Calculation 6 9 4" xfId="6539"/>
    <cellStyle name="Calculation 6 9 5" xfId="6540"/>
    <cellStyle name="Calculation 6 9 6" xfId="6541"/>
    <cellStyle name="Calculation 6 9 7" xfId="6542"/>
    <cellStyle name="Calculation 7" xfId="6543"/>
    <cellStyle name="Calculation 7 2" xfId="6544"/>
    <cellStyle name="Calculation 7 2 2" xfId="6545"/>
    <cellStyle name="Calculation 7 2 3" xfId="6546"/>
    <cellStyle name="Calculation 7 2 4" xfId="6547"/>
    <cellStyle name="Calculation 7 2 5" xfId="6548"/>
    <cellStyle name="Calculation 7 2 6" xfId="6549"/>
    <cellStyle name="Calculation 7 2 7" xfId="6550"/>
    <cellStyle name="Calculation 7 3" xfId="6551"/>
    <cellStyle name="Calculation 7 3 2" xfId="6552"/>
    <cellStyle name="Calculation 7 3 3" xfId="6553"/>
    <cellStyle name="Calculation 7 3 4" xfId="6554"/>
    <cellStyle name="Calculation 7 3 5" xfId="6555"/>
    <cellStyle name="Calculation 7 3 6" xfId="6556"/>
    <cellStyle name="Calculation 7 3 7" xfId="6557"/>
    <cellStyle name="Calculation 7 4" xfId="6558"/>
    <cellStyle name="Calculation 7 5" xfId="6559"/>
    <cellStyle name="Calculation 7 6" xfId="6560"/>
    <cellStyle name="Calculation 7 7" xfId="6561"/>
    <cellStyle name="Calculation 7 8" xfId="6562"/>
    <cellStyle name="Calculation 7 9" xfId="6563"/>
    <cellStyle name="Calculation 8" xfId="6564"/>
    <cellStyle name="Calculation 8 2" xfId="6565"/>
    <cellStyle name="Calculation 8 2 2" xfId="6566"/>
    <cellStyle name="Calculation 8 2 3" xfId="6567"/>
    <cellStyle name="Calculation 8 2 4" xfId="6568"/>
    <cellStyle name="Calculation 8 2 5" xfId="6569"/>
    <cellStyle name="Calculation 8 2 6" xfId="6570"/>
    <cellStyle name="Calculation 8 2 7" xfId="6571"/>
    <cellStyle name="Calculation 8 3" xfId="6572"/>
    <cellStyle name="Calculation 8 4" xfId="6573"/>
    <cellStyle name="Calculation 8 5" xfId="6574"/>
    <cellStyle name="Calculation 8 6" xfId="6575"/>
    <cellStyle name="Calculation 8 7" xfId="6576"/>
    <cellStyle name="Calculation 8 8" xfId="6577"/>
    <cellStyle name="Calculation 9" xfId="6578"/>
    <cellStyle name="Calculation 9 2" xfId="6579"/>
    <cellStyle name="Calculation 9 3" xfId="6580"/>
    <cellStyle name="Calculation 9 4" xfId="6581"/>
    <cellStyle name="Calculation 9 5" xfId="6582"/>
    <cellStyle name="Calculation 9 6" xfId="6583"/>
    <cellStyle name="Calculation 9 7" xfId="6584"/>
    <cellStyle name="Cellule liée" xfId="6585"/>
    <cellStyle name="Cellule liée 2" xfId="6586"/>
    <cellStyle name="Cellule liée 3" xfId="6587"/>
    <cellStyle name="Cellule liée 4" xfId="6588"/>
    <cellStyle name="Cellule liée 5" xfId="28555"/>
    <cellStyle name="Check Cell" xfId="6589"/>
    <cellStyle name="Check Cell 2" xfId="6590"/>
    <cellStyle name="Check Cell 2 2" xfId="6591"/>
    <cellStyle name="Check Cell 2 3" xfId="6592"/>
    <cellStyle name="Check Cell 2 4" xfId="6593"/>
    <cellStyle name="Check Cell 2 5" xfId="28557"/>
    <cellStyle name="Check Cell 3" xfId="6594"/>
    <cellStyle name="Check Cell 4" xfId="6595"/>
    <cellStyle name="Check Cell 5" xfId="6596"/>
    <cellStyle name="Check Cell 6" xfId="28556"/>
    <cellStyle name="Comma" xfId="6597" builtinId="3"/>
    <cellStyle name="Comma [00]" xfId="6598"/>
    <cellStyle name="Comma [00] 10" xfId="6599"/>
    <cellStyle name="Comma [00] 10 2" xfId="6600"/>
    <cellStyle name="Comma [00] 10 3" xfId="6601"/>
    <cellStyle name="Comma [00] 11" xfId="6602"/>
    <cellStyle name="Comma [00] 11 2" xfId="6603"/>
    <cellStyle name="Comma [00] 11 3" xfId="6604"/>
    <cellStyle name="Comma [00] 12" xfId="6605"/>
    <cellStyle name="Comma [00] 12 2" xfId="6606"/>
    <cellStyle name="Comma [00] 12 3" xfId="6607"/>
    <cellStyle name="Comma [00] 13" xfId="6608"/>
    <cellStyle name="Comma [00] 13 2" xfId="6609"/>
    <cellStyle name="Comma [00] 13 3" xfId="6610"/>
    <cellStyle name="Comma [00] 14" xfId="6611"/>
    <cellStyle name="Comma [00] 14 2" xfId="6612"/>
    <cellStyle name="Comma [00] 14 3" xfId="6613"/>
    <cellStyle name="Comma [00] 15" xfId="6614"/>
    <cellStyle name="Comma [00] 15 2" xfId="6615"/>
    <cellStyle name="Comma [00] 15 3" xfId="6616"/>
    <cellStyle name="Comma [00] 16" xfId="6617"/>
    <cellStyle name="Comma [00] 16 2" xfId="6618"/>
    <cellStyle name="Comma [00] 16 3" xfId="6619"/>
    <cellStyle name="Comma [00] 17" xfId="6620"/>
    <cellStyle name="Comma [00] 18" xfId="6621"/>
    <cellStyle name="Comma [00] 19" xfId="6622"/>
    <cellStyle name="Comma [00] 2" xfId="6623"/>
    <cellStyle name="Comma [00] 2 10" xfId="6624"/>
    <cellStyle name="Comma [00] 2 10 2" xfId="6625"/>
    <cellStyle name="Comma [00] 2 10 3" xfId="6626"/>
    <cellStyle name="Comma [00] 2 11" xfId="6627"/>
    <cellStyle name="Comma [00] 2 11 2" xfId="6628"/>
    <cellStyle name="Comma [00] 2 11 3" xfId="6629"/>
    <cellStyle name="Comma [00] 2 12" xfId="6630"/>
    <cellStyle name="Comma [00] 2 12 2" xfId="6631"/>
    <cellStyle name="Comma [00] 2 12 3" xfId="6632"/>
    <cellStyle name="Comma [00] 2 13" xfId="6633"/>
    <cellStyle name="Comma [00] 2 13 2" xfId="6634"/>
    <cellStyle name="Comma [00] 2 13 3" xfId="6635"/>
    <cellStyle name="Comma [00] 2 14" xfId="6636"/>
    <cellStyle name="Comma [00] 2 15" xfId="6637"/>
    <cellStyle name="Comma [00] 2 16" xfId="6638"/>
    <cellStyle name="Comma [00] 2 17" xfId="6639"/>
    <cellStyle name="Comma [00] 2 18" xfId="6640"/>
    <cellStyle name="Comma [00] 2 19" xfId="6641"/>
    <cellStyle name="Comma [00] 2 2" xfId="6642"/>
    <cellStyle name="Comma [00] 2 2 2" xfId="6643"/>
    <cellStyle name="Comma [00] 2 2 3" xfId="6644"/>
    <cellStyle name="Comma [00] 2 20" xfId="6645"/>
    <cellStyle name="Comma [00] 2 21" xfId="6646"/>
    <cellStyle name="Comma [00] 2 22" xfId="6647"/>
    <cellStyle name="Comma [00] 2 23" xfId="6648"/>
    <cellStyle name="Comma [00] 2 24" xfId="6649"/>
    <cellStyle name="Comma [00] 2 25" xfId="6650"/>
    <cellStyle name="Comma [00] 2 26" xfId="6651"/>
    <cellStyle name="Comma [00] 2 27" xfId="6652"/>
    <cellStyle name="Comma [00] 2 28" xfId="6653"/>
    <cellStyle name="Comma [00] 2 29" xfId="6654"/>
    <cellStyle name="Comma [00] 2 3" xfId="6655"/>
    <cellStyle name="Comma [00] 2 3 2" xfId="6656"/>
    <cellStyle name="Comma [00] 2 3 3" xfId="6657"/>
    <cellStyle name="Comma [00] 2 30" xfId="6658"/>
    <cellStyle name="Comma [00] 2 31" xfId="6659"/>
    <cellStyle name="Comma [00] 2 32" xfId="6660"/>
    <cellStyle name="Comma [00] 2 33" xfId="6661"/>
    <cellStyle name="Comma [00] 2 34" xfId="6662"/>
    <cellStyle name="Comma [00] 2 35" xfId="6663"/>
    <cellStyle name="Comma [00] 2 36" xfId="6664"/>
    <cellStyle name="Comma [00] 2 37" xfId="6665"/>
    <cellStyle name="Comma [00] 2 38" xfId="6666"/>
    <cellStyle name="Comma [00] 2 39" xfId="6667"/>
    <cellStyle name="Comma [00] 2 4" xfId="6668"/>
    <cellStyle name="Comma [00] 2 4 2" xfId="6669"/>
    <cellStyle name="Comma [00] 2 4 3" xfId="6670"/>
    <cellStyle name="Comma [00] 2 40" xfId="6671"/>
    <cellStyle name="Comma [00] 2 41" xfId="6672"/>
    <cellStyle name="Comma [00] 2 42" xfId="6673"/>
    <cellStyle name="Comma [00] 2 43" xfId="6674"/>
    <cellStyle name="Comma [00] 2 44" xfId="6675"/>
    <cellStyle name="Comma [00] 2 45" xfId="6676"/>
    <cellStyle name="Comma [00] 2 46" xfId="6677"/>
    <cellStyle name="Comma [00] 2 47" xfId="6678"/>
    <cellStyle name="Comma [00] 2 48" xfId="6679"/>
    <cellStyle name="Comma [00] 2 49" xfId="6680"/>
    <cellStyle name="Comma [00] 2 5" xfId="6681"/>
    <cellStyle name="Comma [00] 2 5 2" xfId="6682"/>
    <cellStyle name="Comma [00] 2 5 3" xfId="6683"/>
    <cellStyle name="Comma [00] 2 50" xfId="6684"/>
    <cellStyle name="Comma [00] 2 51" xfId="6685"/>
    <cellStyle name="Comma [00] 2 52" xfId="6686"/>
    <cellStyle name="Comma [00] 2 53" xfId="6687"/>
    <cellStyle name="Comma [00] 2 54" xfId="6688"/>
    <cellStyle name="Comma [00] 2 55" xfId="6689"/>
    <cellStyle name="Comma [00] 2 56" xfId="6690"/>
    <cellStyle name="Comma [00] 2 57" xfId="6691"/>
    <cellStyle name="Comma [00] 2 58" xfId="6692"/>
    <cellStyle name="Comma [00] 2 59" xfId="6693"/>
    <cellStyle name="Comma [00] 2 6" xfId="6694"/>
    <cellStyle name="Comma [00] 2 6 2" xfId="6695"/>
    <cellStyle name="Comma [00] 2 6 3" xfId="6696"/>
    <cellStyle name="Comma [00] 2 60" xfId="6697"/>
    <cellStyle name="Comma [00] 2 61" xfId="6698"/>
    <cellStyle name="Comma [00] 2 62" xfId="28560"/>
    <cellStyle name="Comma [00] 2 7" xfId="6699"/>
    <cellStyle name="Comma [00] 2 7 2" xfId="6700"/>
    <cellStyle name="Comma [00] 2 7 3" xfId="6701"/>
    <cellStyle name="Comma [00] 2 8" xfId="6702"/>
    <cellStyle name="Comma [00] 2 8 2" xfId="6703"/>
    <cellStyle name="Comma [00] 2 8 3" xfId="6704"/>
    <cellStyle name="Comma [00] 2 9" xfId="6705"/>
    <cellStyle name="Comma [00] 2 9 2" xfId="6706"/>
    <cellStyle name="Comma [00] 2 9 3" xfId="6707"/>
    <cellStyle name="Comma [00] 20" xfId="6708"/>
    <cellStyle name="Comma [00] 21" xfId="6709"/>
    <cellStyle name="Comma [00] 22" xfId="6710"/>
    <cellStyle name="Comma [00] 23" xfId="6711"/>
    <cellStyle name="Comma [00] 24" xfId="6712"/>
    <cellStyle name="Comma [00] 25" xfId="6713"/>
    <cellStyle name="Comma [00] 26" xfId="6714"/>
    <cellStyle name="Comma [00] 27" xfId="6715"/>
    <cellStyle name="Comma [00] 28" xfId="6716"/>
    <cellStyle name="Comma [00] 29" xfId="6717"/>
    <cellStyle name="Comma [00] 3" xfId="6718"/>
    <cellStyle name="Comma [00] 3 2" xfId="6719"/>
    <cellStyle name="Comma [00] 3 3" xfId="6720"/>
    <cellStyle name="Comma [00] 3 4" xfId="6721"/>
    <cellStyle name="Comma [00] 3 5" xfId="28561"/>
    <cellStyle name="Comma [00] 30" xfId="6722"/>
    <cellStyle name="Comma [00] 31" xfId="6723"/>
    <cellStyle name="Comma [00] 32" xfId="6724"/>
    <cellStyle name="Comma [00] 33" xfId="6725"/>
    <cellStyle name="Comma [00] 34" xfId="6726"/>
    <cellStyle name="Comma [00] 35" xfId="6727"/>
    <cellStyle name="Comma [00] 36" xfId="6728"/>
    <cellStyle name="Comma [00] 37" xfId="6729"/>
    <cellStyle name="Comma [00] 38" xfId="28559"/>
    <cellStyle name="Comma [00] 4" xfId="6730"/>
    <cellStyle name="Comma [00] 4 10" xfId="6731"/>
    <cellStyle name="Comma [00] 4 11" xfId="6732"/>
    <cellStyle name="Comma [00] 4 12" xfId="6733"/>
    <cellStyle name="Comma [00] 4 13" xfId="6734"/>
    <cellStyle name="Comma [00] 4 14" xfId="6735"/>
    <cellStyle name="Comma [00] 4 15" xfId="6736"/>
    <cellStyle name="Comma [00] 4 16" xfId="6737"/>
    <cellStyle name="Comma [00] 4 17" xfId="6738"/>
    <cellStyle name="Comma [00] 4 18" xfId="6739"/>
    <cellStyle name="Comma [00] 4 19" xfId="6740"/>
    <cellStyle name="Comma [00] 4 2" xfId="6741"/>
    <cellStyle name="Comma [00] 4 20" xfId="6742"/>
    <cellStyle name="Comma [00] 4 21" xfId="6743"/>
    <cellStyle name="Comma [00] 4 22" xfId="6744"/>
    <cellStyle name="Comma [00] 4 23" xfId="6745"/>
    <cellStyle name="Comma [00] 4 24" xfId="6746"/>
    <cellStyle name="Comma [00] 4 25" xfId="6747"/>
    <cellStyle name="Comma [00] 4 26" xfId="6748"/>
    <cellStyle name="Comma [00] 4 27" xfId="6749"/>
    <cellStyle name="Comma [00] 4 28" xfId="6750"/>
    <cellStyle name="Comma [00] 4 29" xfId="6751"/>
    <cellStyle name="Comma [00] 4 3" xfId="6752"/>
    <cellStyle name="Comma [00] 4 30" xfId="6753"/>
    <cellStyle name="Comma [00] 4 4" xfId="6754"/>
    <cellStyle name="Comma [00] 4 5" xfId="6755"/>
    <cellStyle name="Comma [00] 4 6" xfId="6756"/>
    <cellStyle name="Comma [00] 4 7" xfId="6757"/>
    <cellStyle name="Comma [00] 4 8" xfId="6758"/>
    <cellStyle name="Comma [00] 4 9" xfId="6759"/>
    <cellStyle name="Comma [00] 5" xfId="6760"/>
    <cellStyle name="Comma [00] 5 10" xfId="6761"/>
    <cellStyle name="Comma [00] 5 11" xfId="6762"/>
    <cellStyle name="Comma [00] 5 12" xfId="6763"/>
    <cellStyle name="Comma [00] 5 13" xfId="6764"/>
    <cellStyle name="Comma [00] 5 14" xfId="6765"/>
    <cellStyle name="Comma [00] 5 15" xfId="6766"/>
    <cellStyle name="Comma [00] 5 16" xfId="6767"/>
    <cellStyle name="Comma [00] 5 17" xfId="6768"/>
    <cellStyle name="Comma [00] 5 18" xfId="6769"/>
    <cellStyle name="Comma [00] 5 19" xfId="6770"/>
    <cellStyle name="Comma [00] 5 2" xfId="6771"/>
    <cellStyle name="Comma [00] 5 20" xfId="6772"/>
    <cellStyle name="Comma [00] 5 21" xfId="6773"/>
    <cellStyle name="Comma [00] 5 22" xfId="6774"/>
    <cellStyle name="Comma [00] 5 23" xfId="6775"/>
    <cellStyle name="Comma [00] 5 24" xfId="6776"/>
    <cellStyle name="Comma [00] 5 25" xfId="6777"/>
    <cellStyle name="Comma [00] 5 26" xfId="6778"/>
    <cellStyle name="Comma [00] 5 27" xfId="6779"/>
    <cellStyle name="Comma [00] 5 28" xfId="6780"/>
    <cellStyle name="Comma [00] 5 29" xfId="6781"/>
    <cellStyle name="Comma [00] 5 3" xfId="6782"/>
    <cellStyle name="Comma [00] 5 30" xfId="6783"/>
    <cellStyle name="Comma [00] 5 4" xfId="6784"/>
    <cellStyle name="Comma [00] 5 5" xfId="6785"/>
    <cellStyle name="Comma [00] 5 6" xfId="6786"/>
    <cellStyle name="Comma [00] 5 7" xfId="6787"/>
    <cellStyle name="Comma [00] 5 8" xfId="6788"/>
    <cellStyle name="Comma [00] 5 9" xfId="6789"/>
    <cellStyle name="Comma [00] 6" xfId="6790"/>
    <cellStyle name="Comma [00] 6 2" xfId="6791"/>
    <cellStyle name="Comma [00] 6 3" xfId="6792"/>
    <cellStyle name="Comma [00] 7" xfId="6793"/>
    <cellStyle name="Comma [00] 7 2" xfId="6794"/>
    <cellStyle name="Comma [00] 7 3" xfId="6795"/>
    <cellStyle name="Comma [00] 8" xfId="6796"/>
    <cellStyle name="Comma [00] 8 2" xfId="6797"/>
    <cellStyle name="Comma [00] 8 3" xfId="6798"/>
    <cellStyle name="Comma [00] 9" xfId="6799"/>
    <cellStyle name="Comma [00] 9 2" xfId="6800"/>
    <cellStyle name="Comma [00] 9 3" xfId="6801"/>
    <cellStyle name="Comma 10" xfId="6802"/>
    <cellStyle name="Comma 10 2" xfId="6803"/>
    <cellStyle name="Comma 10 2 10" xfId="6804"/>
    <cellStyle name="Comma 10 2 11" xfId="6805"/>
    <cellStyle name="Comma 10 2 12" xfId="6806"/>
    <cellStyle name="Comma 10 2 13" xfId="28386"/>
    <cellStyle name="Comma 10 2 2" xfId="6807"/>
    <cellStyle name="Comma 10 2 3" xfId="6808"/>
    <cellStyle name="Comma 10 2 4" xfId="6809"/>
    <cellStyle name="Comma 10 2 5" xfId="6810"/>
    <cellStyle name="Comma 10 2 6" xfId="6811"/>
    <cellStyle name="Comma 10 2 7" xfId="6812"/>
    <cellStyle name="Comma 10 2 8" xfId="6813"/>
    <cellStyle name="Comma 10 2 9" xfId="6814"/>
    <cellStyle name="Comma 10 3" xfId="6815"/>
    <cellStyle name="Comma 10 4" xfId="6816"/>
    <cellStyle name="Comma 10 5" xfId="6817"/>
    <cellStyle name="Comma 100" xfId="6818"/>
    <cellStyle name="Comma 101" xfId="6819"/>
    <cellStyle name="Comma 102" xfId="6820"/>
    <cellStyle name="Comma 103" xfId="6821"/>
    <cellStyle name="Comma 104" xfId="6822"/>
    <cellStyle name="Comma 105" xfId="28279"/>
    <cellStyle name="Comma 106" xfId="28287"/>
    <cellStyle name="Comma 106 2" xfId="29001"/>
    <cellStyle name="Comma 107" xfId="28289"/>
    <cellStyle name="Comma 107 2" xfId="29003"/>
    <cellStyle name="Comma 108" xfId="28296"/>
    <cellStyle name="Comma 108 2" xfId="29008"/>
    <cellStyle name="Comma 109" xfId="28294"/>
    <cellStyle name="Comma 109 2" xfId="29006"/>
    <cellStyle name="Comma 11" xfId="6823"/>
    <cellStyle name="Comma 11 2" xfId="6824"/>
    <cellStyle name="Comma 11 3" xfId="6825"/>
    <cellStyle name="Comma 11 4" xfId="6826"/>
    <cellStyle name="Comma 11 5" xfId="28562"/>
    <cellStyle name="Comma 110" xfId="28295"/>
    <cellStyle name="Comma 110 2" xfId="29007"/>
    <cellStyle name="Comma 111" xfId="28297"/>
    <cellStyle name="Comma 111 2" xfId="29009"/>
    <cellStyle name="Comma 112" xfId="28305"/>
    <cellStyle name="Comma 112 2" xfId="29017"/>
    <cellStyle name="Comma 113" xfId="28302"/>
    <cellStyle name="Comma 113 2" xfId="29014"/>
    <cellStyle name="Comma 114" xfId="28306"/>
    <cellStyle name="Comma 114 2" xfId="29018"/>
    <cellStyle name="Comma 115" xfId="28312"/>
    <cellStyle name="Comma 115 2" xfId="29024"/>
    <cellStyle name="Comma 116" xfId="28311"/>
    <cellStyle name="Comma 116 2" xfId="29023"/>
    <cellStyle name="Comma 117" xfId="28303"/>
    <cellStyle name="Comma 117 2" xfId="29015"/>
    <cellStyle name="Comma 118" xfId="28304"/>
    <cellStyle name="Comma 118 2" xfId="29016"/>
    <cellStyle name="Comma 119" xfId="28315"/>
    <cellStyle name="Comma 119 2" xfId="29027"/>
    <cellStyle name="Comma 12" xfId="6827"/>
    <cellStyle name="Comma 12 2" xfId="6828"/>
    <cellStyle name="Comma 12 3" xfId="6829"/>
    <cellStyle name="Comma 12 4" xfId="6830"/>
    <cellStyle name="Comma 12 5" xfId="28563"/>
    <cellStyle name="Comma 120" xfId="28317"/>
    <cellStyle name="Comma 120 2" xfId="29029"/>
    <cellStyle name="Comma 121" xfId="28319"/>
    <cellStyle name="Comma 121 2" xfId="29031"/>
    <cellStyle name="Comma 122" xfId="28321"/>
    <cellStyle name="Comma 122 2" xfId="29033"/>
    <cellStyle name="Comma 123" xfId="28323"/>
    <cellStyle name="Comma 123 2" xfId="29035"/>
    <cellStyle name="Comma 124" xfId="28325"/>
    <cellStyle name="Comma 124 2" xfId="29037"/>
    <cellStyle name="Comma 125" xfId="28327"/>
    <cellStyle name="Comma 125 2" xfId="29039"/>
    <cellStyle name="Comma 126" xfId="28329"/>
    <cellStyle name="Comma 126 2" xfId="29041"/>
    <cellStyle name="Comma 127" xfId="28331"/>
    <cellStyle name="Comma 127 2" xfId="29043"/>
    <cellStyle name="Comma 128" xfId="28333"/>
    <cellStyle name="Comma 128 2" xfId="29045"/>
    <cellStyle name="Comma 129" xfId="28335"/>
    <cellStyle name="Comma 129 2" xfId="29047"/>
    <cellStyle name="Comma 13" xfId="6831"/>
    <cellStyle name="Comma 13 2" xfId="6832"/>
    <cellStyle name="Comma 13 3" xfId="6833"/>
    <cellStyle name="Comma 13 4" xfId="6834"/>
    <cellStyle name="Comma 13 5" xfId="28564"/>
    <cellStyle name="Comma 130" xfId="28337"/>
    <cellStyle name="Comma 130 2" xfId="29049"/>
    <cellStyle name="Comma 131" xfId="28339"/>
    <cellStyle name="Comma 131 2" xfId="29051"/>
    <cellStyle name="Comma 132" xfId="28341"/>
    <cellStyle name="Comma 132 2" xfId="29053"/>
    <cellStyle name="Comma 133" xfId="28343"/>
    <cellStyle name="Comma 133 2" xfId="29055"/>
    <cellStyle name="Comma 134" xfId="28345"/>
    <cellStyle name="Comma 134 2" xfId="29057"/>
    <cellStyle name="Comma 135" xfId="28347"/>
    <cellStyle name="Comma 135 2" xfId="29059"/>
    <cellStyle name="Comma 136" xfId="28353"/>
    <cellStyle name="Comma 136 2" xfId="29065"/>
    <cellStyle name="Comma 137" xfId="28313"/>
    <cellStyle name="Comma 137 2" xfId="29025"/>
    <cellStyle name="Comma 138" xfId="28310"/>
    <cellStyle name="Comma 138 2" xfId="29022"/>
    <cellStyle name="Comma 139" xfId="28351"/>
    <cellStyle name="Comma 139 2" xfId="29063"/>
    <cellStyle name="Comma 14" xfId="6835"/>
    <cellStyle name="Comma 14 2" xfId="6836"/>
    <cellStyle name="Comma 14 3" xfId="6837"/>
    <cellStyle name="Comma 14 4" xfId="6838"/>
    <cellStyle name="Comma 14 5" xfId="28565"/>
    <cellStyle name="Comma 140" xfId="28373"/>
    <cellStyle name="Comma 141" xfId="28371"/>
    <cellStyle name="Comma 142" xfId="28376"/>
    <cellStyle name="Comma 143" xfId="28378"/>
    <cellStyle name="Comma 144" xfId="28382"/>
    <cellStyle name="Comma 145" xfId="28414"/>
    <cellStyle name="Comma 146" xfId="28451"/>
    <cellStyle name="Comma 15" xfId="6839"/>
    <cellStyle name="Comma 15 2" xfId="6840"/>
    <cellStyle name="Comma 15 3" xfId="6841"/>
    <cellStyle name="Comma 15 4" xfId="6842"/>
    <cellStyle name="Comma 15 5" xfId="28566"/>
    <cellStyle name="Comma 16" xfId="6843"/>
    <cellStyle name="Comma 16 2" xfId="6844"/>
    <cellStyle name="Comma 16 3" xfId="6845"/>
    <cellStyle name="Comma 16 4" xfId="6846"/>
    <cellStyle name="Comma 16 5" xfId="28567"/>
    <cellStyle name="Comma 17" xfId="6847"/>
    <cellStyle name="Comma 17 2" xfId="6848"/>
    <cellStyle name="Comma 17 3" xfId="6849"/>
    <cellStyle name="Comma 17 4" xfId="6850"/>
    <cellStyle name="Comma 17 5" xfId="28568"/>
    <cellStyle name="Comma 18" xfId="6851"/>
    <cellStyle name="Comma 18 2" xfId="6852"/>
    <cellStyle name="Comma 18 3" xfId="6853"/>
    <cellStyle name="Comma 18 4" xfId="6854"/>
    <cellStyle name="Comma 18 5" xfId="28569"/>
    <cellStyle name="Comma 19" xfId="6855"/>
    <cellStyle name="Comma 19 2" xfId="6856"/>
    <cellStyle name="Comma 19 3" xfId="6857"/>
    <cellStyle name="Comma 19 4" xfId="6858"/>
    <cellStyle name="Comma 19 5" xfId="28570"/>
    <cellStyle name="Comma 2" xfId="6859"/>
    <cellStyle name="Comma 2 10" xfId="6860"/>
    <cellStyle name="Comma 2 10 2" xfId="6861"/>
    <cellStyle name="Comma 2 11" xfId="6862"/>
    <cellStyle name="Comma 2 12" xfId="28249"/>
    <cellStyle name="Comma 2 12 2" xfId="28988"/>
    <cellStyle name="Comma 2 13" xfId="28283"/>
    <cellStyle name="Comma 2 14" xfId="28361"/>
    <cellStyle name="Comma 2 15" xfId="28387"/>
    <cellStyle name="Comma 2 2" xfId="6863"/>
    <cellStyle name="Comma 2 2 10" xfId="6864"/>
    <cellStyle name="Comma 2 2 11" xfId="6865"/>
    <cellStyle name="Comma 2 2 12" xfId="6866"/>
    <cellStyle name="Comma 2 2 13" xfId="6867"/>
    <cellStyle name="Comma 2 2 14" xfId="6868"/>
    <cellStyle name="Comma 2 2 15" xfId="6869"/>
    <cellStyle name="Comma 2 2 16" xfId="6870"/>
    <cellStyle name="Comma 2 2 17" xfId="6871"/>
    <cellStyle name="Comma 2 2 18" xfId="6872"/>
    <cellStyle name="Comma 2 2 19" xfId="6873"/>
    <cellStyle name="Comma 2 2 2" xfId="6874"/>
    <cellStyle name="Comma 2 2 2 10" xfId="6875"/>
    <cellStyle name="Comma 2 2 2 11" xfId="6876"/>
    <cellStyle name="Comma 2 2 2 12" xfId="6877"/>
    <cellStyle name="Comma 2 2 2 13" xfId="6878"/>
    <cellStyle name="Comma 2 2 2 14" xfId="6879"/>
    <cellStyle name="Comma 2 2 2 15" xfId="6880"/>
    <cellStyle name="Comma 2 2 2 16" xfId="6881"/>
    <cellStyle name="Comma 2 2 2 17" xfId="6882"/>
    <cellStyle name="Comma 2 2 2 18" xfId="6883"/>
    <cellStyle name="Comma 2 2 2 19" xfId="6884"/>
    <cellStyle name="Comma 2 2 2 2" xfId="6885"/>
    <cellStyle name="Comma 2 2 2 20" xfId="6886"/>
    <cellStyle name="Comma 2 2 2 21" xfId="6887"/>
    <cellStyle name="Comma 2 2 2 22" xfId="6888"/>
    <cellStyle name="Comma 2 2 2 23" xfId="6889"/>
    <cellStyle name="Comma 2 2 2 24" xfId="6890"/>
    <cellStyle name="Comma 2 2 2 25" xfId="6891"/>
    <cellStyle name="Comma 2 2 2 26" xfId="6892"/>
    <cellStyle name="Comma 2 2 2 27" xfId="6893"/>
    <cellStyle name="Comma 2 2 2 28" xfId="6894"/>
    <cellStyle name="Comma 2 2 2 29" xfId="28388"/>
    <cellStyle name="Comma 2 2 2 3" xfId="6895"/>
    <cellStyle name="Comma 2 2 2 4" xfId="6896"/>
    <cellStyle name="Comma 2 2 2 5" xfId="6897"/>
    <cellStyle name="Comma 2 2 2 6" xfId="6898"/>
    <cellStyle name="Comma 2 2 2 7" xfId="6899"/>
    <cellStyle name="Comma 2 2 2 8" xfId="6900"/>
    <cellStyle name="Comma 2 2 2 9" xfId="6901"/>
    <cellStyle name="Comma 2 2 20" xfId="6902"/>
    <cellStyle name="Comma 2 2 21" xfId="6903"/>
    <cellStyle name="Comma 2 2 22" xfId="6904"/>
    <cellStyle name="Comma 2 2 23" xfId="6905"/>
    <cellStyle name="Comma 2 2 24" xfId="6906"/>
    <cellStyle name="Comma 2 2 25" xfId="6907"/>
    <cellStyle name="Comma 2 2 26" xfId="6908"/>
    <cellStyle name="Comma 2 2 27" xfId="6909"/>
    <cellStyle name="Comma 2 2 28" xfId="6910"/>
    <cellStyle name="Comma 2 2 29" xfId="6911"/>
    <cellStyle name="Comma 2 2 3" xfId="6912"/>
    <cellStyle name="Comma 2 2 30" xfId="6913"/>
    <cellStyle name="Comma 2 2 31" xfId="6914"/>
    <cellStyle name="Comma 2 2 32" xfId="6915"/>
    <cellStyle name="Comma 2 2 33" xfId="28571"/>
    <cellStyle name="Comma 2 2 4" xfId="6916"/>
    <cellStyle name="Comma 2 2 5" xfId="6917"/>
    <cellStyle name="Comma 2 2 6" xfId="6918"/>
    <cellStyle name="Comma 2 2 7" xfId="6919"/>
    <cellStyle name="Comma 2 2 8" xfId="6920"/>
    <cellStyle name="Comma 2 2 9" xfId="6921"/>
    <cellStyle name="Comma 2 3" xfId="6922"/>
    <cellStyle name="Comma 2 3 2" xfId="6923"/>
    <cellStyle name="Comma 2 3 2 10" xfId="6924"/>
    <cellStyle name="Comma 2 3 2 11" xfId="6925"/>
    <cellStyle name="Comma 2 3 2 12" xfId="6926"/>
    <cellStyle name="Comma 2 3 2 13" xfId="6927"/>
    <cellStyle name="Comma 2 3 2 14" xfId="6928"/>
    <cellStyle name="Comma 2 3 2 15" xfId="6929"/>
    <cellStyle name="Comma 2 3 2 16" xfId="6930"/>
    <cellStyle name="Comma 2 3 2 17" xfId="6931"/>
    <cellStyle name="Comma 2 3 2 18" xfId="6932"/>
    <cellStyle name="Comma 2 3 2 19" xfId="6933"/>
    <cellStyle name="Comma 2 3 2 2" xfId="6934"/>
    <cellStyle name="Comma 2 3 2 20" xfId="6935"/>
    <cellStyle name="Comma 2 3 2 21" xfId="6936"/>
    <cellStyle name="Comma 2 3 2 3" xfId="6937"/>
    <cellStyle name="Comma 2 3 2 4" xfId="6938"/>
    <cellStyle name="Comma 2 3 2 5" xfId="6939"/>
    <cellStyle name="Comma 2 3 2 6" xfId="6940"/>
    <cellStyle name="Comma 2 3 2 7" xfId="6941"/>
    <cellStyle name="Comma 2 3 2 8" xfId="6942"/>
    <cellStyle name="Comma 2 3 2 9" xfId="6943"/>
    <cellStyle name="Comma 2 3 3" xfId="6944"/>
    <cellStyle name="Comma 2 3 4" xfId="6945"/>
    <cellStyle name="Comma 2 3 5" xfId="6946"/>
    <cellStyle name="Comma 2 3 6" xfId="28572"/>
    <cellStyle name="Comma 2 4" xfId="6947"/>
    <cellStyle name="Comma 2 4 2" xfId="6948"/>
    <cellStyle name="Comma 2 4 3" xfId="6949"/>
    <cellStyle name="Comma 2 4 4" xfId="6950"/>
    <cellStyle name="Comma 2 4 5" xfId="28280"/>
    <cellStyle name="Comma 2 4 5 2" xfId="28998"/>
    <cellStyle name="Comma 2 4 6" xfId="28372"/>
    <cellStyle name="Comma 2 5" xfId="6951"/>
    <cellStyle name="Comma 2 5 10" xfId="6952"/>
    <cellStyle name="Comma 2 5 10 2" xfId="6953"/>
    <cellStyle name="Comma 2 5 10 3" xfId="6954"/>
    <cellStyle name="Comma 2 5 11" xfId="6955"/>
    <cellStyle name="Comma 2 5 11 2" xfId="6956"/>
    <cellStyle name="Comma 2 5 11 3" xfId="6957"/>
    <cellStyle name="Comma 2 5 12" xfId="6958"/>
    <cellStyle name="Comma 2 5 12 2" xfId="6959"/>
    <cellStyle name="Comma 2 5 12 3" xfId="6960"/>
    <cellStyle name="Comma 2 5 13" xfId="6961"/>
    <cellStyle name="Comma 2 5 13 2" xfId="6962"/>
    <cellStyle name="Comma 2 5 13 3" xfId="6963"/>
    <cellStyle name="Comma 2 5 14" xfId="6964"/>
    <cellStyle name="Comma 2 5 15" xfId="6965"/>
    <cellStyle name="Comma 2 5 16" xfId="6966"/>
    <cellStyle name="Comma 2 5 17" xfId="6967"/>
    <cellStyle name="Comma 2 5 18" xfId="6968"/>
    <cellStyle name="Comma 2 5 19" xfId="6969"/>
    <cellStyle name="Comma 2 5 2" xfId="6970"/>
    <cellStyle name="Comma 2 5 2 2" xfId="6971"/>
    <cellStyle name="Comma 2 5 2 3" xfId="6972"/>
    <cellStyle name="Comma 2 5 20" xfId="6973"/>
    <cellStyle name="Comma 2 5 21" xfId="6974"/>
    <cellStyle name="Comma 2 5 22" xfId="6975"/>
    <cellStyle name="Comma 2 5 23" xfId="6976"/>
    <cellStyle name="Comma 2 5 24" xfId="6977"/>
    <cellStyle name="Comma 2 5 25" xfId="6978"/>
    <cellStyle name="Comma 2 5 26" xfId="6979"/>
    <cellStyle name="Comma 2 5 27" xfId="6980"/>
    <cellStyle name="Comma 2 5 28" xfId="6981"/>
    <cellStyle name="Comma 2 5 29" xfId="6982"/>
    <cellStyle name="Comma 2 5 3" xfId="6983"/>
    <cellStyle name="Comma 2 5 3 2" xfId="6984"/>
    <cellStyle name="Comma 2 5 3 3" xfId="6985"/>
    <cellStyle name="Comma 2 5 30" xfId="6986"/>
    <cellStyle name="Comma 2 5 31" xfId="6987"/>
    <cellStyle name="Comma 2 5 32" xfId="6988"/>
    <cellStyle name="Comma 2 5 33" xfId="6989"/>
    <cellStyle name="Comma 2 5 34" xfId="6990"/>
    <cellStyle name="Comma 2 5 35" xfId="6991"/>
    <cellStyle name="Comma 2 5 36" xfId="6992"/>
    <cellStyle name="Comma 2 5 37" xfId="6993"/>
    <cellStyle name="Comma 2 5 38" xfId="6994"/>
    <cellStyle name="Comma 2 5 39" xfId="6995"/>
    <cellStyle name="Comma 2 5 4" xfId="6996"/>
    <cellStyle name="Comma 2 5 4 2" xfId="6997"/>
    <cellStyle name="Comma 2 5 4 3" xfId="6998"/>
    <cellStyle name="Comma 2 5 40" xfId="6999"/>
    <cellStyle name="Comma 2 5 41" xfId="7000"/>
    <cellStyle name="Comma 2 5 42" xfId="7001"/>
    <cellStyle name="Comma 2 5 43" xfId="7002"/>
    <cellStyle name="Comma 2 5 44" xfId="7003"/>
    <cellStyle name="Comma 2 5 45" xfId="7004"/>
    <cellStyle name="Comma 2 5 46" xfId="7005"/>
    <cellStyle name="Comma 2 5 47" xfId="7006"/>
    <cellStyle name="Comma 2 5 48" xfId="7007"/>
    <cellStyle name="Comma 2 5 49" xfId="7008"/>
    <cellStyle name="Comma 2 5 5" xfId="7009"/>
    <cellStyle name="Comma 2 5 5 2" xfId="7010"/>
    <cellStyle name="Comma 2 5 5 3" xfId="7011"/>
    <cellStyle name="Comma 2 5 50" xfId="7012"/>
    <cellStyle name="Comma 2 5 51" xfId="7013"/>
    <cellStyle name="Comma 2 5 52" xfId="7014"/>
    <cellStyle name="Comma 2 5 53" xfId="7015"/>
    <cellStyle name="Comma 2 5 54" xfId="7016"/>
    <cellStyle name="Comma 2 5 55" xfId="7017"/>
    <cellStyle name="Comma 2 5 56" xfId="7018"/>
    <cellStyle name="Comma 2 5 57" xfId="7019"/>
    <cellStyle name="Comma 2 5 58" xfId="7020"/>
    <cellStyle name="Comma 2 5 59" xfId="7021"/>
    <cellStyle name="Comma 2 5 6" xfId="7022"/>
    <cellStyle name="Comma 2 5 6 2" xfId="7023"/>
    <cellStyle name="Comma 2 5 6 3" xfId="7024"/>
    <cellStyle name="Comma 2 5 60" xfId="7025"/>
    <cellStyle name="Comma 2 5 61" xfId="7026"/>
    <cellStyle name="Comma 2 5 62" xfId="28573"/>
    <cellStyle name="Comma 2 5 7" xfId="7027"/>
    <cellStyle name="Comma 2 5 7 2" xfId="7028"/>
    <cellStyle name="Comma 2 5 7 3" xfId="7029"/>
    <cellStyle name="Comma 2 5 8" xfId="7030"/>
    <cellStyle name="Comma 2 5 8 2" xfId="7031"/>
    <cellStyle name="Comma 2 5 8 3" xfId="7032"/>
    <cellStyle name="Comma 2 5 9" xfId="7033"/>
    <cellStyle name="Comma 2 5 9 2" xfId="7034"/>
    <cellStyle name="Comma 2 5 9 3" xfId="7035"/>
    <cellStyle name="Comma 2 6" xfId="7036"/>
    <cellStyle name="Comma 2 7" xfId="7037"/>
    <cellStyle name="Comma 2 8" xfId="7038"/>
    <cellStyle name="Comma 2 9" xfId="7039"/>
    <cellStyle name="Comma 2_Budget-35ปี-ตัดลดงาน-(28-05-2552)" xfId="7040"/>
    <cellStyle name="Comma 20" xfId="7041"/>
    <cellStyle name="Comma 20 2" xfId="7042"/>
    <cellStyle name="Comma 20 3" xfId="7043"/>
    <cellStyle name="Comma 20 4" xfId="7044"/>
    <cellStyle name="Comma 20 5" xfId="28574"/>
    <cellStyle name="Comma 21" xfId="7045"/>
    <cellStyle name="Comma 21 2" xfId="7046"/>
    <cellStyle name="Comma 21 3" xfId="7047"/>
    <cellStyle name="Comma 21 4" xfId="7048"/>
    <cellStyle name="Comma 21 5" xfId="28575"/>
    <cellStyle name="Comma 22" xfId="7049"/>
    <cellStyle name="Comma 22 2" xfId="7050"/>
    <cellStyle name="Comma 22 3" xfId="7051"/>
    <cellStyle name="Comma 22 4" xfId="7052"/>
    <cellStyle name="Comma 22 5" xfId="28576"/>
    <cellStyle name="Comma 23" xfId="7053"/>
    <cellStyle name="Comma 23 2" xfId="7054"/>
    <cellStyle name="Comma 23 3" xfId="7055"/>
    <cellStyle name="Comma 23 4" xfId="7056"/>
    <cellStyle name="Comma 23 5" xfId="28577"/>
    <cellStyle name="Comma 24" xfId="7057"/>
    <cellStyle name="Comma 24 2" xfId="7058"/>
    <cellStyle name="Comma 24 3" xfId="7059"/>
    <cellStyle name="Comma 24 4" xfId="7060"/>
    <cellStyle name="Comma 24 5" xfId="28578"/>
    <cellStyle name="Comma 25" xfId="7061"/>
    <cellStyle name="Comma 25 2" xfId="7062"/>
    <cellStyle name="Comma 25 2 10" xfId="7063"/>
    <cellStyle name="Comma 25 2 11" xfId="7064"/>
    <cellStyle name="Comma 25 2 12" xfId="7065"/>
    <cellStyle name="Comma 25 2 13" xfId="7066"/>
    <cellStyle name="Comma 25 2 14" xfId="7067"/>
    <cellStyle name="Comma 25 2 15" xfId="7068"/>
    <cellStyle name="Comma 25 2 16" xfId="7069"/>
    <cellStyle name="Comma 25 2 17" xfId="7070"/>
    <cellStyle name="Comma 25 2 18" xfId="7071"/>
    <cellStyle name="Comma 25 2 19" xfId="7072"/>
    <cellStyle name="Comma 25 2 2" xfId="7073"/>
    <cellStyle name="Comma 25 2 20" xfId="7074"/>
    <cellStyle name="Comma 25 2 21" xfId="7075"/>
    <cellStyle name="Comma 25 2 3" xfId="7076"/>
    <cellStyle name="Comma 25 2 4" xfId="7077"/>
    <cellStyle name="Comma 25 2 5" xfId="7078"/>
    <cellStyle name="Comma 25 2 6" xfId="7079"/>
    <cellStyle name="Comma 25 2 7" xfId="7080"/>
    <cellStyle name="Comma 25 2 8" xfId="7081"/>
    <cellStyle name="Comma 25 2 9" xfId="7082"/>
    <cellStyle name="Comma 25 3" xfId="7083"/>
    <cellStyle name="Comma 25 4" xfId="7084"/>
    <cellStyle name="Comma 25 5" xfId="7085"/>
    <cellStyle name="Comma 25 6" xfId="28579"/>
    <cellStyle name="Comma 26" xfId="7086"/>
    <cellStyle name="Comma 26 2" xfId="7087"/>
    <cellStyle name="Comma 26 3" xfId="7088"/>
    <cellStyle name="Comma 26 4" xfId="7089"/>
    <cellStyle name="Comma 26 5" xfId="28580"/>
    <cellStyle name="Comma 27" xfId="7090"/>
    <cellStyle name="Comma 27 2" xfId="7091"/>
    <cellStyle name="Comma 27 3" xfId="7092"/>
    <cellStyle name="Comma 27 4" xfId="7093"/>
    <cellStyle name="Comma 27 5" xfId="28581"/>
    <cellStyle name="Comma 28" xfId="7094"/>
    <cellStyle name="Comma 28 10" xfId="7095"/>
    <cellStyle name="Comma 28 10 10" xfId="7096"/>
    <cellStyle name="Comma 28 10 11" xfId="7097"/>
    <cellStyle name="Comma 28 10 12" xfId="7098"/>
    <cellStyle name="Comma 28 10 13" xfId="7099"/>
    <cellStyle name="Comma 28 10 14" xfId="7100"/>
    <cellStyle name="Comma 28 10 15" xfId="7101"/>
    <cellStyle name="Comma 28 10 16" xfId="7102"/>
    <cellStyle name="Comma 28 10 17" xfId="7103"/>
    <cellStyle name="Comma 28 10 18" xfId="7104"/>
    <cellStyle name="Comma 28 10 19" xfId="7105"/>
    <cellStyle name="Comma 28 10 2" xfId="7106"/>
    <cellStyle name="Comma 28 10 20" xfId="7107"/>
    <cellStyle name="Comma 28 10 21" xfId="7108"/>
    <cellStyle name="Comma 28 10 3" xfId="7109"/>
    <cellStyle name="Comma 28 10 4" xfId="7110"/>
    <cellStyle name="Comma 28 10 5" xfId="7111"/>
    <cellStyle name="Comma 28 10 6" xfId="7112"/>
    <cellStyle name="Comma 28 10 7" xfId="7113"/>
    <cellStyle name="Comma 28 10 8" xfId="7114"/>
    <cellStyle name="Comma 28 10 9" xfId="7115"/>
    <cellStyle name="Comma 28 11" xfId="7116"/>
    <cellStyle name="Comma 28 12" xfId="7117"/>
    <cellStyle name="Comma 28 13" xfId="7118"/>
    <cellStyle name="Comma 28 14" xfId="28582"/>
    <cellStyle name="Comma 28 2" xfId="7119"/>
    <cellStyle name="Comma 28 2 10" xfId="7120"/>
    <cellStyle name="Comma 28 2 11" xfId="7121"/>
    <cellStyle name="Comma 28 2 12" xfId="7122"/>
    <cellStyle name="Comma 28 2 13" xfId="7123"/>
    <cellStyle name="Comma 28 2 14" xfId="7124"/>
    <cellStyle name="Comma 28 2 15" xfId="7125"/>
    <cellStyle name="Comma 28 2 16" xfId="7126"/>
    <cellStyle name="Comma 28 2 17" xfId="7127"/>
    <cellStyle name="Comma 28 2 18" xfId="7128"/>
    <cellStyle name="Comma 28 2 19" xfId="7129"/>
    <cellStyle name="Comma 28 2 2" xfId="7130"/>
    <cellStyle name="Comma 28 2 2 10" xfId="7131"/>
    <cellStyle name="Comma 28 2 2 11" xfId="7132"/>
    <cellStyle name="Comma 28 2 2 12" xfId="7133"/>
    <cellStyle name="Comma 28 2 2 13" xfId="7134"/>
    <cellStyle name="Comma 28 2 2 14" xfId="7135"/>
    <cellStyle name="Comma 28 2 2 15" xfId="7136"/>
    <cellStyle name="Comma 28 2 2 16" xfId="7137"/>
    <cellStyle name="Comma 28 2 2 17" xfId="7138"/>
    <cellStyle name="Comma 28 2 2 18" xfId="7139"/>
    <cellStyle name="Comma 28 2 2 19" xfId="7140"/>
    <cellStyle name="Comma 28 2 2 2" xfId="7141"/>
    <cellStyle name="Comma 28 2 2 20" xfId="7142"/>
    <cellStyle name="Comma 28 2 2 21" xfId="7143"/>
    <cellStyle name="Comma 28 2 2 3" xfId="7144"/>
    <cellStyle name="Comma 28 2 2 4" xfId="7145"/>
    <cellStyle name="Comma 28 2 2 5" xfId="7146"/>
    <cellStyle name="Comma 28 2 2 6" xfId="7147"/>
    <cellStyle name="Comma 28 2 2 7" xfId="7148"/>
    <cellStyle name="Comma 28 2 2 8" xfId="7149"/>
    <cellStyle name="Comma 28 2 2 9" xfId="7150"/>
    <cellStyle name="Comma 28 2 20" xfId="7151"/>
    <cellStyle name="Comma 28 2 21" xfId="7152"/>
    <cellStyle name="Comma 28 2 22" xfId="7153"/>
    <cellStyle name="Comma 28 2 23" xfId="7154"/>
    <cellStyle name="Comma 28 2 24" xfId="7155"/>
    <cellStyle name="Comma 28 2 25" xfId="7156"/>
    <cellStyle name="Comma 28 2 26" xfId="7157"/>
    <cellStyle name="Comma 28 2 27" xfId="7158"/>
    <cellStyle name="Comma 28 2 28" xfId="7159"/>
    <cellStyle name="Comma 28 2 3" xfId="7160"/>
    <cellStyle name="Comma 28 2 3 10" xfId="7161"/>
    <cellStyle name="Comma 28 2 3 11" xfId="7162"/>
    <cellStyle name="Comma 28 2 3 12" xfId="7163"/>
    <cellStyle name="Comma 28 2 3 13" xfId="7164"/>
    <cellStyle name="Comma 28 2 3 14" xfId="7165"/>
    <cellStyle name="Comma 28 2 3 15" xfId="7166"/>
    <cellStyle name="Comma 28 2 3 16" xfId="7167"/>
    <cellStyle name="Comma 28 2 3 17" xfId="7168"/>
    <cellStyle name="Comma 28 2 3 18" xfId="7169"/>
    <cellStyle name="Comma 28 2 3 19" xfId="7170"/>
    <cellStyle name="Comma 28 2 3 2" xfId="7171"/>
    <cellStyle name="Comma 28 2 3 20" xfId="7172"/>
    <cellStyle name="Comma 28 2 3 21" xfId="7173"/>
    <cellStyle name="Comma 28 2 3 3" xfId="7174"/>
    <cellStyle name="Comma 28 2 3 4" xfId="7175"/>
    <cellStyle name="Comma 28 2 3 5" xfId="7176"/>
    <cellStyle name="Comma 28 2 3 6" xfId="7177"/>
    <cellStyle name="Comma 28 2 3 7" xfId="7178"/>
    <cellStyle name="Comma 28 2 3 8" xfId="7179"/>
    <cellStyle name="Comma 28 2 3 9" xfId="7180"/>
    <cellStyle name="Comma 28 2 4" xfId="7181"/>
    <cellStyle name="Comma 28 2 4 10" xfId="7182"/>
    <cellStyle name="Comma 28 2 4 11" xfId="7183"/>
    <cellStyle name="Comma 28 2 4 12" xfId="7184"/>
    <cellStyle name="Comma 28 2 4 13" xfId="7185"/>
    <cellStyle name="Comma 28 2 4 14" xfId="7186"/>
    <cellStyle name="Comma 28 2 4 15" xfId="7187"/>
    <cellStyle name="Comma 28 2 4 16" xfId="7188"/>
    <cellStyle name="Comma 28 2 4 17" xfId="7189"/>
    <cellStyle name="Comma 28 2 4 18" xfId="7190"/>
    <cellStyle name="Comma 28 2 4 19" xfId="7191"/>
    <cellStyle name="Comma 28 2 4 2" xfId="7192"/>
    <cellStyle name="Comma 28 2 4 20" xfId="7193"/>
    <cellStyle name="Comma 28 2 4 21" xfId="7194"/>
    <cellStyle name="Comma 28 2 4 3" xfId="7195"/>
    <cellStyle name="Comma 28 2 4 4" xfId="7196"/>
    <cellStyle name="Comma 28 2 4 5" xfId="7197"/>
    <cellStyle name="Comma 28 2 4 6" xfId="7198"/>
    <cellStyle name="Comma 28 2 4 7" xfId="7199"/>
    <cellStyle name="Comma 28 2 4 8" xfId="7200"/>
    <cellStyle name="Comma 28 2 4 9" xfId="7201"/>
    <cellStyle name="Comma 28 2 5" xfId="7202"/>
    <cellStyle name="Comma 28 2 5 10" xfId="7203"/>
    <cellStyle name="Comma 28 2 5 11" xfId="7204"/>
    <cellStyle name="Comma 28 2 5 12" xfId="7205"/>
    <cellStyle name="Comma 28 2 5 13" xfId="7206"/>
    <cellStyle name="Comma 28 2 5 14" xfId="7207"/>
    <cellStyle name="Comma 28 2 5 15" xfId="7208"/>
    <cellStyle name="Comma 28 2 5 16" xfId="7209"/>
    <cellStyle name="Comma 28 2 5 17" xfId="7210"/>
    <cellStyle name="Comma 28 2 5 18" xfId="7211"/>
    <cellStyle name="Comma 28 2 5 19" xfId="7212"/>
    <cellStyle name="Comma 28 2 5 2" xfId="7213"/>
    <cellStyle name="Comma 28 2 5 20" xfId="7214"/>
    <cellStyle name="Comma 28 2 5 21" xfId="7215"/>
    <cellStyle name="Comma 28 2 5 3" xfId="7216"/>
    <cellStyle name="Comma 28 2 5 4" xfId="7217"/>
    <cellStyle name="Comma 28 2 5 5" xfId="7218"/>
    <cellStyle name="Comma 28 2 5 6" xfId="7219"/>
    <cellStyle name="Comma 28 2 5 7" xfId="7220"/>
    <cellStyle name="Comma 28 2 5 8" xfId="7221"/>
    <cellStyle name="Comma 28 2 5 9" xfId="7222"/>
    <cellStyle name="Comma 28 2 6" xfId="7223"/>
    <cellStyle name="Comma 28 2 6 10" xfId="7224"/>
    <cellStyle name="Comma 28 2 6 11" xfId="7225"/>
    <cellStyle name="Comma 28 2 6 12" xfId="7226"/>
    <cellStyle name="Comma 28 2 6 13" xfId="7227"/>
    <cellStyle name="Comma 28 2 6 14" xfId="7228"/>
    <cellStyle name="Comma 28 2 6 15" xfId="7229"/>
    <cellStyle name="Comma 28 2 6 16" xfId="7230"/>
    <cellStyle name="Comma 28 2 6 17" xfId="7231"/>
    <cellStyle name="Comma 28 2 6 18" xfId="7232"/>
    <cellStyle name="Comma 28 2 6 19" xfId="7233"/>
    <cellStyle name="Comma 28 2 6 2" xfId="7234"/>
    <cellStyle name="Comma 28 2 6 20" xfId="7235"/>
    <cellStyle name="Comma 28 2 6 21" xfId="7236"/>
    <cellStyle name="Comma 28 2 6 3" xfId="7237"/>
    <cellStyle name="Comma 28 2 6 4" xfId="7238"/>
    <cellStyle name="Comma 28 2 6 5" xfId="7239"/>
    <cellStyle name="Comma 28 2 6 6" xfId="7240"/>
    <cellStyle name="Comma 28 2 6 7" xfId="7241"/>
    <cellStyle name="Comma 28 2 6 8" xfId="7242"/>
    <cellStyle name="Comma 28 2 6 9" xfId="7243"/>
    <cellStyle name="Comma 28 2 7" xfId="7244"/>
    <cellStyle name="Comma 28 2 7 10" xfId="7245"/>
    <cellStyle name="Comma 28 2 7 11" xfId="7246"/>
    <cellStyle name="Comma 28 2 7 12" xfId="7247"/>
    <cellStyle name="Comma 28 2 7 13" xfId="7248"/>
    <cellStyle name="Comma 28 2 7 14" xfId="7249"/>
    <cellStyle name="Comma 28 2 7 15" xfId="7250"/>
    <cellStyle name="Comma 28 2 7 16" xfId="7251"/>
    <cellStyle name="Comma 28 2 7 17" xfId="7252"/>
    <cellStyle name="Comma 28 2 7 18" xfId="7253"/>
    <cellStyle name="Comma 28 2 7 19" xfId="7254"/>
    <cellStyle name="Comma 28 2 7 2" xfId="7255"/>
    <cellStyle name="Comma 28 2 7 20" xfId="7256"/>
    <cellStyle name="Comma 28 2 7 21" xfId="7257"/>
    <cellStyle name="Comma 28 2 7 3" xfId="7258"/>
    <cellStyle name="Comma 28 2 7 4" xfId="7259"/>
    <cellStyle name="Comma 28 2 7 5" xfId="7260"/>
    <cellStyle name="Comma 28 2 7 6" xfId="7261"/>
    <cellStyle name="Comma 28 2 7 7" xfId="7262"/>
    <cellStyle name="Comma 28 2 7 8" xfId="7263"/>
    <cellStyle name="Comma 28 2 7 9" xfId="7264"/>
    <cellStyle name="Comma 28 2 8" xfId="7265"/>
    <cellStyle name="Comma 28 2 8 10" xfId="7266"/>
    <cellStyle name="Comma 28 2 8 11" xfId="7267"/>
    <cellStyle name="Comma 28 2 8 12" xfId="7268"/>
    <cellStyle name="Comma 28 2 8 13" xfId="7269"/>
    <cellStyle name="Comma 28 2 8 14" xfId="7270"/>
    <cellStyle name="Comma 28 2 8 15" xfId="7271"/>
    <cellStyle name="Comma 28 2 8 16" xfId="7272"/>
    <cellStyle name="Comma 28 2 8 17" xfId="7273"/>
    <cellStyle name="Comma 28 2 8 18" xfId="7274"/>
    <cellStyle name="Comma 28 2 8 19" xfId="7275"/>
    <cellStyle name="Comma 28 2 8 2" xfId="7276"/>
    <cellStyle name="Comma 28 2 8 20" xfId="7277"/>
    <cellStyle name="Comma 28 2 8 21" xfId="7278"/>
    <cellStyle name="Comma 28 2 8 3" xfId="7279"/>
    <cellStyle name="Comma 28 2 8 4" xfId="7280"/>
    <cellStyle name="Comma 28 2 8 5" xfId="7281"/>
    <cellStyle name="Comma 28 2 8 6" xfId="7282"/>
    <cellStyle name="Comma 28 2 8 7" xfId="7283"/>
    <cellStyle name="Comma 28 2 8 8" xfId="7284"/>
    <cellStyle name="Comma 28 2 8 9" xfId="7285"/>
    <cellStyle name="Comma 28 2 9" xfId="7286"/>
    <cellStyle name="Comma 28 3" xfId="7287"/>
    <cellStyle name="Comma 28 4" xfId="7288"/>
    <cellStyle name="Comma 28 4 10" xfId="7289"/>
    <cellStyle name="Comma 28 4 11" xfId="7290"/>
    <cellStyle name="Comma 28 4 12" xfId="7291"/>
    <cellStyle name="Comma 28 4 13" xfId="7292"/>
    <cellStyle name="Comma 28 4 14" xfId="7293"/>
    <cellStyle name="Comma 28 4 15" xfId="7294"/>
    <cellStyle name="Comma 28 4 16" xfId="7295"/>
    <cellStyle name="Comma 28 4 17" xfId="7296"/>
    <cellStyle name="Comma 28 4 18" xfId="7297"/>
    <cellStyle name="Comma 28 4 19" xfId="7298"/>
    <cellStyle name="Comma 28 4 2" xfId="7299"/>
    <cellStyle name="Comma 28 4 20" xfId="7300"/>
    <cellStyle name="Comma 28 4 21" xfId="7301"/>
    <cellStyle name="Comma 28 4 3" xfId="7302"/>
    <cellStyle name="Comma 28 4 4" xfId="7303"/>
    <cellStyle name="Comma 28 4 5" xfId="7304"/>
    <cellStyle name="Comma 28 4 6" xfId="7305"/>
    <cellStyle name="Comma 28 4 7" xfId="7306"/>
    <cellStyle name="Comma 28 4 8" xfId="7307"/>
    <cellStyle name="Comma 28 4 9" xfId="7308"/>
    <cellStyle name="Comma 28 5" xfId="7309"/>
    <cellStyle name="Comma 28 5 10" xfId="7310"/>
    <cellStyle name="Comma 28 5 11" xfId="7311"/>
    <cellStyle name="Comma 28 5 12" xfId="7312"/>
    <cellStyle name="Comma 28 5 13" xfId="7313"/>
    <cellStyle name="Comma 28 5 14" xfId="7314"/>
    <cellStyle name="Comma 28 5 15" xfId="7315"/>
    <cellStyle name="Comma 28 5 16" xfId="7316"/>
    <cellStyle name="Comma 28 5 17" xfId="7317"/>
    <cellStyle name="Comma 28 5 18" xfId="7318"/>
    <cellStyle name="Comma 28 5 19" xfId="7319"/>
    <cellStyle name="Comma 28 5 2" xfId="7320"/>
    <cellStyle name="Comma 28 5 20" xfId="7321"/>
    <cellStyle name="Comma 28 5 21" xfId="7322"/>
    <cellStyle name="Comma 28 5 3" xfId="7323"/>
    <cellStyle name="Comma 28 5 4" xfId="7324"/>
    <cellStyle name="Comma 28 5 5" xfId="7325"/>
    <cellStyle name="Comma 28 5 6" xfId="7326"/>
    <cellStyle name="Comma 28 5 7" xfId="7327"/>
    <cellStyle name="Comma 28 5 8" xfId="7328"/>
    <cellStyle name="Comma 28 5 9" xfId="7329"/>
    <cellStyle name="Comma 28 6" xfId="7330"/>
    <cellStyle name="Comma 28 6 10" xfId="7331"/>
    <cellStyle name="Comma 28 6 11" xfId="7332"/>
    <cellStyle name="Comma 28 6 12" xfId="7333"/>
    <cellStyle name="Comma 28 6 13" xfId="7334"/>
    <cellStyle name="Comma 28 6 14" xfId="7335"/>
    <cellStyle name="Comma 28 6 15" xfId="7336"/>
    <cellStyle name="Comma 28 6 16" xfId="7337"/>
    <cellStyle name="Comma 28 6 17" xfId="7338"/>
    <cellStyle name="Comma 28 6 18" xfId="7339"/>
    <cellStyle name="Comma 28 6 19" xfId="7340"/>
    <cellStyle name="Comma 28 6 2" xfId="7341"/>
    <cellStyle name="Comma 28 6 20" xfId="7342"/>
    <cellStyle name="Comma 28 6 21" xfId="7343"/>
    <cellStyle name="Comma 28 6 3" xfId="7344"/>
    <cellStyle name="Comma 28 6 4" xfId="7345"/>
    <cellStyle name="Comma 28 6 5" xfId="7346"/>
    <cellStyle name="Comma 28 6 6" xfId="7347"/>
    <cellStyle name="Comma 28 6 7" xfId="7348"/>
    <cellStyle name="Comma 28 6 8" xfId="7349"/>
    <cellStyle name="Comma 28 6 9" xfId="7350"/>
    <cellStyle name="Comma 28 7" xfId="7351"/>
    <cellStyle name="Comma 28 7 10" xfId="7352"/>
    <cellStyle name="Comma 28 7 11" xfId="7353"/>
    <cellStyle name="Comma 28 7 12" xfId="7354"/>
    <cellStyle name="Comma 28 7 13" xfId="7355"/>
    <cellStyle name="Comma 28 7 14" xfId="7356"/>
    <cellStyle name="Comma 28 7 15" xfId="7357"/>
    <cellStyle name="Comma 28 7 16" xfId="7358"/>
    <cellStyle name="Comma 28 7 17" xfId="7359"/>
    <cellStyle name="Comma 28 7 18" xfId="7360"/>
    <cellStyle name="Comma 28 7 19" xfId="7361"/>
    <cellStyle name="Comma 28 7 2" xfId="7362"/>
    <cellStyle name="Comma 28 7 20" xfId="7363"/>
    <cellStyle name="Comma 28 7 21" xfId="7364"/>
    <cellStyle name="Comma 28 7 3" xfId="7365"/>
    <cellStyle name="Comma 28 7 4" xfId="7366"/>
    <cellStyle name="Comma 28 7 5" xfId="7367"/>
    <cellStyle name="Comma 28 7 6" xfId="7368"/>
    <cellStyle name="Comma 28 7 7" xfId="7369"/>
    <cellStyle name="Comma 28 7 8" xfId="7370"/>
    <cellStyle name="Comma 28 7 9" xfId="7371"/>
    <cellStyle name="Comma 28 8" xfId="7372"/>
    <cellStyle name="Comma 28 8 10" xfId="7373"/>
    <cellStyle name="Comma 28 8 11" xfId="7374"/>
    <cellStyle name="Comma 28 8 12" xfId="7375"/>
    <cellStyle name="Comma 28 8 13" xfId="7376"/>
    <cellStyle name="Comma 28 8 14" xfId="7377"/>
    <cellStyle name="Comma 28 8 15" xfId="7378"/>
    <cellStyle name="Comma 28 8 16" xfId="7379"/>
    <cellStyle name="Comma 28 8 17" xfId="7380"/>
    <cellStyle name="Comma 28 8 18" xfId="7381"/>
    <cellStyle name="Comma 28 8 19" xfId="7382"/>
    <cellStyle name="Comma 28 8 2" xfId="7383"/>
    <cellStyle name="Comma 28 8 20" xfId="7384"/>
    <cellStyle name="Comma 28 8 21" xfId="7385"/>
    <cellStyle name="Comma 28 8 3" xfId="7386"/>
    <cellStyle name="Comma 28 8 4" xfId="7387"/>
    <cellStyle name="Comma 28 8 5" xfId="7388"/>
    <cellStyle name="Comma 28 8 6" xfId="7389"/>
    <cellStyle name="Comma 28 8 7" xfId="7390"/>
    <cellStyle name="Comma 28 8 8" xfId="7391"/>
    <cellStyle name="Comma 28 8 9" xfId="7392"/>
    <cellStyle name="Comma 28 9" xfId="7393"/>
    <cellStyle name="Comma 28 9 10" xfId="7394"/>
    <cellStyle name="Comma 28 9 11" xfId="7395"/>
    <cellStyle name="Comma 28 9 12" xfId="7396"/>
    <cellStyle name="Comma 28 9 13" xfId="7397"/>
    <cellStyle name="Comma 28 9 14" xfId="7398"/>
    <cellStyle name="Comma 28 9 15" xfId="7399"/>
    <cellStyle name="Comma 28 9 16" xfId="7400"/>
    <cellStyle name="Comma 28 9 17" xfId="7401"/>
    <cellStyle name="Comma 28 9 18" xfId="7402"/>
    <cellStyle name="Comma 28 9 19" xfId="7403"/>
    <cellStyle name="Comma 28 9 2" xfId="7404"/>
    <cellStyle name="Comma 28 9 20" xfId="7405"/>
    <cellStyle name="Comma 28 9 21" xfId="7406"/>
    <cellStyle name="Comma 28 9 3" xfId="7407"/>
    <cellStyle name="Comma 28 9 4" xfId="7408"/>
    <cellStyle name="Comma 28 9 5" xfId="7409"/>
    <cellStyle name="Comma 28 9 6" xfId="7410"/>
    <cellStyle name="Comma 28 9 7" xfId="7411"/>
    <cellStyle name="Comma 28 9 8" xfId="7412"/>
    <cellStyle name="Comma 28 9 9" xfId="7413"/>
    <cellStyle name="Comma 29" xfId="7414"/>
    <cellStyle name="Comma 29 2" xfId="7415"/>
    <cellStyle name="Comma 29 3" xfId="7416"/>
    <cellStyle name="Comma 29 4" xfId="7417"/>
    <cellStyle name="Comma 29 5" xfId="28583"/>
    <cellStyle name="Comma 3" xfId="7418"/>
    <cellStyle name="Comma 3 10" xfId="7419"/>
    <cellStyle name="Comma 3 10 2" xfId="7420"/>
    <cellStyle name="Comma 3 10 3" xfId="7421"/>
    <cellStyle name="Comma 3 100" xfId="7422"/>
    <cellStyle name="Comma 3 101" xfId="7423"/>
    <cellStyle name="Comma 3 102" xfId="7424"/>
    <cellStyle name="Comma 3 103" xfId="7425"/>
    <cellStyle name="Comma 3 104" xfId="7426"/>
    <cellStyle name="Comma 3 105" xfId="7427"/>
    <cellStyle name="Comma 3 106" xfId="7428"/>
    <cellStyle name="Comma 3 107" xfId="7429"/>
    <cellStyle name="Comma 3 108" xfId="7430"/>
    <cellStyle name="Comma 3 109" xfId="7431"/>
    <cellStyle name="Comma 3 11" xfId="7432"/>
    <cellStyle name="Comma 3 11 2" xfId="7433"/>
    <cellStyle name="Comma 3 11 3" xfId="7434"/>
    <cellStyle name="Comma 3 110" xfId="7435"/>
    <cellStyle name="Comma 3 111" xfId="7436"/>
    <cellStyle name="Comma 3 112" xfId="7437"/>
    <cellStyle name="Comma 3 113" xfId="28250"/>
    <cellStyle name="Comma 3 113 2" xfId="28989"/>
    <cellStyle name="Comma 3 114" xfId="28362"/>
    <cellStyle name="Comma 3 115" xfId="28584"/>
    <cellStyle name="Comma 3 12" xfId="7438"/>
    <cellStyle name="Comma 3 12 2" xfId="7439"/>
    <cellStyle name="Comma 3 12 3" xfId="7440"/>
    <cellStyle name="Comma 3 13" xfId="7441"/>
    <cellStyle name="Comma 3 13 2" xfId="7442"/>
    <cellStyle name="Comma 3 13 3" xfId="7443"/>
    <cellStyle name="Comma 3 14" xfId="7444"/>
    <cellStyle name="Comma 3 14 2" xfId="7445"/>
    <cellStyle name="Comma 3 14 3" xfId="7446"/>
    <cellStyle name="Comma 3 15" xfId="7447"/>
    <cellStyle name="Comma 3 15 2" xfId="7448"/>
    <cellStyle name="Comma 3 15 3" xfId="7449"/>
    <cellStyle name="Comma 3 16" xfId="7450"/>
    <cellStyle name="Comma 3 16 2" xfId="7451"/>
    <cellStyle name="Comma 3 16 3" xfId="7452"/>
    <cellStyle name="Comma 3 17" xfId="7453"/>
    <cellStyle name="Comma 3 18" xfId="7454"/>
    <cellStyle name="Comma 3 19" xfId="7455"/>
    <cellStyle name="Comma 3 2" xfId="7456"/>
    <cellStyle name="Comma 3 2 10" xfId="7457"/>
    <cellStyle name="Comma 3 2 10 2" xfId="7458"/>
    <cellStyle name="Comma 3 2 10 3" xfId="7459"/>
    <cellStyle name="Comma 3 2 11" xfId="7460"/>
    <cellStyle name="Comma 3 2 11 2" xfId="7461"/>
    <cellStyle name="Comma 3 2 11 3" xfId="7462"/>
    <cellStyle name="Comma 3 2 12" xfId="7463"/>
    <cellStyle name="Comma 3 2 12 2" xfId="7464"/>
    <cellStyle name="Comma 3 2 12 3" xfId="7465"/>
    <cellStyle name="Comma 3 2 13" xfId="7466"/>
    <cellStyle name="Comma 3 2 13 2" xfId="7467"/>
    <cellStyle name="Comma 3 2 13 3" xfId="7468"/>
    <cellStyle name="Comma 3 2 14" xfId="7469"/>
    <cellStyle name="Comma 3 2 15" xfId="7470"/>
    <cellStyle name="Comma 3 2 16" xfId="7471"/>
    <cellStyle name="Comma 3 2 17" xfId="7472"/>
    <cellStyle name="Comma 3 2 18" xfId="7473"/>
    <cellStyle name="Comma 3 2 19" xfId="7474"/>
    <cellStyle name="Comma 3 2 2" xfId="7475"/>
    <cellStyle name="Comma 3 2 2 2" xfId="7476"/>
    <cellStyle name="Comma 3 2 2 3" xfId="7477"/>
    <cellStyle name="Comma 3 2 20" xfId="7478"/>
    <cellStyle name="Comma 3 2 21" xfId="7479"/>
    <cellStyle name="Comma 3 2 22" xfId="7480"/>
    <cellStyle name="Comma 3 2 23" xfId="7481"/>
    <cellStyle name="Comma 3 2 24" xfId="7482"/>
    <cellStyle name="Comma 3 2 25" xfId="7483"/>
    <cellStyle name="Comma 3 2 26" xfId="7484"/>
    <cellStyle name="Comma 3 2 27" xfId="7485"/>
    <cellStyle name="Comma 3 2 28" xfId="7486"/>
    <cellStyle name="Comma 3 2 29" xfId="7487"/>
    <cellStyle name="Comma 3 2 3" xfId="7488"/>
    <cellStyle name="Comma 3 2 3 2" xfId="7489"/>
    <cellStyle name="Comma 3 2 3 3" xfId="7490"/>
    <cellStyle name="Comma 3 2 30" xfId="7491"/>
    <cellStyle name="Comma 3 2 31" xfId="7492"/>
    <cellStyle name="Comma 3 2 32" xfId="7493"/>
    <cellStyle name="Comma 3 2 33" xfId="7494"/>
    <cellStyle name="Comma 3 2 34" xfId="7495"/>
    <cellStyle name="Comma 3 2 35" xfId="7496"/>
    <cellStyle name="Comma 3 2 36" xfId="7497"/>
    <cellStyle name="Comma 3 2 37" xfId="7498"/>
    <cellStyle name="Comma 3 2 38" xfId="7499"/>
    <cellStyle name="Comma 3 2 39" xfId="7500"/>
    <cellStyle name="Comma 3 2 4" xfId="7501"/>
    <cellStyle name="Comma 3 2 4 2" xfId="7502"/>
    <cellStyle name="Comma 3 2 4 3" xfId="7503"/>
    <cellStyle name="Comma 3 2 40" xfId="7504"/>
    <cellStyle name="Comma 3 2 41" xfId="7505"/>
    <cellStyle name="Comma 3 2 42" xfId="7506"/>
    <cellStyle name="Comma 3 2 43" xfId="7507"/>
    <cellStyle name="Comma 3 2 44" xfId="7508"/>
    <cellStyle name="Comma 3 2 45" xfId="7509"/>
    <cellStyle name="Comma 3 2 46" xfId="7510"/>
    <cellStyle name="Comma 3 2 47" xfId="7511"/>
    <cellStyle name="Comma 3 2 48" xfId="7512"/>
    <cellStyle name="Comma 3 2 49" xfId="7513"/>
    <cellStyle name="Comma 3 2 5" xfId="7514"/>
    <cellStyle name="Comma 3 2 5 2" xfId="7515"/>
    <cellStyle name="Comma 3 2 5 3" xfId="7516"/>
    <cellStyle name="Comma 3 2 50" xfId="7517"/>
    <cellStyle name="Comma 3 2 51" xfId="7518"/>
    <cellStyle name="Comma 3 2 52" xfId="7519"/>
    <cellStyle name="Comma 3 2 53" xfId="7520"/>
    <cellStyle name="Comma 3 2 54" xfId="7521"/>
    <cellStyle name="Comma 3 2 55" xfId="7522"/>
    <cellStyle name="Comma 3 2 56" xfId="7523"/>
    <cellStyle name="Comma 3 2 57" xfId="7524"/>
    <cellStyle name="Comma 3 2 58" xfId="7525"/>
    <cellStyle name="Comma 3 2 59" xfId="7526"/>
    <cellStyle name="Comma 3 2 6" xfId="7527"/>
    <cellStyle name="Comma 3 2 6 2" xfId="7528"/>
    <cellStyle name="Comma 3 2 6 3" xfId="7529"/>
    <cellStyle name="Comma 3 2 60" xfId="7530"/>
    <cellStyle name="Comma 3 2 61" xfId="7531"/>
    <cellStyle name="Comma 3 2 62" xfId="28585"/>
    <cellStyle name="Comma 3 2 7" xfId="7532"/>
    <cellStyle name="Comma 3 2 7 2" xfId="7533"/>
    <cellStyle name="Comma 3 2 7 3" xfId="7534"/>
    <cellStyle name="Comma 3 2 8" xfId="7535"/>
    <cellStyle name="Comma 3 2 8 2" xfId="7536"/>
    <cellStyle name="Comma 3 2 8 3" xfId="7537"/>
    <cellStyle name="Comma 3 2 9" xfId="7538"/>
    <cellStyle name="Comma 3 2 9 2" xfId="7539"/>
    <cellStyle name="Comma 3 2 9 3" xfId="7540"/>
    <cellStyle name="Comma 3 20" xfId="7541"/>
    <cellStyle name="Comma 3 21" xfId="7542"/>
    <cellStyle name="Comma 3 22" xfId="7543"/>
    <cellStyle name="Comma 3 23" xfId="7544"/>
    <cellStyle name="Comma 3 24" xfId="7545"/>
    <cellStyle name="Comma 3 25" xfId="7546"/>
    <cellStyle name="Comma 3 26" xfId="7547"/>
    <cellStyle name="Comma 3 27" xfId="7548"/>
    <cellStyle name="Comma 3 28" xfId="7549"/>
    <cellStyle name="Comma 3 29" xfId="7550"/>
    <cellStyle name="Comma 3 3" xfId="7551"/>
    <cellStyle name="Comma 3 3 2" xfId="7552"/>
    <cellStyle name="Comma 3 3 3" xfId="7553"/>
    <cellStyle name="Comma 3 30" xfId="7554"/>
    <cellStyle name="Comma 3 31" xfId="7555"/>
    <cellStyle name="Comma 3 32" xfId="7556"/>
    <cellStyle name="Comma 3 33" xfId="7557"/>
    <cellStyle name="Comma 3 34" xfId="7558"/>
    <cellStyle name="Comma 3 35" xfId="7559"/>
    <cellStyle name="Comma 3 36" xfId="7560"/>
    <cellStyle name="Comma 3 37" xfId="7561"/>
    <cellStyle name="Comma 3 38" xfId="7562"/>
    <cellStyle name="Comma 3 39" xfId="7563"/>
    <cellStyle name="Comma 3 39 10" xfId="7564"/>
    <cellStyle name="Comma 3 39 11" xfId="7565"/>
    <cellStyle name="Comma 3 39 12" xfId="7566"/>
    <cellStyle name="Comma 3 39 13" xfId="7567"/>
    <cellStyle name="Comma 3 39 14" xfId="7568"/>
    <cellStyle name="Comma 3 39 15" xfId="7569"/>
    <cellStyle name="Comma 3 39 16" xfId="7570"/>
    <cellStyle name="Comma 3 39 17" xfId="7571"/>
    <cellStyle name="Comma 3 39 18" xfId="7572"/>
    <cellStyle name="Comma 3 39 19" xfId="7573"/>
    <cellStyle name="Comma 3 39 2" xfId="7574"/>
    <cellStyle name="Comma 3 39 20" xfId="7575"/>
    <cellStyle name="Comma 3 39 21" xfId="7576"/>
    <cellStyle name="Comma 3 39 22" xfId="7577"/>
    <cellStyle name="Comma 3 39 23" xfId="7578"/>
    <cellStyle name="Comma 3 39 24" xfId="7579"/>
    <cellStyle name="Comma 3 39 25" xfId="7580"/>
    <cellStyle name="Comma 3 39 26" xfId="7581"/>
    <cellStyle name="Comma 3 39 27" xfId="7582"/>
    <cellStyle name="Comma 3 39 28" xfId="7583"/>
    <cellStyle name="Comma 3 39 3" xfId="7584"/>
    <cellStyle name="Comma 3 39 4" xfId="7585"/>
    <cellStyle name="Comma 3 39 5" xfId="7586"/>
    <cellStyle name="Comma 3 39 6" xfId="7587"/>
    <cellStyle name="Comma 3 39 7" xfId="7588"/>
    <cellStyle name="Comma 3 39 8" xfId="7589"/>
    <cellStyle name="Comma 3 39 9" xfId="7590"/>
    <cellStyle name="Comma 3 4" xfId="7591"/>
    <cellStyle name="Comma 3 4 2" xfId="7592"/>
    <cellStyle name="Comma 3 4 3" xfId="7593"/>
    <cellStyle name="Comma 3 4 4" xfId="7594"/>
    <cellStyle name="Comma 3 40" xfId="7595"/>
    <cellStyle name="Comma 3 41" xfId="7596"/>
    <cellStyle name="Comma 3 42" xfId="7597"/>
    <cellStyle name="Comma 3 43" xfId="7598"/>
    <cellStyle name="Comma 3 44" xfId="7599"/>
    <cellStyle name="Comma 3 45" xfId="7600"/>
    <cellStyle name="Comma 3 46" xfId="7601"/>
    <cellStyle name="Comma 3 47" xfId="7602"/>
    <cellStyle name="Comma 3 48" xfId="7603"/>
    <cellStyle name="Comma 3 49" xfId="7604"/>
    <cellStyle name="Comma 3 5" xfId="7605"/>
    <cellStyle name="Comma 3 5 2" xfId="7606"/>
    <cellStyle name="Comma 3 5 3" xfId="7607"/>
    <cellStyle name="Comma 3 50" xfId="7608"/>
    <cellStyle name="Comma 3 51" xfId="7609"/>
    <cellStyle name="Comma 3 52" xfId="7610"/>
    <cellStyle name="Comma 3 53" xfId="7611"/>
    <cellStyle name="Comma 3 54" xfId="7612"/>
    <cellStyle name="Comma 3 55" xfId="7613"/>
    <cellStyle name="Comma 3 56" xfId="7614"/>
    <cellStyle name="Comma 3 57" xfId="7615"/>
    <cellStyle name="Comma 3 58" xfId="7616"/>
    <cellStyle name="Comma 3 59" xfId="7617"/>
    <cellStyle name="Comma 3 6" xfId="7618"/>
    <cellStyle name="Comma 3 6 2" xfId="7619"/>
    <cellStyle name="Comma 3 6 3" xfId="7620"/>
    <cellStyle name="Comma 3 60" xfId="7621"/>
    <cellStyle name="Comma 3 61" xfId="7622"/>
    <cellStyle name="Comma 3 62" xfId="7623"/>
    <cellStyle name="Comma 3 63" xfId="7624"/>
    <cellStyle name="Comma 3 64" xfId="7625"/>
    <cellStyle name="Comma 3 65" xfId="7626"/>
    <cellStyle name="Comma 3 66" xfId="7627"/>
    <cellStyle name="Comma 3 67" xfId="7628"/>
    <cellStyle name="Comma 3 68" xfId="7629"/>
    <cellStyle name="Comma 3 69" xfId="7630"/>
    <cellStyle name="Comma 3 7" xfId="7631"/>
    <cellStyle name="Comma 3 7 2" xfId="7632"/>
    <cellStyle name="Comma 3 7 3" xfId="7633"/>
    <cellStyle name="Comma 3 70" xfId="7634"/>
    <cellStyle name="Comma 3 71" xfId="7635"/>
    <cellStyle name="Comma 3 72" xfId="7636"/>
    <cellStyle name="Comma 3 73" xfId="7637"/>
    <cellStyle name="Comma 3 74" xfId="7638"/>
    <cellStyle name="Comma 3 75" xfId="7639"/>
    <cellStyle name="Comma 3 76" xfId="7640"/>
    <cellStyle name="Comma 3 77" xfId="7641"/>
    <cellStyle name="Comma 3 78" xfId="7642"/>
    <cellStyle name="Comma 3 79" xfId="7643"/>
    <cellStyle name="Comma 3 8" xfId="7644"/>
    <cellStyle name="Comma 3 8 2" xfId="7645"/>
    <cellStyle name="Comma 3 8 3" xfId="7646"/>
    <cellStyle name="Comma 3 80" xfId="7647"/>
    <cellStyle name="Comma 3 81" xfId="7648"/>
    <cellStyle name="Comma 3 82" xfId="7649"/>
    <cellStyle name="Comma 3 83" xfId="7650"/>
    <cellStyle name="Comma 3 84" xfId="7651"/>
    <cellStyle name="Comma 3 85" xfId="7652"/>
    <cellStyle name="Comma 3 86" xfId="7653"/>
    <cellStyle name="Comma 3 87" xfId="7654"/>
    <cellStyle name="Comma 3 88" xfId="7655"/>
    <cellStyle name="Comma 3 89" xfId="7656"/>
    <cellStyle name="Comma 3 9" xfId="7657"/>
    <cellStyle name="Comma 3 9 2" xfId="7658"/>
    <cellStyle name="Comma 3 9 3" xfId="7659"/>
    <cellStyle name="Comma 3 90" xfId="7660"/>
    <cellStyle name="Comma 3 91" xfId="7661"/>
    <cellStyle name="Comma 3 92" xfId="7662"/>
    <cellStyle name="Comma 3 93" xfId="7663"/>
    <cellStyle name="Comma 3 94" xfId="7664"/>
    <cellStyle name="Comma 3 95" xfId="7665"/>
    <cellStyle name="Comma 3 96" xfId="7666"/>
    <cellStyle name="Comma 3 97" xfId="7667"/>
    <cellStyle name="Comma 3 98" xfId="7668"/>
    <cellStyle name="Comma 3 99" xfId="7669"/>
    <cellStyle name="Comma 30" xfId="7670"/>
    <cellStyle name="Comma 30 2" xfId="7671"/>
    <cellStyle name="Comma 30 3" xfId="7672"/>
    <cellStyle name="Comma 30 4" xfId="7673"/>
    <cellStyle name="Comma 30 5" xfId="28586"/>
    <cellStyle name="Comma 31" xfId="7674"/>
    <cellStyle name="Comma 31 2" xfId="7675"/>
    <cellStyle name="Comma 31 3" xfId="7676"/>
    <cellStyle name="Comma 31 4" xfId="7677"/>
    <cellStyle name="Comma 31 5" xfId="28587"/>
    <cellStyle name="Comma 32" xfId="7678"/>
    <cellStyle name="Comma 32 2" xfId="7679"/>
    <cellStyle name="Comma 32 3" xfId="7680"/>
    <cellStyle name="Comma 32 4" xfId="7681"/>
    <cellStyle name="Comma 32 5" xfId="28588"/>
    <cellStyle name="Comma 33" xfId="7682"/>
    <cellStyle name="Comma 33 2" xfId="7683"/>
    <cellStyle name="Comma 33 3" xfId="7684"/>
    <cellStyle name="Comma 33 4" xfId="7685"/>
    <cellStyle name="Comma 33 5" xfId="28589"/>
    <cellStyle name="Comma 34" xfId="7686"/>
    <cellStyle name="Comma 34 10" xfId="7687"/>
    <cellStyle name="Comma 34 11" xfId="7688"/>
    <cellStyle name="Comma 34 12" xfId="7689"/>
    <cellStyle name="Comma 34 13" xfId="7690"/>
    <cellStyle name="Comma 34 14" xfId="28590"/>
    <cellStyle name="Comma 34 2" xfId="7691"/>
    <cellStyle name="Comma 34 2 10" xfId="7692"/>
    <cellStyle name="Comma 34 2 11" xfId="7693"/>
    <cellStyle name="Comma 34 2 12" xfId="7694"/>
    <cellStyle name="Comma 34 2 13" xfId="7695"/>
    <cellStyle name="Comma 34 2 14" xfId="7696"/>
    <cellStyle name="Comma 34 2 15" xfId="7697"/>
    <cellStyle name="Comma 34 2 16" xfId="7698"/>
    <cellStyle name="Comma 34 2 17" xfId="7699"/>
    <cellStyle name="Comma 34 2 18" xfId="7700"/>
    <cellStyle name="Comma 34 2 19" xfId="7701"/>
    <cellStyle name="Comma 34 2 2" xfId="7702"/>
    <cellStyle name="Comma 34 2 20" xfId="7703"/>
    <cellStyle name="Comma 34 2 21" xfId="7704"/>
    <cellStyle name="Comma 34 2 3" xfId="7705"/>
    <cellStyle name="Comma 34 2 4" xfId="7706"/>
    <cellStyle name="Comma 34 2 5" xfId="7707"/>
    <cellStyle name="Comma 34 2 6" xfId="7708"/>
    <cellStyle name="Comma 34 2 7" xfId="7709"/>
    <cellStyle name="Comma 34 2 8" xfId="7710"/>
    <cellStyle name="Comma 34 2 9" xfId="7711"/>
    <cellStyle name="Comma 34 3" xfId="7712"/>
    <cellStyle name="Comma 34 3 10" xfId="7713"/>
    <cellStyle name="Comma 34 3 11" xfId="7714"/>
    <cellStyle name="Comma 34 3 12" xfId="7715"/>
    <cellStyle name="Comma 34 3 13" xfId="7716"/>
    <cellStyle name="Comma 34 3 14" xfId="7717"/>
    <cellStyle name="Comma 34 3 15" xfId="7718"/>
    <cellStyle name="Comma 34 3 16" xfId="7719"/>
    <cellStyle name="Comma 34 3 17" xfId="7720"/>
    <cellStyle name="Comma 34 3 18" xfId="7721"/>
    <cellStyle name="Comma 34 3 19" xfId="7722"/>
    <cellStyle name="Comma 34 3 2" xfId="7723"/>
    <cellStyle name="Comma 34 3 20" xfId="7724"/>
    <cellStyle name="Comma 34 3 21" xfId="7725"/>
    <cellStyle name="Comma 34 3 3" xfId="7726"/>
    <cellStyle name="Comma 34 3 4" xfId="7727"/>
    <cellStyle name="Comma 34 3 5" xfId="7728"/>
    <cellStyle name="Comma 34 3 6" xfId="7729"/>
    <cellStyle name="Comma 34 3 7" xfId="7730"/>
    <cellStyle name="Comma 34 3 8" xfId="7731"/>
    <cellStyle name="Comma 34 3 9" xfId="7732"/>
    <cellStyle name="Comma 34 4" xfId="7733"/>
    <cellStyle name="Comma 34 4 10" xfId="7734"/>
    <cellStyle name="Comma 34 4 11" xfId="7735"/>
    <cellStyle name="Comma 34 4 12" xfId="7736"/>
    <cellStyle name="Comma 34 4 13" xfId="7737"/>
    <cellStyle name="Comma 34 4 14" xfId="7738"/>
    <cellStyle name="Comma 34 4 15" xfId="7739"/>
    <cellStyle name="Comma 34 4 16" xfId="7740"/>
    <cellStyle name="Comma 34 4 17" xfId="7741"/>
    <cellStyle name="Comma 34 4 18" xfId="7742"/>
    <cellStyle name="Comma 34 4 19" xfId="7743"/>
    <cellStyle name="Comma 34 4 2" xfId="7744"/>
    <cellStyle name="Comma 34 4 20" xfId="7745"/>
    <cellStyle name="Comma 34 4 21" xfId="7746"/>
    <cellStyle name="Comma 34 4 3" xfId="7747"/>
    <cellStyle name="Comma 34 4 4" xfId="7748"/>
    <cellStyle name="Comma 34 4 5" xfId="7749"/>
    <cellStyle name="Comma 34 4 6" xfId="7750"/>
    <cellStyle name="Comma 34 4 7" xfId="7751"/>
    <cellStyle name="Comma 34 4 8" xfId="7752"/>
    <cellStyle name="Comma 34 4 9" xfId="7753"/>
    <cellStyle name="Comma 34 5" xfId="7754"/>
    <cellStyle name="Comma 34 5 10" xfId="7755"/>
    <cellStyle name="Comma 34 5 11" xfId="7756"/>
    <cellStyle name="Comma 34 5 12" xfId="7757"/>
    <cellStyle name="Comma 34 5 13" xfId="7758"/>
    <cellStyle name="Comma 34 5 14" xfId="7759"/>
    <cellStyle name="Comma 34 5 15" xfId="7760"/>
    <cellStyle name="Comma 34 5 16" xfId="7761"/>
    <cellStyle name="Comma 34 5 17" xfId="7762"/>
    <cellStyle name="Comma 34 5 18" xfId="7763"/>
    <cellStyle name="Comma 34 5 19" xfId="7764"/>
    <cellStyle name="Comma 34 5 2" xfId="7765"/>
    <cellStyle name="Comma 34 5 20" xfId="7766"/>
    <cellStyle name="Comma 34 5 21" xfId="7767"/>
    <cellStyle name="Comma 34 5 3" xfId="7768"/>
    <cellStyle name="Comma 34 5 4" xfId="7769"/>
    <cellStyle name="Comma 34 5 5" xfId="7770"/>
    <cellStyle name="Comma 34 5 6" xfId="7771"/>
    <cellStyle name="Comma 34 5 7" xfId="7772"/>
    <cellStyle name="Comma 34 5 8" xfId="7773"/>
    <cellStyle name="Comma 34 5 9" xfId="7774"/>
    <cellStyle name="Comma 34 6" xfId="7775"/>
    <cellStyle name="Comma 34 6 10" xfId="7776"/>
    <cellStyle name="Comma 34 6 11" xfId="7777"/>
    <cellStyle name="Comma 34 6 12" xfId="7778"/>
    <cellStyle name="Comma 34 6 13" xfId="7779"/>
    <cellStyle name="Comma 34 6 14" xfId="7780"/>
    <cellStyle name="Comma 34 6 15" xfId="7781"/>
    <cellStyle name="Comma 34 6 16" xfId="7782"/>
    <cellStyle name="Comma 34 6 17" xfId="7783"/>
    <cellStyle name="Comma 34 6 18" xfId="7784"/>
    <cellStyle name="Comma 34 6 19" xfId="7785"/>
    <cellStyle name="Comma 34 6 2" xfId="7786"/>
    <cellStyle name="Comma 34 6 20" xfId="7787"/>
    <cellStyle name="Comma 34 6 21" xfId="7788"/>
    <cellStyle name="Comma 34 6 3" xfId="7789"/>
    <cellStyle name="Comma 34 6 4" xfId="7790"/>
    <cellStyle name="Comma 34 6 5" xfId="7791"/>
    <cellStyle name="Comma 34 6 6" xfId="7792"/>
    <cellStyle name="Comma 34 6 7" xfId="7793"/>
    <cellStyle name="Comma 34 6 8" xfId="7794"/>
    <cellStyle name="Comma 34 6 9" xfId="7795"/>
    <cellStyle name="Comma 34 7" xfId="7796"/>
    <cellStyle name="Comma 34 7 10" xfId="7797"/>
    <cellStyle name="Comma 34 7 11" xfId="7798"/>
    <cellStyle name="Comma 34 7 12" xfId="7799"/>
    <cellStyle name="Comma 34 7 13" xfId="7800"/>
    <cellStyle name="Comma 34 7 14" xfId="7801"/>
    <cellStyle name="Comma 34 7 15" xfId="7802"/>
    <cellStyle name="Comma 34 7 16" xfId="7803"/>
    <cellStyle name="Comma 34 7 17" xfId="7804"/>
    <cellStyle name="Comma 34 7 18" xfId="7805"/>
    <cellStyle name="Comma 34 7 19" xfId="7806"/>
    <cellStyle name="Comma 34 7 2" xfId="7807"/>
    <cellStyle name="Comma 34 7 20" xfId="7808"/>
    <cellStyle name="Comma 34 7 21" xfId="7809"/>
    <cellStyle name="Comma 34 7 3" xfId="7810"/>
    <cellStyle name="Comma 34 7 4" xfId="7811"/>
    <cellStyle name="Comma 34 7 5" xfId="7812"/>
    <cellStyle name="Comma 34 7 6" xfId="7813"/>
    <cellStyle name="Comma 34 7 7" xfId="7814"/>
    <cellStyle name="Comma 34 7 8" xfId="7815"/>
    <cellStyle name="Comma 34 7 9" xfId="7816"/>
    <cellStyle name="Comma 34 8" xfId="7817"/>
    <cellStyle name="Comma 34 8 10" xfId="7818"/>
    <cellStyle name="Comma 34 8 11" xfId="7819"/>
    <cellStyle name="Comma 34 8 12" xfId="7820"/>
    <cellStyle name="Comma 34 8 13" xfId="7821"/>
    <cellStyle name="Comma 34 8 14" xfId="7822"/>
    <cellStyle name="Comma 34 8 15" xfId="7823"/>
    <cellStyle name="Comma 34 8 16" xfId="7824"/>
    <cellStyle name="Comma 34 8 17" xfId="7825"/>
    <cellStyle name="Comma 34 8 18" xfId="7826"/>
    <cellStyle name="Comma 34 8 19" xfId="7827"/>
    <cellStyle name="Comma 34 8 2" xfId="7828"/>
    <cellStyle name="Comma 34 8 20" xfId="7829"/>
    <cellStyle name="Comma 34 8 21" xfId="7830"/>
    <cellStyle name="Comma 34 8 3" xfId="7831"/>
    <cellStyle name="Comma 34 8 4" xfId="7832"/>
    <cellStyle name="Comma 34 8 5" xfId="7833"/>
    <cellStyle name="Comma 34 8 6" xfId="7834"/>
    <cellStyle name="Comma 34 8 7" xfId="7835"/>
    <cellStyle name="Comma 34 8 8" xfId="7836"/>
    <cellStyle name="Comma 34 8 9" xfId="7837"/>
    <cellStyle name="Comma 34 9" xfId="7838"/>
    <cellStyle name="Comma 34 9 10" xfId="7839"/>
    <cellStyle name="Comma 34 9 11" xfId="7840"/>
    <cellStyle name="Comma 34 9 12" xfId="7841"/>
    <cellStyle name="Comma 34 9 13" xfId="7842"/>
    <cellStyle name="Comma 34 9 14" xfId="7843"/>
    <cellStyle name="Comma 34 9 15" xfId="7844"/>
    <cellStyle name="Comma 34 9 16" xfId="7845"/>
    <cellStyle name="Comma 34 9 17" xfId="7846"/>
    <cellStyle name="Comma 34 9 18" xfId="7847"/>
    <cellStyle name="Comma 34 9 19" xfId="7848"/>
    <cellStyle name="Comma 34 9 2" xfId="7849"/>
    <cellStyle name="Comma 34 9 20" xfId="7850"/>
    <cellStyle name="Comma 34 9 21" xfId="7851"/>
    <cellStyle name="Comma 34 9 3" xfId="7852"/>
    <cellStyle name="Comma 34 9 4" xfId="7853"/>
    <cellStyle name="Comma 34 9 5" xfId="7854"/>
    <cellStyle name="Comma 34 9 6" xfId="7855"/>
    <cellStyle name="Comma 34 9 7" xfId="7856"/>
    <cellStyle name="Comma 34 9 8" xfId="7857"/>
    <cellStyle name="Comma 34 9 9" xfId="7858"/>
    <cellStyle name="Comma 35" xfId="7859"/>
    <cellStyle name="Comma 35 10" xfId="7860"/>
    <cellStyle name="Comma 35 11" xfId="7861"/>
    <cellStyle name="Comma 35 12" xfId="7862"/>
    <cellStyle name="Comma 35 13" xfId="28591"/>
    <cellStyle name="Comma 35 2" xfId="7863"/>
    <cellStyle name="Comma 35 2 10" xfId="7864"/>
    <cellStyle name="Comma 35 2 11" xfId="7865"/>
    <cellStyle name="Comma 35 2 12" xfId="7866"/>
    <cellStyle name="Comma 35 2 13" xfId="7867"/>
    <cellStyle name="Comma 35 2 14" xfId="7868"/>
    <cellStyle name="Comma 35 2 15" xfId="7869"/>
    <cellStyle name="Comma 35 2 16" xfId="7870"/>
    <cellStyle name="Comma 35 2 17" xfId="7871"/>
    <cellStyle name="Comma 35 2 18" xfId="7872"/>
    <cellStyle name="Comma 35 2 19" xfId="7873"/>
    <cellStyle name="Comma 35 2 2" xfId="7874"/>
    <cellStyle name="Comma 35 2 2 10" xfId="7875"/>
    <cellStyle name="Comma 35 2 2 11" xfId="7876"/>
    <cellStyle name="Comma 35 2 2 12" xfId="7877"/>
    <cellStyle name="Comma 35 2 2 13" xfId="7878"/>
    <cellStyle name="Comma 35 2 2 14" xfId="7879"/>
    <cellStyle name="Comma 35 2 2 15" xfId="7880"/>
    <cellStyle name="Comma 35 2 2 16" xfId="7881"/>
    <cellStyle name="Comma 35 2 2 17" xfId="7882"/>
    <cellStyle name="Comma 35 2 2 18" xfId="7883"/>
    <cellStyle name="Comma 35 2 2 19" xfId="7884"/>
    <cellStyle name="Comma 35 2 2 2" xfId="7885"/>
    <cellStyle name="Comma 35 2 2 20" xfId="7886"/>
    <cellStyle name="Comma 35 2 2 21" xfId="7887"/>
    <cellStyle name="Comma 35 2 2 3" xfId="7888"/>
    <cellStyle name="Comma 35 2 2 4" xfId="7889"/>
    <cellStyle name="Comma 35 2 2 5" xfId="7890"/>
    <cellStyle name="Comma 35 2 2 6" xfId="7891"/>
    <cellStyle name="Comma 35 2 2 7" xfId="7892"/>
    <cellStyle name="Comma 35 2 2 8" xfId="7893"/>
    <cellStyle name="Comma 35 2 2 9" xfId="7894"/>
    <cellStyle name="Comma 35 2 20" xfId="7895"/>
    <cellStyle name="Comma 35 2 21" xfId="7896"/>
    <cellStyle name="Comma 35 2 22" xfId="7897"/>
    <cellStyle name="Comma 35 2 23" xfId="7898"/>
    <cellStyle name="Comma 35 2 24" xfId="7899"/>
    <cellStyle name="Comma 35 2 25" xfId="7900"/>
    <cellStyle name="Comma 35 2 26" xfId="7901"/>
    <cellStyle name="Comma 35 2 27" xfId="7902"/>
    <cellStyle name="Comma 35 2 28" xfId="7903"/>
    <cellStyle name="Comma 35 2 3" xfId="7904"/>
    <cellStyle name="Comma 35 2 3 10" xfId="7905"/>
    <cellStyle name="Comma 35 2 3 11" xfId="7906"/>
    <cellStyle name="Comma 35 2 3 12" xfId="7907"/>
    <cellStyle name="Comma 35 2 3 13" xfId="7908"/>
    <cellStyle name="Comma 35 2 3 14" xfId="7909"/>
    <cellStyle name="Comma 35 2 3 15" xfId="7910"/>
    <cellStyle name="Comma 35 2 3 16" xfId="7911"/>
    <cellStyle name="Comma 35 2 3 17" xfId="7912"/>
    <cellStyle name="Comma 35 2 3 18" xfId="7913"/>
    <cellStyle name="Comma 35 2 3 19" xfId="7914"/>
    <cellStyle name="Comma 35 2 3 2" xfId="7915"/>
    <cellStyle name="Comma 35 2 3 20" xfId="7916"/>
    <cellStyle name="Comma 35 2 3 21" xfId="7917"/>
    <cellStyle name="Comma 35 2 3 3" xfId="7918"/>
    <cellStyle name="Comma 35 2 3 4" xfId="7919"/>
    <cellStyle name="Comma 35 2 3 5" xfId="7920"/>
    <cellStyle name="Comma 35 2 3 6" xfId="7921"/>
    <cellStyle name="Comma 35 2 3 7" xfId="7922"/>
    <cellStyle name="Comma 35 2 3 8" xfId="7923"/>
    <cellStyle name="Comma 35 2 3 9" xfId="7924"/>
    <cellStyle name="Comma 35 2 4" xfId="7925"/>
    <cellStyle name="Comma 35 2 4 10" xfId="7926"/>
    <cellStyle name="Comma 35 2 4 11" xfId="7927"/>
    <cellStyle name="Comma 35 2 4 12" xfId="7928"/>
    <cellStyle name="Comma 35 2 4 13" xfId="7929"/>
    <cellStyle name="Comma 35 2 4 14" xfId="7930"/>
    <cellStyle name="Comma 35 2 4 15" xfId="7931"/>
    <cellStyle name="Comma 35 2 4 16" xfId="7932"/>
    <cellStyle name="Comma 35 2 4 17" xfId="7933"/>
    <cellStyle name="Comma 35 2 4 18" xfId="7934"/>
    <cellStyle name="Comma 35 2 4 19" xfId="7935"/>
    <cellStyle name="Comma 35 2 4 2" xfId="7936"/>
    <cellStyle name="Comma 35 2 4 20" xfId="7937"/>
    <cellStyle name="Comma 35 2 4 21" xfId="7938"/>
    <cellStyle name="Comma 35 2 4 3" xfId="7939"/>
    <cellStyle name="Comma 35 2 4 4" xfId="7940"/>
    <cellStyle name="Comma 35 2 4 5" xfId="7941"/>
    <cellStyle name="Comma 35 2 4 6" xfId="7942"/>
    <cellStyle name="Comma 35 2 4 7" xfId="7943"/>
    <cellStyle name="Comma 35 2 4 8" xfId="7944"/>
    <cellStyle name="Comma 35 2 4 9" xfId="7945"/>
    <cellStyle name="Comma 35 2 5" xfId="7946"/>
    <cellStyle name="Comma 35 2 5 10" xfId="7947"/>
    <cellStyle name="Comma 35 2 5 11" xfId="7948"/>
    <cellStyle name="Comma 35 2 5 12" xfId="7949"/>
    <cellStyle name="Comma 35 2 5 13" xfId="7950"/>
    <cellStyle name="Comma 35 2 5 14" xfId="7951"/>
    <cellStyle name="Comma 35 2 5 15" xfId="7952"/>
    <cellStyle name="Comma 35 2 5 16" xfId="7953"/>
    <cellStyle name="Comma 35 2 5 17" xfId="7954"/>
    <cellStyle name="Comma 35 2 5 18" xfId="7955"/>
    <cellStyle name="Comma 35 2 5 19" xfId="7956"/>
    <cellStyle name="Comma 35 2 5 2" xfId="7957"/>
    <cellStyle name="Comma 35 2 5 20" xfId="7958"/>
    <cellStyle name="Comma 35 2 5 21" xfId="7959"/>
    <cellStyle name="Comma 35 2 5 3" xfId="7960"/>
    <cellStyle name="Comma 35 2 5 4" xfId="7961"/>
    <cellStyle name="Comma 35 2 5 5" xfId="7962"/>
    <cellStyle name="Comma 35 2 5 6" xfId="7963"/>
    <cellStyle name="Comma 35 2 5 7" xfId="7964"/>
    <cellStyle name="Comma 35 2 5 8" xfId="7965"/>
    <cellStyle name="Comma 35 2 5 9" xfId="7966"/>
    <cellStyle name="Comma 35 2 6" xfId="7967"/>
    <cellStyle name="Comma 35 2 6 10" xfId="7968"/>
    <cellStyle name="Comma 35 2 6 11" xfId="7969"/>
    <cellStyle name="Comma 35 2 6 12" xfId="7970"/>
    <cellStyle name="Comma 35 2 6 13" xfId="7971"/>
    <cellStyle name="Comma 35 2 6 14" xfId="7972"/>
    <cellStyle name="Comma 35 2 6 15" xfId="7973"/>
    <cellStyle name="Comma 35 2 6 16" xfId="7974"/>
    <cellStyle name="Comma 35 2 6 17" xfId="7975"/>
    <cellStyle name="Comma 35 2 6 18" xfId="7976"/>
    <cellStyle name="Comma 35 2 6 19" xfId="7977"/>
    <cellStyle name="Comma 35 2 6 2" xfId="7978"/>
    <cellStyle name="Comma 35 2 6 20" xfId="7979"/>
    <cellStyle name="Comma 35 2 6 21" xfId="7980"/>
    <cellStyle name="Comma 35 2 6 3" xfId="7981"/>
    <cellStyle name="Comma 35 2 6 4" xfId="7982"/>
    <cellStyle name="Comma 35 2 6 5" xfId="7983"/>
    <cellStyle name="Comma 35 2 6 6" xfId="7984"/>
    <cellStyle name="Comma 35 2 6 7" xfId="7985"/>
    <cellStyle name="Comma 35 2 6 8" xfId="7986"/>
    <cellStyle name="Comma 35 2 6 9" xfId="7987"/>
    <cellStyle name="Comma 35 2 7" xfId="7988"/>
    <cellStyle name="Comma 35 2 7 10" xfId="7989"/>
    <cellStyle name="Comma 35 2 7 11" xfId="7990"/>
    <cellStyle name="Comma 35 2 7 12" xfId="7991"/>
    <cellStyle name="Comma 35 2 7 13" xfId="7992"/>
    <cellStyle name="Comma 35 2 7 14" xfId="7993"/>
    <cellStyle name="Comma 35 2 7 15" xfId="7994"/>
    <cellStyle name="Comma 35 2 7 16" xfId="7995"/>
    <cellStyle name="Comma 35 2 7 17" xfId="7996"/>
    <cellStyle name="Comma 35 2 7 18" xfId="7997"/>
    <cellStyle name="Comma 35 2 7 19" xfId="7998"/>
    <cellStyle name="Comma 35 2 7 2" xfId="7999"/>
    <cellStyle name="Comma 35 2 7 20" xfId="8000"/>
    <cellStyle name="Comma 35 2 7 21" xfId="8001"/>
    <cellStyle name="Comma 35 2 7 3" xfId="8002"/>
    <cellStyle name="Comma 35 2 7 4" xfId="8003"/>
    <cellStyle name="Comma 35 2 7 5" xfId="8004"/>
    <cellStyle name="Comma 35 2 7 6" xfId="8005"/>
    <cellStyle name="Comma 35 2 7 7" xfId="8006"/>
    <cellStyle name="Comma 35 2 7 8" xfId="8007"/>
    <cellStyle name="Comma 35 2 7 9" xfId="8008"/>
    <cellStyle name="Comma 35 2 8" xfId="8009"/>
    <cellStyle name="Comma 35 2 8 10" xfId="8010"/>
    <cellStyle name="Comma 35 2 8 11" xfId="8011"/>
    <cellStyle name="Comma 35 2 8 12" xfId="8012"/>
    <cellStyle name="Comma 35 2 8 13" xfId="8013"/>
    <cellStyle name="Comma 35 2 8 14" xfId="8014"/>
    <cellStyle name="Comma 35 2 8 15" xfId="8015"/>
    <cellStyle name="Comma 35 2 8 16" xfId="8016"/>
    <cellStyle name="Comma 35 2 8 17" xfId="8017"/>
    <cellStyle name="Comma 35 2 8 18" xfId="8018"/>
    <cellStyle name="Comma 35 2 8 19" xfId="8019"/>
    <cellStyle name="Comma 35 2 8 2" xfId="8020"/>
    <cellStyle name="Comma 35 2 8 20" xfId="8021"/>
    <cellStyle name="Comma 35 2 8 21" xfId="8022"/>
    <cellStyle name="Comma 35 2 8 3" xfId="8023"/>
    <cellStyle name="Comma 35 2 8 4" xfId="8024"/>
    <cellStyle name="Comma 35 2 8 5" xfId="8025"/>
    <cellStyle name="Comma 35 2 8 6" xfId="8026"/>
    <cellStyle name="Comma 35 2 8 7" xfId="8027"/>
    <cellStyle name="Comma 35 2 8 8" xfId="8028"/>
    <cellStyle name="Comma 35 2 8 9" xfId="8029"/>
    <cellStyle name="Comma 35 2 9" xfId="8030"/>
    <cellStyle name="Comma 35 3" xfId="8031"/>
    <cellStyle name="Comma 35 3 10" xfId="8032"/>
    <cellStyle name="Comma 35 3 11" xfId="8033"/>
    <cellStyle name="Comma 35 3 12" xfId="8034"/>
    <cellStyle name="Comma 35 3 13" xfId="8035"/>
    <cellStyle name="Comma 35 3 14" xfId="8036"/>
    <cellStyle name="Comma 35 3 15" xfId="8037"/>
    <cellStyle name="Comma 35 3 16" xfId="8038"/>
    <cellStyle name="Comma 35 3 17" xfId="8039"/>
    <cellStyle name="Comma 35 3 18" xfId="8040"/>
    <cellStyle name="Comma 35 3 19" xfId="8041"/>
    <cellStyle name="Comma 35 3 2" xfId="8042"/>
    <cellStyle name="Comma 35 3 20" xfId="8043"/>
    <cellStyle name="Comma 35 3 21" xfId="8044"/>
    <cellStyle name="Comma 35 3 3" xfId="8045"/>
    <cellStyle name="Comma 35 3 4" xfId="8046"/>
    <cellStyle name="Comma 35 3 5" xfId="8047"/>
    <cellStyle name="Comma 35 3 6" xfId="8048"/>
    <cellStyle name="Comma 35 3 7" xfId="8049"/>
    <cellStyle name="Comma 35 3 8" xfId="8050"/>
    <cellStyle name="Comma 35 3 9" xfId="8051"/>
    <cellStyle name="Comma 35 4" xfId="8052"/>
    <cellStyle name="Comma 35 4 10" xfId="8053"/>
    <cellStyle name="Comma 35 4 11" xfId="8054"/>
    <cellStyle name="Comma 35 4 12" xfId="8055"/>
    <cellStyle name="Comma 35 4 13" xfId="8056"/>
    <cellStyle name="Comma 35 4 14" xfId="8057"/>
    <cellStyle name="Comma 35 4 15" xfId="8058"/>
    <cellStyle name="Comma 35 4 16" xfId="8059"/>
    <cellStyle name="Comma 35 4 17" xfId="8060"/>
    <cellStyle name="Comma 35 4 18" xfId="8061"/>
    <cellStyle name="Comma 35 4 19" xfId="8062"/>
    <cellStyle name="Comma 35 4 2" xfId="8063"/>
    <cellStyle name="Comma 35 4 20" xfId="8064"/>
    <cellStyle name="Comma 35 4 21" xfId="8065"/>
    <cellStyle name="Comma 35 4 3" xfId="8066"/>
    <cellStyle name="Comma 35 4 4" xfId="8067"/>
    <cellStyle name="Comma 35 4 5" xfId="8068"/>
    <cellStyle name="Comma 35 4 6" xfId="8069"/>
    <cellStyle name="Comma 35 4 7" xfId="8070"/>
    <cellStyle name="Comma 35 4 8" xfId="8071"/>
    <cellStyle name="Comma 35 4 9" xfId="8072"/>
    <cellStyle name="Comma 35 5" xfId="8073"/>
    <cellStyle name="Comma 35 5 10" xfId="8074"/>
    <cellStyle name="Comma 35 5 11" xfId="8075"/>
    <cellStyle name="Comma 35 5 12" xfId="8076"/>
    <cellStyle name="Comma 35 5 13" xfId="8077"/>
    <cellStyle name="Comma 35 5 14" xfId="8078"/>
    <cellStyle name="Comma 35 5 15" xfId="8079"/>
    <cellStyle name="Comma 35 5 16" xfId="8080"/>
    <cellStyle name="Comma 35 5 17" xfId="8081"/>
    <cellStyle name="Comma 35 5 18" xfId="8082"/>
    <cellStyle name="Comma 35 5 19" xfId="8083"/>
    <cellStyle name="Comma 35 5 2" xfId="8084"/>
    <cellStyle name="Comma 35 5 20" xfId="8085"/>
    <cellStyle name="Comma 35 5 21" xfId="8086"/>
    <cellStyle name="Comma 35 5 3" xfId="8087"/>
    <cellStyle name="Comma 35 5 4" xfId="8088"/>
    <cellStyle name="Comma 35 5 5" xfId="8089"/>
    <cellStyle name="Comma 35 5 6" xfId="8090"/>
    <cellStyle name="Comma 35 5 7" xfId="8091"/>
    <cellStyle name="Comma 35 5 8" xfId="8092"/>
    <cellStyle name="Comma 35 5 9" xfId="8093"/>
    <cellStyle name="Comma 35 6" xfId="8094"/>
    <cellStyle name="Comma 35 6 10" xfId="8095"/>
    <cellStyle name="Comma 35 6 11" xfId="8096"/>
    <cellStyle name="Comma 35 6 12" xfId="8097"/>
    <cellStyle name="Comma 35 6 13" xfId="8098"/>
    <cellStyle name="Comma 35 6 14" xfId="8099"/>
    <cellStyle name="Comma 35 6 15" xfId="8100"/>
    <cellStyle name="Comma 35 6 16" xfId="8101"/>
    <cellStyle name="Comma 35 6 17" xfId="8102"/>
    <cellStyle name="Comma 35 6 18" xfId="8103"/>
    <cellStyle name="Comma 35 6 19" xfId="8104"/>
    <cellStyle name="Comma 35 6 2" xfId="8105"/>
    <cellStyle name="Comma 35 6 20" xfId="8106"/>
    <cellStyle name="Comma 35 6 21" xfId="8107"/>
    <cellStyle name="Comma 35 6 3" xfId="8108"/>
    <cellStyle name="Comma 35 6 4" xfId="8109"/>
    <cellStyle name="Comma 35 6 5" xfId="8110"/>
    <cellStyle name="Comma 35 6 6" xfId="8111"/>
    <cellStyle name="Comma 35 6 7" xfId="8112"/>
    <cellStyle name="Comma 35 6 8" xfId="8113"/>
    <cellStyle name="Comma 35 6 9" xfId="8114"/>
    <cellStyle name="Comma 35 7" xfId="8115"/>
    <cellStyle name="Comma 35 7 10" xfId="8116"/>
    <cellStyle name="Comma 35 7 11" xfId="8117"/>
    <cellStyle name="Comma 35 7 12" xfId="8118"/>
    <cellStyle name="Comma 35 7 13" xfId="8119"/>
    <cellStyle name="Comma 35 7 14" xfId="8120"/>
    <cellStyle name="Comma 35 7 15" xfId="8121"/>
    <cellStyle name="Comma 35 7 16" xfId="8122"/>
    <cellStyle name="Comma 35 7 17" xfId="8123"/>
    <cellStyle name="Comma 35 7 18" xfId="8124"/>
    <cellStyle name="Comma 35 7 19" xfId="8125"/>
    <cellStyle name="Comma 35 7 2" xfId="8126"/>
    <cellStyle name="Comma 35 7 20" xfId="8127"/>
    <cellStyle name="Comma 35 7 21" xfId="8128"/>
    <cellStyle name="Comma 35 7 3" xfId="8129"/>
    <cellStyle name="Comma 35 7 4" xfId="8130"/>
    <cellStyle name="Comma 35 7 5" xfId="8131"/>
    <cellStyle name="Comma 35 7 6" xfId="8132"/>
    <cellStyle name="Comma 35 7 7" xfId="8133"/>
    <cellStyle name="Comma 35 7 8" xfId="8134"/>
    <cellStyle name="Comma 35 7 9" xfId="8135"/>
    <cellStyle name="Comma 35 8" xfId="8136"/>
    <cellStyle name="Comma 35 8 10" xfId="8137"/>
    <cellStyle name="Comma 35 8 11" xfId="8138"/>
    <cellStyle name="Comma 35 8 12" xfId="8139"/>
    <cellStyle name="Comma 35 8 13" xfId="8140"/>
    <cellStyle name="Comma 35 8 14" xfId="8141"/>
    <cellStyle name="Comma 35 8 15" xfId="8142"/>
    <cellStyle name="Comma 35 8 16" xfId="8143"/>
    <cellStyle name="Comma 35 8 17" xfId="8144"/>
    <cellStyle name="Comma 35 8 18" xfId="8145"/>
    <cellStyle name="Comma 35 8 19" xfId="8146"/>
    <cellStyle name="Comma 35 8 2" xfId="8147"/>
    <cellStyle name="Comma 35 8 20" xfId="8148"/>
    <cellStyle name="Comma 35 8 21" xfId="8149"/>
    <cellStyle name="Comma 35 8 3" xfId="8150"/>
    <cellStyle name="Comma 35 8 4" xfId="8151"/>
    <cellStyle name="Comma 35 8 5" xfId="8152"/>
    <cellStyle name="Comma 35 8 6" xfId="8153"/>
    <cellStyle name="Comma 35 8 7" xfId="8154"/>
    <cellStyle name="Comma 35 8 8" xfId="8155"/>
    <cellStyle name="Comma 35 8 9" xfId="8156"/>
    <cellStyle name="Comma 35 9" xfId="8157"/>
    <cellStyle name="Comma 35 9 10" xfId="8158"/>
    <cellStyle name="Comma 35 9 11" xfId="8159"/>
    <cellStyle name="Comma 35 9 12" xfId="8160"/>
    <cellStyle name="Comma 35 9 13" xfId="8161"/>
    <cellStyle name="Comma 35 9 14" xfId="8162"/>
    <cellStyle name="Comma 35 9 15" xfId="8163"/>
    <cellStyle name="Comma 35 9 16" xfId="8164"/>
    <cellStyle name="Comma 35 9 17" xfId="8165"/>
    <cellStyle name="Comma 35 9 18" xfId="8166"/>
    <cellStyle name="Comma 35 9 19" xfId="8167"/>
    <cellStyle name="Comma 35 9 2" xfId="8168"/>
    <cellStyle name="Comma 35 9 20" xfId="8169"/>
    <cellStyle name="Comma 35 9 21" xfId="8170"/>
    <cellStyle name="Comma 35 9 3" xfId="8171"/>
    <cellStyle name="Comma 35 9 4" xfId="8172"/>
    <cellStyle name="Comma 35 9 5" xfId="8173"/>
    <cellStyle name="Comma 35 9 6" xfId="8174"/>
    <cellStyle name="Comma 35 9 7" xfId="8175"/>
    <cellStyle name="Comma 35 9 8" xfId="8176"/>
    <cellStyle name="Comma 35 9 9" xfId="8177"/>
    <cellStyle name="Comma 36" xfId="8178"/>
    <cellStyle name="Comma 36 10" xfId="8179"/>
    <cellStyle name="Comma 36 11" xfId="8180"/>
    <cellStyle name="Comma 36 12" xfId="8181"/>
    <cellStyle name="Comma 36 13" xfId="28592"/>
    <cellStyle name="Comma 36 2" xfId="8182"/>
    <cellStyle name="Comma 36 3" xfId="8183"/>
    <cellStyle name="Comma 36 4" xfId="8184"/>
    <cellStyle name="Comma 36 5" xfId="8185"/>
    <cellStyle name="Comma 36 6" xfId="8186"/>
    <cellStyle name="Comma 36 7" xfId="8187"/>
    <cellStyle name="Comma 36 8" xfId="8188"/>
    <cellStyle name="Comma 36 9" xfId="8189"/>
    <cellStyle name="Comma 37" xfId="8190"/>
    <cellStyle name="Comma 37 10" xfId="8191"/>
    <cellStyle name="Comma 37 11" xfId="8192"/>
    <cellStyle name="Comma 37 12" xfId="8193"/>
    <cellStyle name="Comma 37 13" xfId="28593"/>
    <cellStyle name="Comma 37 2" xfId="8194"/>
    <cellStyle name="Comma 37 3" xfId="8195"/>
    <cellStyle name="Comma 37 4" xfId="8196"/>
    <cellStyle name="Comma 37 5" xfId="8197"/>
    <cellStyle name="Comma 37 6" xfId="8198"/>
    <cellStyle name="Comma 37 7" xfId="8199"/>
    <cellStyle name="Comma 37 8" xfId="8200"/>
    <cellStyle name="Comma 37 9" xfId="8201"/>
    <cellStyle name="Comma 38" xfId="8202"/>
    <cellStyle name="Comma 38 10" xfId="8203"/>
    <cellStyle name="Comma 38 11" xfId="8204"/>
    <cellStyle name="Comma 38 12" xfId="8205"/>
    <cellStyle name="Comma 38 13" xfId="28594"/>
    <cellStyle name="Comma 38 2" xfId="8206"/>
    <cellStyle name="Comma 38 3" xfId="8207"/>
    <cellStyle name="Comma 38 4" xfId="8208"/>
    <cellStyle name="Comma 38 5" xfId="8209"/>
    <cellStyle name="Comma 38 6" xfId="8210"/>
    <cellStyle name="Comma 38 7" xfId="8211"/>
    <cellStyle name="Comma 38 8" xfId="8212"/>
    <cellStyle name="Comma 38 9" xfId="8213"/>
    <cellStyle name="Comma 39" xfId="8214"/>
    <cellStyle name="Comma 39 2" xfId="8215"/>
    <cellStyle name="Comma 39 3" xfId="8216"/>
    <cellStyle name="Comma 39 4" xfId="8217"/>
    <cellStyle name="Comma 39 5" xfId="28595"/>
    <cellStyle name="Comma 4" xfId="8218"/>
    <cellStyle name="Comma 4 10" xfId="28359"/>
    <cellStyle name="Comma 4 11" xfId="28596"/>
    <cellStyle name="Comma 4 2" xfId="8219"/>
    <cellStyle name="Comma 4 3" xfId="8220"/>
    <cellStyle name="Comma 4 3 2" xfId="8221"/>
    <cellStyle name="Comma 4 4" xfId="8222"/>
    <cellStyle name="Comma 4 5" xfId="8223"/>
    <cellStyle name="Comma 4 6" xfId="8224"/>
    <cellStyle name="Comma 4 7" xfId="8225"/>
    <cellStyle name="Comma 4 8" xfId="8226"/>
    <cellStyle name="Comma 4 9" xfId="28247"/>
    <cellStyle name="Comma 4 9 2" xfId="28986"/>
    <cellStyle name="Comma 40" xfId="8227"/>
    <cellStyle name="Comma 40 2" xfId="8228"/>
    <cellStyle name="Comma 40 3" xfId="8229"/>
    <cellStyle name="Comma 40 4" xfId="8230"/>
    <cellStyle name="Comma 40 5" xfId="28597"/>
    <cellStyle name="Comma 41" xfId="8231"/>
    <cellStyle name="Comma 41 2" xfId="8232"/>
    <cellStyle name="Comma 41 3" xfId="8233"/>
    <cellStyle name="Comma 41 4" xfId="8234"/>
    <cellStyle name="Comma 41 5" xfId="28598"/>
    <cellStyle name="Comma 42" xfId="8235"/>
    <cellStyle name="Comma 42 2" xfId="8236"/>
    <cellStyle name="Comma 42 3" xfId="8237"/>
    <cellStyle name="Comma 42 4" xfId="8238"/>
    <cellStyle name="Comma 42 5" xfId="28599"/>
    <cellStyle name="Comma 43" xfId="8239"/>
    <cellStyle name="Comma 43 2" xfId="8240"/>
    <cellStyle name="Comma 43 3" xfId="8241"/>
    <cellStyle name="Comma 43 4" xfId="8242"/>
    <cellStyle name="Comma 43 5" xfId="28600"/>
    <cellStyle name="Comma 44" xfId="8243"/>
    <cellStyle name="Comma 44 2" xfId="8244"/>
    <cellStyle name="Comma 44 3" xfId="8245"/>
    <cellStyle name="Comma 44 4" xfId="8246"/>
    <cellStyle name="Comma 44 5" xfId="28601"/>
    <cellStyle name="Comma 45" xfId="8247"/>
    <cellStyle name="Comma 45 10" xfId="28602"/>
    <cellStyle name="Comma 45 2" xfId="8248"/>
    <cellStyle name="Comma 45 3" xfId="8249"/>
    <cellStyle name="Comma 45 4" xfId="8250"/>
    <cellStyle name="Comma 45 5" xfId="8251"/>
    <cellStyle name="Comma 45 6" xfId="8252"/>
    <cellStyle name="Comma 45 7" xfId="8253"/>
    <cellStyle name="Comma 45 8" xfId="8254"/>
    <cellStyle name="Comma 45 9" xfId="8255"/>
    <cellStyle name="Comma 46" xfId="8256"/>
    <cellStyle name="Comma 46 2" xfId="8257"/>
    <cellStyle name="Comma 46 3" xfId="8258"/>
    <cellStyle name="Comma 46 4" xfId="8259"/>
    <cellStyle name="Comma 46 5" xfId="8260"/>
    <cellStyle name="Comma 46 6" xfId="28603"/>
    <cellStyle name="Comma 47" xfId="8261"/>
    <cellStyle name="Comma 47 2" xfId="8262"/>
    <cellStyle name="Comma 47 3" xfId="8263"/>
    <cellStyle name="Comma 47 4" xfId="8264"/>
    <cellStyle name="Comma 47 5" xfId="28604"/>
    <cellStyle name="Comma 48" xfId="8265"/>
    <cellStyle name="Comma 48 2" xfId="8266"/>
    <cellStyle name="Comma 48 3" xfId="8267"/>
    <cellStyle name="Comma 48 4" xfId="8268"/>
    <cellStyle name="Comma 48 5" xfId="28605"/>
    <cellStyle name="Comma 49" xfId="8269"/>
    <cellStyle name="Comma 49 2" xfId="8270"/>
    <cellStyle name="Comma 49 3" xfId="8271"/>
    <cellStyle name="Comma 49 4" xfId="8272"/>
    <cellStyle name="Comma 49 5" xfId="28606"/>
    <cellStyle name="Comma 5" xfId="8273"/>
    <cellStyle name="Comma 5 2" xfId="8274"/>
    <cellStyle name="Comma 5 2 10" xfId="8275"/>
    <cellStyle name="Comma 5 2 11" xfId="8276"/>
    <cellStyle name="Comma 5 2 12" xfId="8277"/>
    <cellStyle name="Comma 5 2 13" xfId="8278"/>
    <cellStyle name="Comma 5 2 14" xfId="8279"/>
    <cellStyle name="Comma 5 2 15" xfId="8280"/>
    <cellStyle name="Comma 5 2 16" xfId="8281"/>
    <cellStyle name="Comma 5 2 17" xfId="8282"/>
    <cellStyle name="Comma 5 2 18" xfId="8283"/>
    <cellStyle name="Comma 5 2 19" xfId="8284"/>
    <cellStyle name="Comma 5 2 2" xfId="8285"/>
    <cellStyle name="Comma 5 2 20" xfId="8286"/>
    <cellStyle name="Comma 5 2 21" xfId="8287"/>
    <cellStyle name="Comma 5 2 3" xfId="8288"/>
    <cellStyle name="Comma 5 2 4" xfId="8289"/>
    <cellStyle name="Comma 5 2 5" xfId="8290"/>
    <cellStyle name="Comma 5 2 6" xfId="8291"/>
    <cellStyle name="Comma 5 2 7" xfId="8292"/>
    <cellStyle name="Comma 5 2 8" xfId="8293"/>
    <cellStyle name="Comma 5 2 9" xfId="8294"/>
    <cellStyle name="Comma 5 3" xfId="8295"/>
    <cellStyle name="Comma 5 3 10" xfId="8296"/>
    <cellStyle name="Comma 5 3 11" xfId="8297"/>
    <cellStyle name="Comma 5 3 12" xfId="8298"/>
    <cellStyle name="Comma 5 3 13" xfId="8299"/>
    <cellStyle name="Comma 5 3 14" xfId="8300"/>
    <cellStyle name="Comma 5 3 15" xfId="8301"/>
    <cellStyle name="Comma 5 3 16" xfId="8302"/>
    <cellStyle name="Comma 5 3 17" xfId="8303"/>
    <cellStyle name="Comma 5 3 18" xfId="8304"/>
    <cellStyle name="Comma 5 3 19" xfId="8305"/>
    <cellStyle name="Comma 5 3 2" xfId="8306"/>
    <cellStyle name="Comma 5 3 20" xfId="8307"/>
    <cellStyle name="Comma 5 3 21" xfId="8308"/>
    <cellStyle name="Comma 5 3 3" xfId="8309"/>
    <cellStyle name="Comma 5 3 4" xfId="8310"/>
    <cellStyle name="Comma 5 3 5" xfId="8311"/>
    <cellStyle name="Comma 5 3 6" xfId="8312"/>
    <cellStyle name="Comma 5 3 7" xfId="8313"/>
    <cellStyle name="Comma 5 3 8" xfId="8314"/>
    <cellStyle name="Comma 5 3 9" xfId="8315"/>
    <cellStyle name="Comma 5 4" xfId="8316"/>
    <cellStyle name="Comma 5 5" xfId="8317"/>
    <cellStyle name="Comma 5 6" xfId="8318"/>
    <cellStyle name="Comma 5 7" xfId="8319"/>
    <cellStyle name="Comma 5 8" xfId="28284"/>
    <cellStyle name="Comma 5 9" xfId="28607"/>
    <cellStyle name="Comma 50" xfId="8320"/>
    <cellStyle name="Comma 50 2" xfId="8321"/>
    <cellStyle name="Comma 50 3" xfId="8322"/>
    <cellStyle name="Comma 50 4" xfId="8323"/>
    <cellStyle name="Comma 50 5" xfId="28608"/>
    <cellStyle name="Comma 51" xfId="8324"/>
    <cellStyle name="Comma 51 2" xfId="8325"/>
    <cellStyle name="Comma 51 3" xfId="8326"/>
    <cellStyle name="Comma 51 4" xfId="8327"/>
    <cellStyle name="Comma 51 5" xfId="28609"/>
    <cellStyle name="Comma 52" xfId="8328"/>
    <cellStyle name="Comma 52 2" xfId="8329"/>
    <cellStyle name="Comma 52 3" xfId="8330"/>
    <cellStyle name="Comma 52 4" xfId="8331"/>
    <cellStyle name="Comma 52 5" xfId="28610"/>
    <cellStyle name="Comma 53" xfId="8332"/>
    <cellStyle name="Comma 53 2" xfId="8333"/>
    <cellStyle name="Comma 53 3" xfId="8334"/>
    <cellStyle name="Comma 53 4" xfId="8335"/>
    <cellStyle name="Comma 53 5" xfId="28611"/>
    <cellStyle name="Comma 54" xfId="8336"/>
    <cellStyle name="Comma 54 2" xfId="8337"/>
    <cellStyle name="Comma 54 3" xfId="8338"/>
    <cellStyle name="Comma 54 4" xfId="8339"/>
    <cellStyle name="Comma 54 5" xfId="28612"/>
    <cellStyle name="Comma 55" xfId="8340"/>
    <cellStyle name="Comma 55 2" xfId="8341"/>
    <cellStyle name="Comma 55 3" xfId="8342"/>
    <cellStyle name="Comma 55 4" xfId="8343"/>
    <cellStyle name="Comma 55 5" xfId="28613"/>
    <cellStyle name="Comma 56" xfId="8344"/>
    <cellStyle name="Comma 56 2" xfId="8345"/>
    <cellStyle name="Comma 56 3" xfId="8346"/>
    <cellStyle name="Comma 56 4" xfId="8347"/>
    <cellStyle name="Comma 56 5" xfId="28614"/>
    <cellStyle name="Comma 57" xfId="8348"/>
    <cellStyle name="Comma 57 2" xfId="8349"/>
    <cellStyle name="Comma 57 3" xfId="8350"/>
    <cellStyle name="Comma 57 4" xfId="8351"/>
    <cellStyle name="Comma 57 5" xfId="28615"/>
    <cellStyle name="Comma 58" xfId="8352"/>
    <cellStyle name="Comma 58 2" xfId="8353"/>
    <cellStyle name="Comma 58 3" xfId="8354"/>
    <cellStyle name="Comma 58 4" xfId="8355"/>
    <cellStyle name="Comma 58 5" xfId="28616"/>
    <cellStyle name="Comma 59" xfId="8356"/>
    <cellStyle name="Comma 59 2" xfId="8357"/>
    <cellStyle name="Comma 59 3" xfId="8358"/>
    <cellStyle name="Comma 59 4" xfId="8359"/>
    <cellStyle name="Comma 59 5" xfId="28617"/>
    <cellStyle name="Comma 6" xfId="8360"/>
    <cellStyle name="Comma 6 2" xfId="8361"/>
    <cellStyle name="Comma 6 3" xfId="8362"/>
    <cellStyle name="Comma 6 4" xfId="8363"/>
    <cellStyle name="Comma 6 5" xfId="8364"/>
    <cellStyle name="Comma 6 6" xfId="28389"/>
    <cellStyle name="Comma 60" xfId="8365"/>
    <cellStyle name="Comma 60 2" xfId="8366"/>
    <cellStyle name="Comma 60 3" xfId="8367"/>
    <cellStyle name="Comma 60 4" xfId="8368"/>
    <cellStyle name="Comma 60 5" xfId="28618"/>
    <cellStyle name="Comma 61" xfId="8369"/>
    <cellStyle name="Comma 61 2" xfId="8370"/>
    <cellStyle name="Comma 61 3" xfId="8371"/>
    <cellStyle name="Comma 61 4" xfId="8372"/>
    <cellStyle name="Comma 61 5" xfId="28619"/>
    <cellStyle name="Comma 62" xfId="8373"/>
    <cellStyle name="Comma 62 2" xfId="8374"/>
    <cellStyle name="Comma 62 3" xfId="8375"/>
    <cellStyle name="Comma 62 4" xfId="8376"/>
    <cellStyle name="Comma 62 5" xfId="28620"/>
    <cellStyle name="Comma 63" xfId="8377"/>
    <cellStyle name="Comma 63 2" xfId="8378"/>
    <cellStyle name="Comma 63 3" xfId="8379"/>
    <cellStyle name="Comma 63 4" xfId="8380"/>
    <cellStyle name="Comma 63 5" xfId="28621"/>
    <cellStyle name="Comma 64" xfId="8381"/>
    <cellStyle name="Comma 64 2" xfId="8382"/>
    <cellStyle name="Comma 64 3" xfId="8383"/>
    <cellStyle name="Comma 64 4" xfId="8384"/>
    <cellStyle name="Comma 64 5" xfId="28622"/>
    <cellStyle name="Comma 65" xfId="8385"/>
    <cellStyle name="Comma 65 2" xfId="8386"/>
    <cellStyle name="Comma 65 3" xfId="8387"/>
    <cellStyle name="Comma 65 4" xfId="8388"/>
    <cellStyle name="Comma 65 5" xfId="28623"/>
    <cellStyle name="Comma 66" xfId="8389"/>
    <cellStyle name="Comma 66 2" xfId="8390"/>
    <cellStyle name="Comma 66 3" xfId="8391"/>
    <cellStyle name="Comma 66 4" xfId="8392"/>
    <cellStyle name="Comma 66 5" xfId="28624"/>
    <cellStyle name="Comma 67" xfId="8393"/>
    <cellStyle name="Comma 67 2" xfId="8394"/>
    <cellStyle name="Comma 67 3" xfId="8395"/>
    <cellStyle name="Comma 67 4" xfId="8396"/>
    <cellStyle name="Comma 67 5" xfId="28625"/>
    <cellStyle name="Comma 68" xfId="8397"/>
    <cellStyle name="Comma 68 2" xfId="8398"/>
    <cellStyle name="Comma 68 3" xfId="8399"/>
    <cellStyle name="Comma 68 4" xfId="8400"/>
    <cellStyle name="Comma 68 5" xfId="28626"/>
    <cellStyle name="Comma 69" xfId="8401"/>
    <cellStyle name="Comma 69 2" xfId="8402"/>
    <cellStyle name="Comma 69 3" xfId="8403"/>
    <cellStyle name="Comma 69 4" xfId="8404"/>
    <cellStyle name="Comma 69 5" xfId="28627"/>
    <cellStyle name="Comma 7" xfId="8405"/>
    <cellStyle name="Comma 7 2" xfId="8406"/>
    <cellStyle name="Comma 7 3" xfId="8407"/>
    <cellStyle name="Comma 7 4" xfId="8408"/>
    <cellStyle name="Comma 7 5" xfId="8409"/>
    <cellStyle name="Comma 7 6" xfId="28628"/>
    <cellStyle name="Comma 70" xfId="8410"/>
    <cellStyle name="Comma 70 2" xfId="8411"/>
    <cellStyle name="Comma 70 3" xfId="8412"/>
    <cellStyle name="Comma 70 4" xfId="8413"/>
    <cellStyle name="Comma 70 5" xfId="28629"/>
    <cellStyle name="Comma 71" xfId="8414"/>
    <cellStyle name="Comma 71 2" xfId="8415"/>
    <cellStyle name="Comma 71 3" xfId="8416"/>
    <cellStyle name="Comma 71 4" xfId="8417"/>
    <cellStyle name="Comma 71 5" xfId="28630"/>
    <cellStyle name="Comma 72" xfId="8418"/>
    <cellStyle name="Comma 72 2" xfId="8419"/>
    <cellStyle name="Comma 72 3" xfId="8420"/>
    <cellStyle name="Comma 72 4" xfId="8421"/>
    <cellStyle name="Comma 72 5" xfId="28631"/>
    <cellStyle name="Comma 73" xfId="8422"/>
    <cellStyle name="Comma 73 2" xfId="8423"/>
    <cellStyle name="Comma 73 3" xfId="8424"/>
    <cellStyle name="Comma 73 4" xfId="8425"/>
    <cellStyle name="Comma 73 5" xfId="28632"/>
    <cellStyle name="Comma 74" xfId="8426"/>
    <cellStyle name="Comma 74 2" xfId="8427"/>
    <cellStyle name="Comma 74 3" xfId="8428"/>
    <cellStyle name="Comma 74 4" xfId="8429"/>
    <cellStyle name="Comma 74 5" xfId="28633"/>
    <cellStyle name="Comma 75" xfId="8430"/>
    <cellStyle name="Comma 75 2" xfId="8431"/>
    <cellStyle name="Comma 75 3" xfId="8432"/>
    <cellStyle name="Comma 75 4" xfId="8433"/>
    <cellStyle name="Comma 75 5" xfId="28634"/>
    <cellStyle name="Comma 76" xfId="8434"/>
    <cellStyle name="Comma 76 2" xfId="8435"/>
    <cellStyle name="Comma 76 3" xfId="8436"/>
    <cellStyle name="Comma 76 4" xfId="8437"/>
    <cellStyle name="Comma 76 5" xfId="28635"/>
    <cellStyle name="Comma 77" xfId="8438"/>
    <cellStyle name="Comma 77 2" xfId="8439"/>
    <cellStyle name="Comma 77 3" xfId="8440"/>
    <cellStyle name="Comma 77 4" xfId="8441"/>
    <cellStyle name="Comma 77 5" xfId="28636"/>
    <cellStyle name="Comma 78" xfId="8442"/>
    <cellStyle name="Comma 78 2" xfId="8443"/>
    <cellStyle name="Comma 78 3" xfId="8444"/>
    <cellStyle name="Comma 78 4" xfId="8445"/>
    <cellStyle name="Comma 78 5" xfId="28637"/>
    <cellStyle name="Comma 79" xfId="8446"/>
    <cellStyle name="Comma 79 2" xfId="8447"/>
    <cellStyle name="Comma 79 3" xfId="8448"/>
    <cellStyle name="Comma 79 4" xfId="8449"/>
    <cellStyle name="Comma 79 5" xfId="28638"/>
    <cellStyle name="Comma 8" xfId="8450"/>
    <cellStyle name="Comma 8 2" xfId="8451"/>
    <cellStyle name="Comma 8 2 10" xfId="8452"/>
    <cellStyle name="Comma 8 2 11" xfId="8453"/>
    <cellStyle name="Comma 8 2 12" xfId="8454"/>
    <cellStyle name="Comma 8 2 13" xfId="8455"/>
    <cellStyle name="Comma 8 2 14" xfId="8456"/>
    <cellStyle name="Comma 8 2 15" xfId="8457"/>
    <cellStyle name="Comma 8 2 16" xfId="8458"/>
    <cellStyle name="Comma 8 2 17" xfId="8459"/>
    <cellStyle name="Comma 8 2 18" xfId="8460"/>
    <cellStyle name="Comma 8 2 19" xfId="8461"/>
    <cellStyle name="Comma 8 2 2" xfId="8462"/>
    <cellStyle name="Comma 8 2 20" xfId="8463"/>
    <cellStyle name="Comma 8 2 21" xfId="8464"/>
    <cellStyle name="Comma 8 2 3" xfId="8465"/>
    <cellStyle name="Comma 8 2 4" xfId="8466"/>
    <cellStyle name="Comma 8 2 5" xfId="8467"/>
    <cellStyle name="Comma 8 2 6" xfId="8468"/>
    <cellStyle name="Comma 8 2 7" xfId="8469"/>
    <cellStyle name="Comma 8 2 8" xfId="8470"/>
    <cellStyle name="Comma 8 2 9" xfId="8471"/>
    <cellStyle name="Comma 8 3" xfId="8472"/>
    <cellStyle name="Comma 8 4" xfId="8473"/>
    <cellStyle name="Comma 8 5" xfId="8474"/>
    <cellStyle name="Comma 8 6" xfId="28639"/>
    <cellStyle name="Comma 80" xfId="8475"/>
    <cellStyle name="Comma 80 2" xfId="8476"/>
    <cellStyle name="Comma 80 3" xfId="8477"/>
    <cellStyle name="Comma 80 4" xfId="8478"/>
    <cellStyle name="Comma 80 5" xfId="28640"/>
    <cellStyle name="Comma 81" xfId="8479"/>
    <cellStyle name="Comma 81 2" xfId="8480"/>
    <cellStyle name="Comma 81 3" xfId="8481"/>
    <cellStyle name="Comma 81 4" xfId="8482"/>
    <cellStyle name="Comma 81 5" xfId="28641"/>
    <cellStyle name="Comma 82" xfId="8483"/>
    <cellStyle name="Comma 82 2" xfId="8484"/>
    <cellStyle name="Comma 82 3" xfId="8485"/>
    <cellStyle name="Comma 82 4" xfId="8486"/>
    <cellStyle name="Comma 82 5" xfId="28642"/>
    <cellStyle name="Comma 83" xfId="8487"/>
    <cellStyle name="Comma 83 2" xfId="8488"/>
    <cellStyle name="Comma 83 3" xfId="8489"/>
    <cellStyle name="Comma 83 4" xfId="8490"/>
    <cellStyle name="Comma 83 5" xfId="28643"/>
    <cellStyle name="Comma 84" xfId="8491"/>
    <cellStyle name="Comma 84 2" xfId="8492"/>
    <cellStyle name="Comma 84 3" xfId="8493"/>
    <cellStyle name="Comma 84 4" xfId="8494"/>
    <cellStyle name="Comma 84 5" xfId="28644"/>
    <cellStyle name="Comma 85" xfId="8495"/>
    <cellStyle name="Comma 85 2" xfId="8496"/>
    <cellStyle name="Comma 85 3" xfId="8497"/>
    <cellStyle name="Comma 85 4" xfId="8498"/>
    <cellStyle name="Comma 85 5" xfId="28645"/>
    <cellStyle name="Comma 86" xfId="8499"/>
    <cellStyle name="Comma 86 2" xfId="8500"/>
    <cellStyle name="Comma 86 3" xfId="8501"/>
    <cellStyle name="Comma 86 4" xfId="8502"/>
    <cellStyle name="Comma 86 5" xfId="28646"/>
    <cellStyle name="Comma 87" xfId="8503"/>
    <cellStyle name="Comma 87 2" xfId="8504"/>
    <cellStyle name="Comma 87 3" xfId="8505"/>
    <cellStyle name="Comma 87 4" xfId="8506"/>
    <cellStyle name="Comma 87 5" xfId="28647"/>
    <cellStyle name="Comma 88" xfId="8507"/>
    <cellStyle name="Comma 88 2" xfId="8508"/>
    <cellStyle name="Comma 88 3" xfId="8509"/>
    <cellStyle name="Comma 88 4" xfId="8510"/>
    <cellStyle name="Comma 88 5" xfId="28285"/>
    <cellStyle name="Comma 88 5 2" xfId="28999"/>
    <cellStyle name="Comma 88 6" xfId="28375"/>
    <cellStyle name="Comma 89" xfId="8511"/>
    <cellStyle name="Comma 89 2" xfId="8512"/>
    <cellStyle name="Comma 89 3" xfId="8513"/>
    <cellStyle name="Comma 89 4" xfId="8514"/>
    <cellStyle name="Comma 89 5" xfId="28648"/>
    <cellStyle name="Comma 9" xfId="8515"/>
    <cellStyle name="Comma 9 2" xfId="8516"/>
    <cellStyle name="Comma 9 3" xfId="8517"/>
    <cellStyle name="Comma 9 4" xfId="8518"/>
    <cellStyle name="Comma 9 5" xfId="28649"/>
    <cellStyle name="Comma 90" xfId="8519"/>
    <cellStyle name="Comma 90 2" xfId="8520"/>
    <cellStyle name="Comma 90 3" xfId="8521"/>
    <cellStyle name="Comma 90 4" xfId="8522"/>
    <cellStyle name="Comma 90 5" xfId="28650"/>
    <cellStyle name="Comma 91" xfId="8523"/>
    <cellStyle name="Comma 91 2" xfId="28558"/>
    <cellStyle name="Comma 92" xfId="8524"/>
    <cellStyle name="Comma 92 2" xfId="28979"/>
    <cellStyle name="Comma 93" xfId="8525"/>
    <cellStyle name="Comma 93 2" xfId="28980"/>
    <cellStyle name="Comma 94" xfId="8526"/>
    <cellStyle name="Comma 94 2" xfId="28978"/>
    <cellStyle name="Comma 95" xfId="8527"/>
    <cellStyle name="Comma 96" xfId="8528"/>
    <cellStyle name="Comma 96 10" xfId="8529"/>
    <cellStyle name="Comma 96 11" xfId="8530"/>
    <cellStyle name="Comma 96 12" xfId="8531"/>
    <cellStyle name="Comma 96 13" xfId="8532"/>
    <cellStyle name="Comma 96 14" xfId="8533"/>
    <cellStyle name="Comma 96 15" xfId="8534"/>
    <cellStyle name="Comma 96 16" xfId="8535"/>
    <cellStyle name="Comma 96 17" xfId="8536"/>
    <cellStyle name="Comma 96 18" xfId="8537"/>
    <cellStyle name="Comma 96 19" xfId="8538"/>
    <cellStyle name="Comma 96 2" xfId="8539"/>
    <cellStyle name="Comma 96 20" xfId="8540"/>
    <cellStyle name="Comma 96 21" xfId="8541"/>
    <cellStyle name="Comma 96 3" xfId="8542"/>
    <cellStyle name="Comma 96 4" xfId="8543"/>
    <cellStyle name="Comma 96 5" xfId="8544"/>
    <cellStyle name="Comma 96 6" xfId="8545"/>
    <cellStyle name="Comma 96 7" xfId="8546"/>
    <cellStyle name="Comma 96 8" xfId="8547"/>
    <cellStyle name="Comma 96 9" xfId="8548"/>
    <cellStyle name="Comma 97" xfId="8549"/>
    <cellStyle name="Comma 98" xfId="8550"/>
    <cellStyle name="Comma 99" xfId="8551"/>
    <cellStyle name="comma zerodec" xfId="8552"/>
    <cellStyle name="Comma0" xfId="8553"/>
    <cellStyle name="Comma0 2" xfId="8554"/>
    <cellStyle name="Comma0 2 10" xfId="8555"/>
    <cellStyle name="Comma0 2 10 2" xfId="8556"/>
    <cellStyle name="Comma0 2 10 3" xfId="8557"/>
    <cellStyle name="Comma0 2 11" xfId="8558"/>
    <cellStyle name="Comma0 2 11 2" xfId="8559"/>
    <cellStyle name="Comma0 2 11 3" xfId="8560"/>
    <cellStyle name="Comma0 2 12" xfId="8561"/>
    <cellStyle name="Comma0 2 12 2" xfId="8562"/>
    <cellStyle name="Comma0 2 12 3" xfId="8563"/>
    <cellStyle name="Comma0 2 13" xfId="8564"/>
    <cellStyle name="Comma0 2 13 2" xfId="8565"/>
    <cellStyle name="Comma0 2 13 3" xfId="8566"/>
    <cellStyle name="Comma0 2 14" xfId="8567"/>
    <cellStyle name="Comma0 2 15" xfId="8568"/>
    <cellStyle name="Comma0 2 16" xfId="8569"/>
    <cellStyle name="Comma0 2 17" xfId="8570"/>
    <cellStyle name="Comma0 2 18" xfId="8571"/>
    <cellStyle name="Comma0 2 19" xfId="8572"/>
    <cellStyle name="Comma0 2 2" xfId="8573"/>
    <cellStyle name="Comma0 2 2 2" xfId="8574"/>
    <cellStyle name="Comma0 2 2 3" xfId="8575"/>
    <cellStyle name="Comma0 2 20" xfId="8576"/>
    <cellStyle name="Comma0 2 21" xfId="8577"/>
    <cellStyle name="Comma0 2 22" xfId="8578"/>
    <cellStyle name="Comma0 2 23" xfId="8579"/>
    <cellStyle name="Comma0 2 24" xfId="8580"/>
    <cellStyle name="Comma0 2 25" xfId="8581"/>
    <cellStyle name="Comma0 2 26" xfId="8582"/>
    <cellStyle name="Comma0 2 27" xfId="8583"/>
    <cellStyle name="Comma0 2 28" xfId="8584"/>
    <cellStyle name="Comma0 2 29" xfId="8585"/>
    <cellStyle name="Comma0 2 3" xfId="8586"/>
    <cellStyle name="Comma0 2 3 2" xfId="8587"/>
    <cellStyle name="Comma0 2 3 3" xfId="8588"/>
    <cellStyle name="Comma0 2 30" xfId="8589"/>
    <cellStyle name="Comma0 2 31" xfId="8590"/>
    <cellStyle name="Comma0 2 32" xfId="8591"/>
    <cellStyle name="Comma0 2 33" xfId="8592"/>
    <cellStyle name="Comma0 2 34" xfId="8593"/>
    <cellStyle name="Comma0 2 35" xfId="8594"/>
    <cellStyle name="Comma0 2 36" xfId="8595"/>
    <cellStyle name="Comma0 2 37" xfId="8596"/>
    <cellStyle name="Comma0 2 38" xfId="8597"/>
    <cellStyle name="Comma0 2 39" xfId="8598"/>
    <cellStyle name="Comma0 2 4" xfId="8599"/>
    <cellStyle name="Comma0 2 4 2" xfId="8600"/>
    <cellStyle name="Comma0 2 4 3" xfId="8601"/>
    <cellStyle name="Comma0 2 40" xfId="8602"/>
    <cellStyle name="Comma0 2 41" xfId="8603"/>
    <cellStyle name="Comma0 2 42" xfId="8604"/>
    <cellStyle name="Comma0 2 43" xfId="8605"/>
    <cellStyle name="Comma0 2 44" xfId="8606"/>
    <cellStyle name="Comma0 2 45" xfId="8607"/>
    <cellStyle name="Comma0 2 46" xfId="8608"/>
    <cellStyle name="Comma0 2 47" xfId="8609"/>
    <cellStyle name="Comma0 2 48" xfId="8610"/>
    <cellStyle name="Comma0 2 49" xfId="8611"/>
    <cellStyle name="Comma0 2 5" xfId="8612"/>
    <cellStyle name="Comma0 2 5 2" xfId="8613"/>
    <cellStyle name="Comma0 2 5 3" xfId="8614"/>
    <cellStyle name="Comma0 2 50" xfId="8615"/>
    <cellStyle name="Comma0 2 51" xfId="8616"/>
    <cellStyle name="Comma0 2 52" xfId="8617"/>
    <cellStyle name="Comma0 2 53" xfId="8618"/>
    <cellStyle name="Comma0 2 54" xfId="8619"/>
    <cellStyle name="Comma0 2 55" xfId="8620"/>
    <cellStyle name="Comma0 2 56" xfId="8621"/>
    <cellStyle name="Comma0 2 57" xfId="8622"/>
    <cellStyle name="Comma0 2 58" xfId="8623"/>
    <cellStyle name="Comma0 2 59" xfId="8624"/>
    <cellStyle name="Comma0 2 6" xfId="8625"/>
    <cellStyle name="Comma0 2 6 2" xfId="8626"/>
    <cellStyle name="Comma0 2 6 3" xfId="8627"/>
    <cellStyle name="Comma0 2 60" xfId="8628"/>
    <cellStyle name="Comma0 2 61" xfId="8629"/>
    <cellStyle name="Comma0 2 62" xfId="28652"/>
    <cellStyle name="Comma0 2 7" xfId="8630"/>
    <cellStyle name="Comma0 2 7 2" xfId="8631"/>
    <cellStyle name="Comma0 2 7 3" xfId="8632"/>
    <cellStyle name="Comma0 2 8" xfId="8633"/>
    <cellStyle name="Comma0 2 8 2" xfId="8634"/>
    <cellStyle name="Comma0 2 8 3" xfId="8635"/>
    <cellStyle name="Comma0 2 9" xfId="8636"/>
    <cellStyle name="Comma0 2 9 2" xfId="8637"/>
    <cellStyle name="Comma0 2 9 3" xfId="8638"/>
    <cellStyle name="Comma0 3" xfId="8639"/>
    <cellStyle name="Comma0 3 2" xfId="8640"/>
    <cellStyle name="Comma0 3 3" xfId="8641"/>
    <cellStyle name="Comma0 3 4" xfId="8642"/>
    <cellStyle name="Comma0 3 5" xfId="28653"/>
    <cellStyle name="Comma0 4" xfId="8643"/>
    <cellStyle name="Comma0 4 10" xfId="8644"/>
    <cellStyle name="Comma0 4 11" xfId="8645"/>
    <cellStyle name="Comma0 4 12" xfId="8646"/>
    <cellStyle name="Comma0 4 13" xfId="8647"/>
    <cellStyle name="Comma0 4 14" xfId="8648"/>
    <cellStyle name="Comma0 4 15" xfId="8649"/>
    <cellStyle name="Comma0 4 16" xfId="8650"/>
    <cellStyle name="Comma0 4 17" xfId="8651"/>
    <cellStyle name="Comma0 4 18" xfId="8652"/>
    <cellStyle name="Comma0 4 19" xfId="8653"/>
    <cellStyle name="Comma0 4 2" xfId="8654"/>
    <cellStyle name="Comma0 4 20" xfId="8655"/>
    <cellStyle name="Comma0 4 21" xfId="8656"/>
    <cellStyle name="Comma0 4 22" xfId="8657"/>
    <cellStyle name="Comma0 4 23" xfId="8658"/>
    <cellStyle name="Comma0 4 24" xfId="8659"/>
    <cellStyle name="Comma0 4 25" xfId="8660"/>
    <cellStyle name="Comma0 4 26" xfId="8661"/>
    <cellStyle name="Comma0 4 27" xfId="8662"/>
    <cellStyle name="Comma0 4 28" xfId="8663"/>
    <cellStyle name="Comma0 4 29" xfId="8664"/>
    <cellStyle name="Comma0 4 3" xfId="8665"/>
    <cellStyle name="Comma0 4 30" xfId="8666"/>
    <cellStyle name="Comma0 4 4" xfId="8667"/>
    <cellStyle name="Comma0 4 5" xfId="8668"/>
    <cellStyle name="Comma0 4 6" xfId="8669"/>
    <cellStyle name="Comma0 4 7" xfId="8670"/>
    <cellStyle name="Comma0 4 8" xfId="8671"/>
    <cellStyle name="Comma0 4 9" xfId="8672"/>
    <cellStyle name="Comma0 5" xfId="8673"/>
    <cellStyle name="Comma0 5 10" xfId="8674"/>
    <cellStyle name="Comma0 5 11" xfId="8675"/>
    <cellStyle name="Comma0 5 12" xfId="8676"/>
    <cellStyle name="Comma0 5 13" xfId="8677"/>
    <cellStyle name="Comma0 5 14" xfId="8678"/>
    <cellStyle name="Comma0 5 15" xfId="8679"/>
    <cellStyle name="Comma0 5 16" xfId="8680"/>
    <cellStyle name="Comma0 5 17" xfId="8681"/>
    <cellStyle name="Comma0 5 18" xfId="8682"/>
    <cellStyle name="Comma0 5 19" xfId="8683"/>
    <cellStyle name="Comma0 5 2" xfId="8684"/>
    <cellStyle name="Comma0 5 20" xfId="8685"/>
    <cellStyle name="Comma0 5 21" xfId="8686"/>
    <cellStyle name="Comma0 5 22" xfId="8687"/>
    <cellStyle name="Comma0 5 23" xfId="8688"/>
    <cellStyle name="Comma0 5 24" xfId="8689"/>
    <cellStyle name="Comma0 5 25" xfId="8690"/>
    <cellStyle name="Comma0 5 26" xfId="8691"/>
    <cellStyle name="Comma0 5 27" xfId="8692"/>
    <cellStyle name="Comma0 5 28" xfId="8693"/>
    <cellStyle name="Comma0 5 29" xfId="8694"/>
    <cellStyle name="Comma0 5 3" xfId="8695"/>
    <cellStyle name="Comma0 5 30" xfId="8696"/>
    <cellStyle name="Comma0 5 4" xfId="8697"/>
    <cellStyle name="Comma0 5 5" xfId="8698"/>
    <cellStyle name="Comma0 5 6" xfId="8699"/>
    <cellStyle name="Comma0 5 7" xfId="8700"/>
    <cellStyle name="Comma0 5 8" xfId="8701"/>
    <cellStyle name="Comma0 5 9" xfId="8702"/>
    <cellStyle name="Comma0 6" xfId="8703"/>
    <cellStyle name="Comma0 7" xfId="8704"/>
    <cellStyle name="Comma0 8" xfId="8705"/>
    <cellStyle name="Comma0 9" xfId="28651"/>
    <cellStyle name="Commentaire" xfId="8706"/>
    <cellStyle name="Commentaire 10" xfId="8707"/>
    <cellStyle name="Commentaire 10 2" xfId="8708"/>
    <cellStyle name="Commentaire 10 2 2" xfId="8709"/>
    <cellStyle name="Commentaire 10 2 3" xfId="8710"/>
    <cellStyle name="Commentaire 10 2 4" xfId="8711"/>
    <cellStyle name="Commentaire 10 2 5" xfId="8712"/>
    <cellStyle name="Commentaire 10 2 6" xfId="8713"/>
    <cellStyle name="Commentaire 10 2 7" xfId="8714"/>
    <cellStyle name="Commentaire 10 3" xfId="8715"/>
    <cellStyle name="Commentaire 10 3 2" xfId="8716"/>
    <cellStyle name="Commentaire 10 3 3" xfId="8717"/>
    <cellStyle name="Commentaire 10 3 4" xfId="8718"/>
    <cellStyle name="Commentaire 10 3 5" xfId="8719"/>
    <cellStyle name="Commentaire 10 3 6" xfId="8720"/>
    <cellStyle name="Commentaire 10 3 7" xfId="8721"/>
    <cellStyle name="Commentaire 11" xfId="8722"/>
    <cellStyle name="Commentaire 11 2" xfId="8723"/>
    <cellStyle name="Commentaire 11 2 2" xfId="8724"/>
    <cellStyle name="Commentaire 11 2 3" xfId="8725"/>
    <cellStyle name="Commentaire 11 2 4" xfId="8726"/>
    <cellStyle name="Commentaire 11 2 5" xfId="8727"/>
    <cellStyle name="Commentaire 11 2 6" xfId="8728"/>
    <cellStyle name="Commentaire 11 2 7" xfId="8729"/>
    <cellStyle name="Commentaire 11 3" xfId="8730"/>
    <cellStyle name="Commentaire 11 3 2" xfId="8731"/>
    <cellStyle name="Commentaire 11 3 3" xfId="8732"/>
    <cellStyle name="Commentaire 11 3 4" xfId="8733"/>
    <cellStyle name="Commentaire 11 3 5" xfId="8734"/>
    <cellStyle name="Commentaire 11 3 6" xfId="8735"/>
    <cellStyle name="Commentaire 11 3 7" xfId="8736"/>
    <cellStyle name="Commentaire 12" xfId="8737"/>
    <cellStyle name="Commentaire 12 2" xfId="8738"/>
    <cellStyle name="Commentaire 12 2 2" xfId="8739"/>
    <cellStyle name="Commentaire 12 2 3" xfId="8740"/>
    <cellStyle name="Commentaire 12 2 4" xfId="8741"/>
    <cellStyle name="Commentaire 12 2 5" xfId="8742"/>
    <cellStyle name="Commentaire 12 2 6" xfId="8743"/>
    <cellStyle name="Commentaire 12 2 7" xfId="8744"/>
    <cellStyle name="Commentaire 12 3" xfId="8745"/>
    <cellStyle name="Commentaire 12 3 2" xfId="8746"/>
    <cellStyle name="Commentaire 12 3 3" xfId="8747"/>
    <cellStyle name="Commentaire 12 3 4" xfId="8748"/>
    <cellStyle name="Commentaire 12 3 5" xfId="8749"/>
    <cellStyle name="Commentaire 12 3 6" xfId="8750"/>
    <cellStyle name="Commentaire 12 3 7" xfId="8751"/>
    <cellStyle name="Commentaire 13" xfId="8752"/>
    <cellStyle name="Commentaire 13 2" xfId="8753"/>
    <cellStyle name="Commentaire 13 2 2" xfId="8754"/>
    <cellStyle name="Commentaire 13 2 3" xfId="8755"/>
    <cellStyle name="Commentaire 13 2 4" xfId="8756"/>
    <cellStyle name="Commentaire 13 2 5" xfId="8757"/>
    <cellStyle name="Commentaire 13 2 6" xfId="8758"/>
    <cellStyle name="Commentaire 13 2 7" xfId="8759"/>
    <cellStyle name="Commentaire 13 3" xfId="8760"/>
    <cellStyle name="Commentaire 13 3 2" xfId="8761"/>
    <cellStyle name="Commentaire 13 3 3" xfId="8762"/>
    <cellStyle name="Commentaire 13 3 4" xfId="8763"/>
    <cellStyle name="Commentaire 13 3 5" xfId="8764"/>
    <cellStyle name="Commentaire 13 3 6" xfId="8765"/>
    <cellStyle name="Commentaire 13 3 7" xfId="8766"/>
    <cellStyle name="Commentaire 14" xfId="8767"/>
    <cellStyle name="Commentaire 15" xfId="8768"/>
    <cellStyle name="Commentaire 16" xfId="8769"/>
    <cellStyle name="Commentaire 17" xfId="8770"/>
    <cellStyle name="Commentaire 18" xfId="8771"/>
    <cellStyle name="Commentaire 19" xfId="8772"/>
    <cellStyle name="Commentaire 2" xfId="8773"/>
    <cellStyle name="Commentaire 2 2" xfId="8774"/>
    <cellStyle name="Commentaire 2 2 2" xfId="8775"/>
    <cellStyle name="Commentaire 2 2 3" xfId="8776"/>
    <cellStyle name="Commentaire 2 2 4" xfId="8777"/>
    <cellStyle name="Commentaire 2 2 5" xfId="8778"/>
    <cellStyle name="Commentaire 2 2 6" xfId="8779"/>
    <cellStyle name="Commentaire 2 2 7" xfId="8780"/>
    <cellStyle name="Commentaire 2 3" xfId="8781"/>
    <cellStyle name="Commentaire 2 3 2" xfId="8782"/>
    <cellStyle name="Commentaire 2 3 3" xfId="8783"/>
    <cellStyle name="Commentaire 2 3 4" xfId="8784"/>
    <cellStyle name="Commentaire 2 3 5" xfId="8785"/>
    <cellStyle name="Commentaire 2 3 6" xfId="8786"/>
    <cellStyle name="Commentaire 2 3 7" xfId="8787"/>
    <cellStyle name="Commentaire 20" xfId="8788"/>
    <cellStyle name="Commentaire 21" xfId="8789"/>
    <cellStyle name="Commentaire 22" xfId="8790"/>
    <cellStyle name="Commentaire 23" xfId="8791"/>
    <cellStyle name="Commentaire 24" xfId="8792"/>
    <cellStyle name="Commentaire 25" xfId="8793"/>
    <cellStyle name="Commentaire 26" xfId="8794"/>
    <cellStyle name="Commentaire 27" xfId="8795"/>
    <cellStyle name="Commentaire 28" xfId="8796"/>
    <cellStyle name="Commentaire 29" xfId="8797"/>
    <cellStyle name="Commentaire 3" xfId="8798"/>
    <cellStyle name="Commentaire 3 2" xfId="8799"/>
    <cellStyle name="Commentaire 3 2 2" xfId="8800"/>
    <cellStyle name="Commentaire 3 2 3" xfId="8801"/>
    <cellStyle name="Commentaire 3 2 4" xfId="8802"/>
    <cellStyle name="Commentaire 3 2 5" xfId="8803"/>
    <cellStyle name="Commentaire 3 2 6" xfId="8804"/>
    <cellStyle name="Commentaire 3 2 7" xfId="8805"/>
    <cellStyle name="Commentaire 3 3" xfId="8806"/>
    <cellStyle name="Commentaire 3 3 2" xfId="8807"/>
    <cellStyle name="Commentaire 3 3 3" xfId="8808"/>
    <cellStyle name="Commentaire 3 3 4" xfId="8809"/>
    <cellStyle name="Commentaire 3 3 5" xfId="8810"/>
    <cellStyle name="Commentaire 3 3 6" xfId="8811"/>
    <cellStyle name="Commentaire 3 3 7" xfId="8812"/>
    <cellStyle name="Commentaire 30" xfId="8813"/>
    <cellStyle name="Commentaire 31" xfId="8814"/>
    <cellStyle name="Commentaire 32" xfId="8815"/>
    <cellStyle name="Commentaire 33" xfId="8816"/>
    <cellStyle name="Commentaire 34" xfId="8817"/>
    <cellStyle name="Commentaire 35" xfId="8818"/>
    <cellStyle name="Commentaire 36" xfId="8819"/>
    <cellStyle name="Commentaire 37" xfId="8820"/>
    <cellStyle name="Commentaire 38" xfId="8821"/>
    <cellStyle name="Commentaire 39" xfId="8822"/>
    <cellStyle name="Commentaire 4" xfId="8823"/>
    <cellStyle name="Commentaire 4 2" xfId="8824"/>
    <cellStyle name="Commentaire 4 2 2" xfId="8825"/>
    <cellStyle name="Commentaire 4 2 3" xfId="8826"/>
    <cellStyle name="Commentaire 4 2 4" xfId="8827"/>
    <cellStyle name="Commentaire 4 2 5" xfId="8828"/>
    <cellStyle name="Commentaire 4 2 6" xfId="8829"/>
    <cellStyle name="Commentaire 4 2 7" xfId="8830"/>
    <cellStyle name="Commentaire 4 3" xfId="8831"/>
    <cellStyle name="Commentaire 4 3 2" xfId="8832"/>
    <cellStyle name="Commentaire 4 3 3" xfId="8833"/>
    <cellStyle name="Commentaire 4 3 4" xfId="8834"/>
    <cellStyle name="Commentaire 4 3 5" xfId="8835"/>
    <cellStyle name="Commentaire 4 3 6" xfId="8836"/>
    <cellStyle name="Commentaire 4 3 7" xfId="8837"/>
    <cellStyle name="Commentaire 40" xfId="8838"/>
    <cellStyle name="Commentaire 41" xfId="8839"/>
    <cellStyle name="Commentaire 42" xfId="8840"/>
    <cellStyle name="Commentaire 43" xfId="8841"/>
    <cellStyle name="Commentaire 44" xfId="8842"/>
    <cellStyle name="Commentaire 45" xfId="8843"/>
    <cellStyle name="Commentaire 46" xfId="8844"/>
    <cellStyle name="Commentaire 47" xfId="8845"/>
    <cellStyle name="Commentaire 48" xfId="8846"/>
    <cellStyle name="Commentaire 49" xfId="8847"/>
    <cellStyle name="Commentaire 5" xfId="8848"/>
    <cellStyle name="Commentaire 5 2" xfId="8849"/>
    <cellStyle name="Commentaire 5 2 2" xfId="8850"/>
    <cellStyle name="Commentaire 5 2 3" xfId="8851"/>
    <cellStyle name="Commentaire 5 2 4" xfId="8852"/>
    <cellStyle name="Commentaire 5 2 5" xfId="8853"/>
    <cellStyle name="Commentaire 5 2 6" xfId="8854"/>
    <cellStyle name="Commentaire 5 2 7" xfId="8855"/>
    <cellStyle name="Commentaire 5 3" xfId="8856"/>
    <cellStyle name="Commentaire 5 3 2" xfId="8857"/>
    <cellStyle name="Commentaire 5 3 3" xfId="8858"/>
    <cellStyle name="Commentaire 5 3 4" xfId="8859"/>
    <cellStyle name="Commentaire 5 3 5" xfId="8860"/>
    <cellStyle name="Commentaire 5 3 6" xfId="8861"/>
    <cellStyle name="Commentaire 5 3 7" xfId="8862"/>
    <cellStyle name="Commentaire 50" xfId="8863"/>
    <cellStyle name="Commentaire 51" xfId="8864"/>
    <cellStyle name="Commentaire 52" xfId="8865"/>
    <cellStyle name="Commentaire 53" xfId="8866"/>
    <cellStyle name="Commentaire 54" xfId="8867"/>
    <cellStyle name="Commentaire 55" xfId="8868"/>
    <cellStyle name="Commentaire 56" xfId="8869"/>
    <cellStyle name="Commentaire 57" xfId="8870"/>
    <cellStyle name="Commentaire 58" xfId="8871"/>
    <cellStyle name="Commentaire 59" xfId="8872"/>
    <cellStyle name="Commentaire 59 2" xfId="8873"/>
    <cellStyle name="Commentaire 59 3" xfId="8874"/>
    <cellStyle name="Commentaire 59 4" xfId="8875"/>
    <cellStyle name="Commentaire 59 5" xfId="8876"/>
    <cellStyle name="Commentaire 59 6" xfId="8877"/>
    <cellStyle name="Commentaire 59 7" xfId="8878"/>
    <cellStyle name="Commentaire 6" xfId="8879"/>
    <cellStyle name="Commentaire 6 2" xfId="8880"/>
    <cellStyle name="Commentaire 6 2 2" xfId="8881"/>
    <cellStyle name="Commentaire 6 2 3" xfId="8882"/>
    <cellStyle name="Commentaire 6 2 4" xfId="8883"/>
    <cellStyle name="Commentaire 6 2 5" xfId="8884"/>
    <cellStyle name="Commentaire 6 2 6" xfId="8885"/>
    <cellStyle name="Commentaire 6 2 7" xfId="8886"/>
    <cellStyle name="Commentaire 6 3" xfId="8887"/>
    <cellStyle name="Commentaire 6 3 2" xfId="8888"/>
    <cellStyle name="Commentaire 6 3 3" xfId="8889"/>
    <cellStyle name="Commentaire 6 3 4" xfId="8890"/>
    <cellStyle name="Commentaire 6 3 5" xfId="8891"/>
    <cellStyle name="Commentaire 6 3 6" xfId="8892"/>
    <cellStyle name="Commentaire 6 3 7" xfId="8893"/>
    <cellStyle name="Commentaire 60" xfId="8894"/>
    <cellStyle name="Commentaire 60 2" xfId="8895"/>
    <cellStyle name="Commentaire 60 3" xfId="8896"/>
    <cellStyle name="Commentaire 60 4" xfId="8897"/>
    <cellStyle name="Commentaire 60 5" xfId="8898"/>
    <cellStyle name="Commentaire 60 6" xfId="8899"/>
    <cellStyle name="Commentaire 60 7" xfId="8900"/>
    <cellStyle name="Commentaire 61" xfId="8901"/>
    <cellStyle name="Commentaire 62" xfId="28654"/>
    <cellStyle name="Commentaire 7" xfId="8902"/>
    <cellStyle name="Commentaire 7 2" xfId="8903"/>
    <cellStyle name="Commentaire 7 2 2" xfId="8904"/>
    <cellStyle name="Commentaire 7 2 3" xfId="8905"/>
    <cellStyle name="Commentaire 7 2 4" xfId="8906"/>
    <cellStyle name="Commentaire 7 2 5" xfId="8907"/>
    <cellStyle name="Commentaire 7 2 6" xfId="8908"/>
    <cellStyle name="Commentaire 7 2 7" xfId="8909"/>
    <cellStyle name="Commentaire 7 3" xfId="8910"/>
    <cellStyle name="Commentaire 7 3 2" xfId="8911"/>
    <cellStyle name="Commentaire 7 3 3" xfId="8912"/>
    <cellStyle name="Commentaire 7 3 4" xfId="8913"/>
    <cellStyle name="Commentaire 7 3 5" xfId="8914"/>
    <cellStyle name="Commentaire 7 3 6" xfId="8915"/>
    <cellStyle name="Commentaire 7 3 7" xfId="8916"/>
    <cellStyle name="Commentaire 8" xfId="8917"/>
    <cellStyle name="Commentaire 8 2" xfId="8918"/>
    <cellStyle name="Commentaire 8 2 2" xfId="8919"/>
    <cellStyle name="Commentaire 8 2 3" xfId="8920"/>
    <cellStyle name="Commentaire 8 2 4" xfId="8921"/>
    <cellStyle name="Commentaire 8 2 5" xfId="8922"/>
    <cellStyle name="Commentaire 8 2 6" xfId="8923"/>
    <cellStyle name="Commentaire 8 2 7" xfId="8924"/>
    <cellStyle name="Commentaire 8 3" xfId="8925"/>
    <cellStyle name="Commentaire 8 3 2" xfId="8926"/>
    <cellStyle name="Commentaire 8 3 3" xfId="8927"/>
    <cellStyle name="Commentaire 8 3 4" xfId="8928"/>
    <cellStyle name="Commentaire 8 3 5" xfId="8929"/>
    <cellStyle name="Commentaire 8 3 6" xfId="8930"/>
    <cellStyle name="Commentaire 8 3 7" xfId="8931"/>
    <cellStyle name="Commentaire 9" xfId="8932"/>
    <cellStyle name="Commentaire 9 2" xfId="8933"/>
    <cellStyle name="Commentaire 9 2 2" xfId="8934"/>
    <cellStyle name="Commentaire 9 2 3" xfId="8935"/>
    <cellStyle name="Commentaire 9 2 4" xfId="8936"/>
    <cellStyle name="Commentaire 9 2 5" xfId="8937"/>
    <cellStyle name="Commentaire 9 2 6" xfId="8938"/>
    <cellStyle name="Commentaire 9 2 7" xfId="8939"/>
    <cellStyle name="Commentaire 9 3" xfId="8940"/>
    <cellStyle name="Commentaire 9 3 2" xfId="8941"/>
    <cellStyle name="Commentaire 9 3 3" xfId="8942"/>
    <cellStyle name="Commentaire 9 3 4" xfId="8943"/>
    <cellStyle name="Commentaire 9 3 5" xfId="8944"/>
    <cellStyle name="Commentaire 9 3 6" xfId="8945"/>
    <cellStyle name="Commentaire 9 3 7" xfId="8946"/>
    <cellStyle name="company_title" xfId="8947"/>
    <cellStyle name="Config Data Cells" xfId="8948"/>
    <cellStyle name="Config Data Cells 2" xfId="8949"/>
    <cellStyle name="Config Data Cells 2 2" xfId="8950"/>
    <cellStyle name="Config Data Cells 2 3" xfId="8951"/>
    <cellStyle name="Config Data Cells 2 4" xfId="8952"/>
    <cellStyle name="Config Data Cells 2 5" xfId="8953"/>
    <cellStyle name="Config Data Cells 2 6" xfId="8954"/>
    <cellStyle name="Config Data Cells 3" xfId="8955"/>
    <cellStyle name="Config Data Cells 3 2" xfId="8956"/>
    <cellStyle name="Config Data Cells 3 3" xfId="8957"/>
    <cellStyle name="Config Data Cells 3 4" xfId="8958"/>
    <cellStyle name="Config Data Cells 3 5" xfId="8959"/>
    <cellStyle name="Config Data Cells 3 6" xfId="8960"/>
    <cellStyle name="Config Data Cells 3 7" xfId="8961"/>
    <cellStyle name="Config Data Cells 4" xfId="8962"/>
    <cellStyle name="Config Data Cells 5" xfId="28655"/>
    <cellStyle name="Copied" xfId="8963"/>
    <cellStyle name="Copied 2" xfId="8964"/>
    <cellStyle name="Copied 3" xfId="8965"/>
    <cellStyle name="Copied 4" xfId="8966"/>
    <cellStyle name="Copied 5" xfId="28656"/>
    <cellStyle name="Currency [0] 2" xfId="8967"/>
    <cellStyle name="Currency [0] 2 10" xfId="8968"/>
    <cellStyle name="Currency [0] 2 10 2" xfId="8969"/>
    <cellStyle name="Currency [0] 2 10 3" xfId="8970"/>
    <cellStyle name="Currency [0] 2 11" xfId="8971"/>
    <cellStyle name="Currency [0] 2 11 2" xfId="8972"/>
    <cellStyle name="Currency [0] 2 11 3" xfId="8973"/>
    <cellStyle name="Currency [0] 2 12" xfId="8974"/>
    <cellStyle name="Currency [0] 2 12 2" xfId="8975"/>
    <cellStyle name="Currency [0] 2 12 3" xfId="8976"/>
    <cellStyle name="Currency [0] 2 13" xfId="8977"/>
    <cellStyle name="Currency [0] 2 13 2" xfId="8978"/>
    <cellStyle name="Currency [0] 2 13 3" xfId="8979"/>
    <cellStyle name="Currency [0] 2 14" xfId="8980"/>
    <cellStyle name="Currency [0] 2 15" xfId="8981"/>
    <cellStyle name="Currency [0] 2 16" xfId="8982"/>
    <cellStyle name="Currency [0] 2 17" xfId="8983"/>
    <cellStyle name="Currency [0] 2 18" xfId="8984"/>
    <cellStyle name="Currency [0] 2 19" xfId="8985"/>
    <cellStyle name="Currency [0] 2 2" xfId="8986"/>
    <cellStyle name="Currency [0] 2 2 2" xfId="8987"/>
    <cellStyle name="Currency [0] 2 2 3" xfId="8988"/>
    <cellStyle name="Currency [0] 2 20" xfId="8989"/>
    <cellStyle name="Currency [0] 2 21" xfId="8990"/>
    <cellStyle name="Currency [0] 2 22" xfId="8991"/>
    <cellStyle name="Currency [0] 2 23" xfId="8992"/>
    <cellStyle name="Currency [0] 2 24" xfId="8993"/>
    <cellStyle name="Currency [0] 2 25" xfId="8994"/>
    <cellStyle name="Currency [0] 2 26" xfId="8995"/>
    <cellStyle name="Currency [0] 2 27" xfId="8996"/>
    <cellStyle name="Currency [0] 2 28" xfId="8997"/>
    <cellStyle name="Currency [0] 2 29" xfId="8998"/>
    <cellStyle name="Currency [0] 2 3" xfId="8999"/>
    <cellStyle name="Currency [0] 2 3 2" xfId="9000"/>
    <cellStyle name="Currency [0] 2 3 3" xfId="9001"/>
    <cellStyle name="Currency [0] 2 30" xfId="9002"/>
    <cellStyle name="Currency [0] 2 31" xfId="9003"/>
    <cellStyle name="Currency [0] 2 32" xfId="9004"/>
    <cellStyle name="Currency [0] 2 33" xfId="9005"/>
    <cellStyle name="Currency [0] 2 34" xfId="9006"/>
    <cellStyle name="Currency [0] 2 35" xfId="9007"/>
    <cellStyle name="Currency [0] 2 36" xfId="9008"/>
    <cellStyle name="Currency [0] 2 37" xfId="9009"/>
    <cellStyle name="Currency [0] 2 38" xfId="9010"/>
    <cellStyle name="Currency [0] 2 39" xfId="9011"/>
    <cellStyle name="Currency [0] 2 4" xfId="9012"/>
    <cellStyle name="Currency [0] 2 4 2" xfId="9013"/>
    <cellStyle name="Currency [0] 2 4 3" xfId="9014"/>
    <cellStyle name="Currency [0] 2 40" xfId="9015"/>
    <cellStyle name="Currency [0] 2 41" xfId="9016"/>
    <cellStyle name="Currency [0] 2 42" xfId="9017"/>
    <cellStyle name="Currency [0] 2 43" xfId="9018"/>
    <cellStyle name="Currency [0] 2 44" xfId="9019"/>
    <cellStyle name="Currency [0] 2 45" xfId="9020"/>
    <cellStyle name="Currency [0] 2 46" xfId="9021"/>
    <cellStyle name="Currency [0] 2 47" xfId="9022"/>
    <cellStyle name="Currency [0] 2 48" xfId="9023"/>
    <cellStyle name="Currency [0] 2 49" xfId="9024"/>
    <cellStyle name="Currency [0] 2 5" xfId="9025"/>
    <cellStyle name="Currency [0] 2 5 2" xfId="9026"/>
    <cellStyle name="Currency [0] 2 5 3" xfId="9027"/>
    <cellStyle name="Currency [0] 2 50" xfId="9028"/>
    <cellStyle name="Currency [0] 2 51" xfId="9029"/>
    <cellStyle name="Currency [0] 2 52" xfId="9030"/>
    <cellStyle name="Currency [0] 2 53" xfId="9031"/>
    <cellStyle name="Currency [0] 2 54" xfId="9032"/>
    <cellStyle name="Currency [0] 2 55" xfId="9033"/>
    <cellStyle name="Currency [0] 2 56" xfId="9034"/>
    <cellStyle name="Currency [0] 2 57" xfId="9035"/>
    <cellStyle name="Currency [0] 2 58" xfId="9036"/>
    <cellStyle name="Currency [0] 2 59" xfId="9037"/>
    <cellStyle name="Currency [0] 2 6" xfId="9038"/>
    <cellStyle name="Currency [0] 2 6 2" xfId="9039"/>
    <cellStyle name="Currency [0] 2 6 3" xfId="9040"/>
    <cellStyle name="Currency [0] 2 60" xfId="9041"/>
    <cellStyle name="Currency [0] 2 61" xfId="9042"/>
    <cellStyle name="Currency [0] 2 62" xfId="28657"/>
    <cellStyle name="Currency [0] 2 7" xfId="9043"/>
    <cellStyle name="Currency [0] 2 7 2" xfId="9044"/>
    <cellStyle name="Currency [0] 2 7 3" xfId="9045"/>
    <cellStyle name="Currency [0] 2 8" xfId="9046"/>
    <cellStyle name="Currency [0] 2 8 2" xfId="9047"/>
    <cellStyle name="Currency [0] 2 8 3" xfId="9048"/>
    <cellStyle name="Currency [0] 2 9" xfId="9049"/>
    <cellStyle name="Currency [0] 2 9 2" xfId="9050"/>
    <cellStyle name="Currency [0] 2 9 3" xfId="9051"/>
    <cellStyle name="Currency [00]" xfId="9052"/>
    <cellStyle name="Currency [00] 2" xfId="9053"/>
    <cellStyle name="Currency [00] 3" xfId="9054"/>
    <cellStyle name="Currency [00] 4" xfId="9055"/>
    <cellStyle name="Currency [00] 5" xfId="28658"/>
    <cellStyle name="Currency 10" xfId="9056"/>
    <cellStyle name="Currency 10 2" xfId="9057"/>
    <cellStyle name="Currency 10 3" xfId="9058"/>
    <cellStyle name="Currency 10 4" xfId="9059"/>
    <cellStyle name="Currency 10 5" xfId="28659"/>
    <cellStyle name="Currency 11" xfId="9060"/>
    <cellStyle name="Currency 11 2" xfId="9061"/>
    <cellStyle name="Currency 11 3" xfId="9062"/>
    <cellStyle name="Currency 11 4" xfId="9063"/>
    <cellStyle name="Currency 11 5" xfId="28660"/>
    <cellStyle name="Currency 12" xfId="9064"/>
    <cellStyle name="Currency 12 2" xfId="9065"/>
    <cellStyle name="Currency 12 3" xfId="9066"/>
    <cellStyle name="Currency 12 4" xfId="9067"/>
    <cellStyle name="Currency 12 5" xfId="28661"/>
    <cellStyle name="Currency 13" xfId="9068"/>
    <cellStyle name="Currency 13 2" xfId="9069"/>
    <cellStyle name="Currency 13 3" xfId="9070"/>
    <cellStyle name="Currency 13 4" xfId="9071"/>
    <cellStyle name="Currency 13 5" xfId="28662"/>
    <cellStyle name="Currency 14" xfId="9072"/>
    <cellStyle name="Currency 14 2" xfId="9073"/>
    <cellStyle name="Currency 14 3" xfId="9074"/>
    <cellStyle name="Currency 14 4" xfId="9075"/>
    <cellStyle name="Currency 14 5" xfId="28663"/>
    <cellStyle name="Currency 15" xfId="9076"/>
    <cellStyle name="Currency 15 2" xfId="9077"/>
    <cellStyle name="Currency 15 3" xfId="9078"/>
    <cellStyle name="Currency 15 4" xfId="9079"/>
    <cellStyle name="Currency 15 5" xfId="28664"/>
    <cellStyle name="Currency 16" xfId="9080"/>
    <cellStyle name="Currency 16 2" xfId="9081"/>
    <cellStyle name="Currency 16 3" xfId="9082"/>
    <cellStyle name="Currency 16 4" xfId="9083"/>
    <cellStyle name="Currency 16 5" xfId="28665"/>
    <cellStyle name="Currency 17" xfId="9084"/>
    <cellStyle name="Currency 17 2" xfId="9085"/>
    <cellStyle name="Currency 17 3" xfId="9086"/>
    <cellStyle name="Currency 17 4" xfId="9087"/>
    <cellStyle name="Currency 17 5" xfId="28666"/>
    <cellStyle name="Currency 18" xfId="9088"/>
    <cellStyle name="Currency 18 2" xfId="9089"/>
    <cellStyle name="Currency 18 3" xfId="9090"/>
    <cellStyle name="Currency 18 4" xfId="9091"/>
    <cellStyle name="Currency 18 5" xfId="28667"/>
    <cellStyle name="Currency 19" xfId="9092"/>
    <cellStyle name="Currency 19 2" xfId="9093"/>
    <cellStyle name="Currency 19 3" xfId="9094"/>
    <cellStyle name="Currency 19 4" xfId="9095"/>
    <cellStyle name="Currency 19 5" xfId="28668"/>
    <cellStyle name="Currency 2" xfId="9096"/>
    <cellStyle name="Currency 2 10" xfId="9097"/>
    <cellStyle name="Currency 2 10 2" xfId="9098"/>
    <cellStyle name="Currency 2 10 3" xfId="9099"/>
    <cellStyle name="Currency 2 11" xfId="9100"/>
    <cellStyle name="Currency 2 11 2" xfId="9101"/>
    <cellStyle name="Currency 2 11 3" xfId="9102"/>
    <cellStyle name="Currency 2 12" xfId="9103"/>
    <cellStyle name="Currency 2 12 2" xfId="9104"/>
    <cellStyle name="Currency 2 12 3" xfId="9105"/>
    <cellStyle name="Currency 2 13" xfId="9106"/>
    <cellStyle name="Currency 2 13 2" xfId="9107"/>
    <cellStyle name="Currency 2 13 3" xfId="9108"/>
    <cellStyle name="Currency 2 14" xfId="9109"/>
    <cellStyle name="Currency 2 14 2" xfId="9110"/>
    <cellStyle name="Currency 2 14 3" xfId="9111"/>
    <cellStyle name="Currency 2 15" xfId="9112"/>
    <cellStyle name="Currency 2 16" xfId="9113"/>
    <cellStyle name="Currency 2 17" xfId="9114"/>
    <cellStyle name="Currency 2 18" xfId="9115"/>
    <cellStyle name="Currency 2 19" xfId="9116"/>
    <cellStyle name="Currency 2 2" xfId="9117"/>
    <cellStyle name="Currency 2 2 2" xfId="9118"/>
    <cellStyle name="Currency 2 2 3" xfId="9119"/>
    <cellStyle name="Currency 2 2 4" xfId="9120"/>
    <cellStyle name="Currency 2 2 5" xfId="28670"/>
    <cellStyle name="Currency 2 20" xfId="9121"/>
    <cellStyle name="Currency 2 21" xfId="9122"/>
    <cellStyle name="Currency 2 22" xfId="9123"/>
    <cellStyle name="Currency 2 23" xfId="9124"/>
    <cellStyle name="Currency 2 24" xfId="9125"/>
    <cellStyle name="Currency 2 25" xfId="9126"/>
    <cellStyle name="Currency 2 26" xfId="9127"/>
    <cellStyle name="Currency 2 27" xfId="9128"/>
    <cellStyle name="Currency 2 28" xfId="9129"/>
    <cellStyle name="Currency 2 29" xfId="9130"/>
    <cellStyle name="Currency 2 3" xfId="9131"/>
    <cellStyle name="Currency 2 3 2" xfId="9132"/>
    <cellStyle name="Currency 2 3 3" xfId="9133"/>
    <cellStyle name="Currency 2 30" xfId="9134"/>
    <cellStyle name="Currency 2 31" xfId="9135"/>
    <cellStyle name="Currency 2 32" xfId="9136"/>
    <cellStyle name="Currency 2 33" xfId="9137"/>
    <cellStyle name="Currency 2 34" xfId="9138"/>
    <cellStyle name="Currency 2 35" xfId="9139"/>
    <cellStyle name="Currency 2 36" xfId="9140"/>
    <cellStyle name="Currency 2 37" xfId="9141"/>
    <cellStyle name="Currency 2 38" xfId="9142"/>
    <cellStyle name="Currency 2 39" xfId="9143"/>
    <cellStyle name="Currency 2 4" xfId="9144"/>
    <cellStyle name="Currency 2 4 2" xfId="9145"/>
    <cellStyle name="Currency 2 4 3" xfId="9146"/>
    <cellStyle name="Currency 2 40" xfId="9147"/>
    <cellStyle name="Currency 2 41" xfId="9148"/>
    <cellStyle name="Currency 2 42" xfId="9149"/>
    <cellStyle name="Currency 2 43" xfId="9150"/>
    <cellStyle name="Currency 2 44" xfId="9151"/>
    <cellStyle name="Currency 2 45" xfId="9152"/>
    <cellStyle name="Currency 2 46" xfId="9153"/>
    <cellStyle name="Currency 2 47" xfId="9154"/>
    <cellStyle name="Currency 2 48" xfId="9155"/>
    <cellStyle name="Currency 2 49" xfId="9156"/>
    <cellStyle name="Currency 2 5" xfId="9157"/>
    <cellStyle name="Currency 2 5 2" xfId="9158"/>
    <cellStyle name="Currency 2 5 3" xfId="9159"/>
    <cellStyle name="Currency 2 50" xfId="9160"/>
    <cellStyle name="Currency 2 51" xfId="9161"/>
    <cellStyle name="Currency 2 52" xfId="9162"/>
    <cellStyle name="Currency 2 53" xfId="9163"/>
    <cellStyle name="Currency 2 54" xfId="9164"/>
    <cellStyle name="Currency 2 55" xfId="9165"/>
    <cellStyle name="Currency 2 56" xfId="9166"/>
    <cellStyle name="Currency 2 57" xfId="9167"/>
    <cellStyle name="Currency 2 58" xfId="9168"/>
    <cellStyle name="Currency 2 59" xfId="9169"/>
    <cellStyle name="Currency 2 6" xfId="9170"/>
    <cellStyle name="Currency 2 6 2" xfId="9171"/>
    <cellStyle name="Currency 2 6 3" xfId="9172"/>
    <cellStyle name="Currency 2 60" xfId="9173"/>
    <cellStyle name="Currency 2 61" xfId="9174"/>
    <cellStyle name="Currency 2 62" xfId="9175"/>
    <cellStyle name="Currency 2 63" xfId="28669"/>
    <cellStyle name="Currency 2 7" xfId="9176"/>
    <cellStyle name="Currency 2 7 2" xfId="9177"/>
    <cellStyle name="Currency 2 7 3" xfId="9178"/>
    <cellStyle name="Currency 2 8" xfId="9179"/>
    <cellStyle name="Currency 2 8 2" xfId="9180"/>
    <cellStyle name="Currency 2 8 3" xfId="9181"/>
    <cellStyle name="Currency 2 9" xfId="9182"/>
    <cellStyle name="Currency 2 9 2" xfId="9183"/>
    <cellStyle name="Currency 2 9 3" xfId="9184"/>
    <cellStyle name="Currency 20" xfId="9185"/>
    <cellStyle name="Currency 20 2" xfId="9186"/>
    <cellStyle name="Currency 20 3" xfId="9187"/>
    <cellStyle name="Currency 20 4" xfId="9188"/>
    <cellStyle name="Currency 20 5" xfId="28671"/>
    <cellStyle name="Currency 21" xfId="9189"/>
    <cellStyle name="Currency 21 2" xfId="9190"/>
    <cellStyle name="Currency 21 3" xfId="9191"/>
    <cellStyle name="Currency 21 4" xfId="9192"/>
    <cellStyle name="Currency 21 5" xfId="28672"/>
    <cellStyle name="Currency 22" xfId="9193"/>
    <cellStyle name="Currency 22 2" xfId="9194"/>
    <cellStyle name="Currency 22 3" xfId="9195"/>
    <cellStyle name="Currency 22 4" xfId="9196"/>
    <cellStyle name="Currency 22 5" xfId="28673"/>
    <cellStyle name="Currency 23" xfId="9197"/>
    <cellStyle name="Currency 23 2" xfId="9198"/>
    <cellStyle name="Currency 23 3" xfId="9199"/>
    <cellStyle name="Currency 23 4" xfId="9200"/>
    <cellStyle name="Currency 23 5" xfId="28674"/>
    <cellStyle name="Currency 24" xfId="9201"/>
    <cellStyle name="Currency 24 2" xfId="9202"/>
    <cellStyle name="Currency 24 3" xfId="9203"/>
    <cellStyle name="Currency 24 4" xfId="9204"/>
    <cellStyle name="Currency 24 5" xfId="28675"/>
    <cellStyle name="Currency 25" xfId="9205"/>
    <cellStyle name="Currency 25 2" xfId="9206"/>
    <cellStyle name="Currency 25 3" xfId="9207"/>
    <cellStyle name="Currency 25 4" xfId="9208"/>
    <cellStyle name="Currency 25 5" xfId="28676"/>
    <cellStyle name="Currency 26" xfId="9209"/>
    <cellStyle name="Currency 26 2" xfId="9210"/>
    <cellStyle name="Currency 26 3" xfId="9211"/>
    <cellStyle name="Currency 26 4" xfId="9212"/>
    <cellStyle name="Currency 26 5" xfId="28677"/>
    <cellStyle name="Currency 27" xfId="9213"/>
    <cellStyle name="Currency 27 2" xfId="9214"/>
    <cellStyle name="Currency 27 3" xfId="9215"/>
    <cellStyle name="Currency 27 4" xfId="9216"/>
    <cellStyle name="Currency 27 5" xfId="28678"/>
    <cellStyle name="Currency 28" xfId="9217"/>
    <cellStyle name="Currency 28 2" xfId="9218"/>
    <cellStyle name="Currency 28 3" xfId="9219"/>
    <cellStyle name="Currency 28 4" xfId="9220"/>
    <cellStyle name="Currency 28 5" xfId="28679"/>
    <cellStyle name="Currency 29" xfId="9221"/>
    <cellStyle name="Currency 29 2" xfId="9222"/>
    <cellStyle name="Currency 29 3" xfId="9223"/>
    <cellStyle name="Currency 29 4" xfId="9224"/>
    <cellStyle name="Currency 29 5" xfId="28680"/>
    <cellStyle name="Currency 3" xfId="9225"/>
    <cellStyle name="Currency 3 10" xfId="9226"/>
    <cellStyle name="Currency 3 10 2" xfId="9227"/>
    <cellStyle name="Currency 3 10 3" xfId="9228"/>
    <cellStyle name="Currency 3 11" xfId="9229"/>
    <cellStyle name="Currency 3 11 2" xfId="9230"/>
    <cellStyle name="Currency 3 11 3" xfId="9231"/>
    <cellStyle name="Currency 3 12" xfId="9232"/>
    <cellStyle name="Currency 3 12 2" xfId="9233"/>
    <cellStyle name="Currency 3 12 3" xfId="9234"/>
    <cellStyle name="Currency 3 13" xfId="9235"/>
    <cellStyle name="Currency 3 13 2" xfId="9236"/>
    <cellStyle name="Currency 3 13 3" xfId="9237"/>
    <cellStyle name="Currency 3 14" xfId="9238"/>
    <cellStyle name="Currency 3 14 2" xfId="9239"/>
    <cellStyle name="Currency 3 14 3" xfId="9240"/>
    <cellStyle name="Currency 3 15" xfId="9241"/>
    <cellStyle name="Currency 3 16" xfId="9242"/>
    <cellStyle name="Currency 3 17" xfId="9243"/>
    <cellStyle name="Currency 3 18" xfId="9244"/>
    <cellStyle name="Currency 3 19" xfId="9245"/>
    <cellStyle name="Currency 3 2" xfId="9246"/>
    <cellStyle name="Currency 3 2 2" xfId="9247"/>
    <cellStyle name="Currency 3 2 3" xfId="9248"/>
    <cellStyle name="Currency 3 2 4" xfId="9249"/>
    <cellStyle name="Currency 3 2 5" xfId="28682"/>
    <cellStyle name="Currency 3 20" xfId="9250"/>
    <cellStyle name="Currency 3 21" xfId="9251"/>
    <cellStyle name="Currency 3 22" xfId="9252"/>
    <cellStyle name="Currency 3 23" xfId="9253"/>
    <cellStyle name="Currency 3 24" xfId="9254"/>
    <cellStyle name="Currency 3 25" xfId="9255"/>
    <cellStyle name="Currency 3 26" xfId="9256"/>
    <cellStyle name="Currency 3 27" xfId="9257"/>
    <cellStyle name="Currency 3 28" xfId="9258"/>
    <cellStyle name="Currency 3 29" xfId="9259"/>
    <cellStyle name="Currency 3 3" xfId="9260"/>
    <cellStyle name="Currency 3 3 2" xfId="9261"/>
    <cellStyle name="Currency 3 3 3" xfId="9262"/>
    <cellStyle name="Currency 3 30" xfId="9263"/>
    <cellStyle name="Currency 3 31" xfId="9264"/>
    <cellStyle name="Currency 3 32" xfId="9265"/>
    <cellStyle name="Currency 3 33" xfId="9266"/>
    <cellStyle name="Currency 3 34" xfId="9267"/>
    <cellStyle name="Currency 3 35" xfId="9268"/>
    <cellStyle name="Currency 3 36" xfId="9269"/>
    <cellStyle name="Currency 3 37" xfId="9270"/>
    <cellStyle name="Currency 3 38" xfId="9271"/>
    <cellStyle name="Currency 3 39" xfId="9272"/>
    <cellStyle name="Currency 3 4" xfId="9273"/>
    <cellStyle name="Currency 3 4 2" xfId="9274"/>
    <cellStyle name="Currency 3 4 3" xfId="9275"/>
    <cellStyle name="Currency 3 40" xfId="9276"/>
    <cellStyle name="Currency 3 41" xfId="9277"/>
    <cellStyle name="Currency 3 42" xfId="9278"/>
    <cellStyle name="Currency 3 43" xfId="9279"/>
    <cellStyle name="Currency 3 44" xfId="9280"/>
    <cellStyle name="Currency 3 45" xfId="9281"/>
    <cellStyle name="Currency 3 46" xfId="9282"/>
    <cellStyle name="Currency 3 47" xfId="9283"/>
    <cellStyle name="Currency 3 48" xfId="9284"/>
    <cellStyle name="Currency 3 49" xfId="9285"/>
    <cellStyle name="Currency 3 5" xfId="9286"/>
    <cellStyle name="Currency 3 5 2" xfId="9287"/>
    <cellStyle name="Currency 3 5 3" xfId="9288"/>
    <cellStyle name="Currency 3 50" xfId="9289"/>
    <cellStyle name="Currency 3 51" xfId="9290"/>
    <cellStyle name="Currency 3 52" xfId="9291"/>
    <cellStyle name="Currency 3 53" xfId="9292"/>
    <cellStyle name="Currency 3 54" xfId="9293"/>
    <cellStyle name="Currency 3 55" xfId="9294"/>
    <cellStyle name="Currency 3 56" xfId="9295"/>
    <cellStyle name="Currency 3 57" xfId="9296"/>
    <cellStyle name="Currency 3 58" xfId="9297"/>
    <cellStyle name="Currency 3 59" xfId="9298"/>
    <cellStyle name="Currency 3 6" xfId="9299"/>
    <cellStyle name="Currency 3 6 2" xfId="9300"/>
    <cellStyle name="Currency 3 6 3" xfId="9301"/>
    <cellStyle name="Currency 3 60" xfId="9302"/>
    <cellStyle name="Currency 3 61" xfId="9303"/>
    <cellStyle name="Currency 3 62" xfId="9304"/>
    <cellStyle name="Currency 3 63" xfId="28681"/>
    <cellStyle name="Currency 3 7" xfId="9305"/>
    <cellStyle name="Currency 3 7 2" xfId="9306"/>
    <cellStyle name="Currency 3 7 3" xfId="9307"/>
    <cellStyle name="Currency 3 8" xfId="9308"/>
    <cellStyle name="Currency 3 8 2" xfId="9309"/>
    <cellStyle name="Currency 3 8 3" xfId="9310"/>
    <cellStyle name="Currency 3 9" xfId="9311"/>
    <cellStyle name="Currency 3 9 2" xfId="9312"/>
    <cellStyle name="Currency 3 9 3" xfId="9313"/>
    <cellStyle name="Currency 30" xfId="9314"/>
    <cellStyle name="Currency 30 2" xfId="9315"/>
    <cellStyle name="Currency 30 3" xfId="9316"/>
    <cellStyle name="Currency 30 4" xfId="9317"/>
    <cellStyle name="Currency 30 5" xfId="28683"/>
    <cellStyle name="Currency 31" xfId="9318"/>
    <cellStyle name="Currency 31 2" xfId="9319"/>
    <cellStyle name="Currency 31 3" xfId="9320"/>
    <cellStyle name="Currency 31 4" xfId="9321"/>
    <cellStyle name="Currency 31 5" xfId="28684"/>
    <cellStyle name="Currency 32" xfId="9322"/>
    <cellStyle name="Currency 32 2" xfId="9323"/>
    <cellStyle name="Currency 32 3" xfId="9324"/>
    <cellStyle name="Currency 32 4" xfId="9325"/>
    <cellStyle name="Currency 32 5" xfId="28685"/>
    <cellStyle name="Currency 33" xfId="9326"/>
    <cellStyle name="Currency 33 2" xfId="9327"/>
    <cellStyle name="Currency 33 3" xfId="9328"/>
    <cellStyle name="Currency 33 4" xfId="9329"/>
    <cellStyle name="Currency 33 5" xfId="28686"/>
    <cellStyle name="Currency 34" xfId="9330"/>
    <cellStyle name="Currency 34 2" xfId="9331"/>
    <cellStyle name="Currency 34 3" xfId="9332"/>
    <cellStyle name="Currency 34 4" xfId="9333"/>
    <cellStyle name="Currency 34 5" xfId="28687"/>
    <cellStyle name="Currency 35" xfId="9334"/>
    <cellStyle name="Currency 35 2" xfId="9335"/>
    <cellStyle name="Currency 35 3" xfId="9336"/>
    <cellStyle name="Currency 35 4" xfId="9337"/>
    <cellStyle name="Currency 35 5" xfId="28688"/>
    <cellStyle name="Currency 36" xfId="9338"/>
    <cellStyle name="Currency 36 2" xfId="9339"/>
    <cellStyle name="Currency 36 3" xfId="9340"/>
    <cellStyle name="Currency 36 4" xfId="9341"/>
    <cellStyle name="Currency 36 5" xfId="28689"/>
    <cellStyle name="Currency 37" xfId="9342"/>
    <cellStyle name="Currency 37 2" xfId="9343"/>
    <cellStyle name="Currency 37 3" xfId="9344"/>
    <cellStyle name="Currency 37 4" xfId="9345"/>
    <cellStyle name="Currency 37 5" xfId="28690"/>
    <cellStyle name="Currency 38" xfId="9346"/>
    <cellStyle name="Currency 38 2" xfId="9347"/>
    <cellStyle name="Currency 38 3" xfId="9348"/>
    <cellStyle name="Currency 38 4" xfId="9349"/>
    <cellStyle name="Currency 38 5" xfId="28691"/>
    <cellStyle name="Currency 39" xfId="9350"/>
    <cellStyle name="Currency 39 2" xfId="9351"/>
    <cellStyle name="Currency 39 3" xfId="9352"/>
    <cellStyle name="Currency 39 4" xfId="9353"/>
    <cellStyle name="Currency 39 5" xfId="28692"/>
    <cellStyle name="Currency 4" xfId="9354"/>
    <cellStyle name="Currency 4 2" xfId="9355"/>
    <cellStyle name="Currency 4 3" xfId="9356"/>
    <cellStyle name="Currency 4 4" xfId="9357"/>
    <cellStyle name="Currency 4 5" xfId="28693"/>
    <cellStyle name="Currency 40" xfId="9358"/>
    <cellStyle name="Currency 40 2" xfId="9359"/>
    <cellStyle name="Currency 40 3" xfId="9360"/>
    <cellStyle name="Currency 40 4" xfId="9361"/>
    <cellStyle name="Currency 40 5" xfId="28694"/>
    <cellStyle name="Currency 41" xfId="9362"/>
    <cellStyle name="Currency 41 2" xfId="9363"/>
    <cellStyle name="Currency 41 3" xfId="9364"/>
    <cellStyle name="Currency 41 4" xfId="9365"/>
    <cellStyle name="Currency 41 5" xfId="28695"/>
    <cellStyle name="Currency 42" xfId="9366"/>
    <cellStyle name="Currency 42 2" xfId="9367"/>
    <cellStyle name="Currency 42 3" xfId="9368"/>
    <cellStyle name="Currency 42 4" xfId="9369"/>
    <cellStyle name="Currency 42 5" xfId="28696"/>
    <cellStyle name="Currency 43" xfId="9370"/>
    <cellStyle name="Currency 43 2" xfId="9371"/>
    <cellStyle name="Currency 43 3" xfId="9372"/>
    <cellStyle name="Currency 43 4" xfId="9373"/>
    <cellStyle name="Currency 43 5" xfId="28697"/>
    <cellStyle name="Currency 44" xfId="9374"/>
    <cellStyle name="Currency 44 2" xfId="9375"/>
    <cellStyle name="Currency 44 3" xfId="9376"/>
    <cellStyle name="Currency 44 4" xfId="9377"/>
    <cellStyle name="Currency 44 5" xfId="28698"/>
    <cellStyle name="Currency 45" xfId="9378"/>
    <cellStyle name="Currency 45 2" xfId="9379"/>
    <cellStyle name="Currency 45 3" xfId="9380"/>
    <cellStyle name="Currency 45 4" xfId="9381"/>
    <cellStyle name="Currency 45 5" xfId="28699"/>
    <cellStyle name="Currency 46" xfId="9382"/>
    <cellStyle name="Currency 46 2" xfId="9383"/>
    <cellStyle name="Currency 46 3" xfId="9384"/>
    <cellStyle name="Currency 46 4" xfId="9385"/>
    <cellStyle name="Currency 46 5" xfId="28700"/>
    <cellStyle name="Currency 47" xfId="9386"/>
    <cellStyle name="Currency 47 2" xfId="9387"/>
    <cellStyle name="Currency 47 3" xfId="9388"/>
    <cellStyle name="Currency 47 4" xfId="9389"/>
    <cellStyle name="Currency 47 5" xfId="28701"/>
    <cellStyle name="Currency 48" xfId="9390"/>
    <cellStyle name="Currency 48 2" xfId="9391"/>
    <cellStyle name="Currency 48 3" xfId="9392"/>
    <cellStyle name="Currency 48 4" xfId="9393"/>
    <cellStyle name="Currency 48 5" xfId="28702"/>
    <cellStyle name="Currency 49" xfId="9394"/>
    <cellStyle name="Currency 49 2" xfId="9395"/>
    <cellStyle name="Currency 49 3" xfId="9396"/>
    <cellStyle name="Currency 49 4" xfId="9397"/>
    <cellStyle name="Currency 49 5" xfId="28703"/>
    <cellStyle name="Currency 5" xfId="9398"/>
    <cellStyle name="Currency 5 2" xfId="9399"/>
    <cellStyle name="Currency 5 3" xfId="9400"/>
    <cellStyle name="Currency 5 4" xfId="9401"/>
    <cellStyle name="Currency 5 5" xfId="28704"/>
    <cellStyle name="Currency 50" xfId="9402"/>
    <cellStyle name="Currency 50 2" xfId="9403"/>
    <cellStyle name="Currency 50 3" xfId="9404"/>
    <cellStyle name="Currency 50 4" xfId="9405"/>
    <cellStyle name="Currency 50 5" xfId="28705"/>
    <cellStyle name="Currency 51" xfId="9406"/>
    <cellStyle name="Currency 51 2" xfId="9407"/>
    <cellStyle name="Currency 51 3" xfId="9408"/>
    <cellStyle name="Currency 51 4" xfId="9409"/>
    <cellStyle name="Currency 51 5" xfId="28706"/>
    <cellStyle name="Currency 52" xfId="9410"/>
    <cellStyle name="Currency 52 2" xfId="9411"/>
    <cellStyle name="Currency 52 3" xfId="9412"/>
    <cellStyle name="Currency 52 4" xfId="9413"/>
    <cellStyle name="Currency 52 5" xfId="28707"/>
    <cellStyle name="Currency 53" xfId="9414"/>
    <cellStyle name="Currency 53 2" xfId="9415"/>
    <cellStyle name="Currency 53 3" xfId="9416"/>
    <cellStyle name="Currency 53 4" xfId="9417"/>
    <cellStyle name="Currency 53 5" xfId="28708"/>
    <cellStyle name="Currency 54" xfId="9418"/>
    <cellStyle name="Currency 54 2" xfId="9419"/>
    <cellStyle name="Currency 54 3" xfId="9420"/>
    <cellStyle name="Currency 54 4" xfId="9421"/>
    <cellStyle name="Currency 54 5" xfId="28709"/>
    <cellStyle name="Currency 55" xfId="9422"/>
    <cellStyle name="Currency 55 2" xfId="9423"/>
    <cellStyle name="Currency 55 3" xfId="9424"/>
    <cellStyle name="Currency 55 4" xfId="9425"/>
    <cellStyle name="Currency 55 5" xfId="28710"/>
    <cellStyle name="Currency 56" xfId="9426"/>
    <cellStyle name="Currency 56 2" xfId="9427"/>
    <cellStyle name="Currency 56 3" xfId="9428"/>
    <cellStyle name="Currency 56 4" xfId="9429"/>
    <cellStyle name="Currency 56 5" xfId="28711"/>
    <cellStyle name="Currency 57" xfId="9430"/>
    <cellStyle name="Currency 57 2" xfId="9431"/>
    <cellStyle name="Currency 57 3" xfId="9432"/>
    <cellStyle name="Currency 57 4" xfId="9433"/>
    <cellStyle name="Currency 57 5" xfId="28712"/>
    <cellStyle name="Currency 58" xfId="9434"/>
    <cellStyle name="Currency 58 2" xfId="9435"/>
    <cellStyle name="Currency 58 3" xfId="9436"/>
    <cellStyle name="Currency 58 4" xfId="9437"/>
    <cellStyle name="Currency 58 5" xfId="28713"/>
    <cellStyle name="Currency 59" xfId="9438"/>
    <cellStyle name="Currency 59 2" xfId="9439"/>
    <cellStyle name="Currency 59 3" xfId="9440"/>
    <cellStyle name="Currency 59 4" xfId="9441"/>
    <cellStyle name="Currency 59 5" xfId="28714"/>
    <cellStyle name="Currency 6" xfId="9442"/>
    <cellStyle name="Currency 6 2" xfId="9443"/>
    <cellStyle name="Currency 6 3" xfId="9444"/>
    <cellStyle name="Currency 6 4" xfId="9445"/>
    <cellStyle name="Currency 6 5" xfId="28715"/>
    <cellStyle name="Currency 60" xfId="9446"/>
    <cellStyle name="Currency 60 2" xfId="9447"/>
    <cellStyle name="Currency 60 3" xfId="9448"/>
    <cellStyle name="Currency 60 4" xfId="9449"/>
    <cellStyle name="Currency 60 5" xfId="28716"/>
    <cellStyle name="Currency 61" xfId="9450"/>
    <cellStyle name="Currency 61 2" xfId="9451"/>
    <cellStyle name="Currency 61 3" xfId="9452"/>
    <cellStyle name="Currency 61 4" xfId="9453"/>
    <cellStyle name="Currency 61 5" xfId="28717"/>
    <cellStyle name="Currency 62" xfId="9454"/>
    <cellStyle name="Currency 62 2" xfId="9455"/>
    <cellStyle name="Currency 62 3" xfId="9456"/>
    <cellStyle name="Currency 62 4" xfId="9457"/>
    <cellStyle name="Currency 62 5" xfId="28718"/>
    <cellStyle name="Currency 63" xfId="9458"/>
    <cellStyle name="Currency 63 2" xfId="9459"/>
    <cellStyle name="Currency 63 3" xfId="9460"/>
    <cellStyle name="Currency 63 4" xfId="9461"/>
    <cellStyle name="Currency 63 5" xfId="28719"/>
    <cellStyle name="Currency 64" xfId="9462"/>
    <cellStyle name="Currency 64 2" xfId="9463"/>
    <cellStyle name="Currency 64 3" xfId="9464"/>
    <cellStyle name="Currency 64 4" xfId="9465"/>
    <cellStyle name="Currency 64 5" xfId="28720"/>
    <cellStyle name="Currency 65" xfId="9466"/>
    <cellStyle name="Currency 65 2" xfId="9467"/>
    <cellStyle name="Currency 65 3" xfId="9468"/>
    <cellStyle name="Currency 65 4" xfId="9469"/>
    <cellStyle name="Currency 65 5" xfId="28721"/>
    <cellStyle name="Currency 66" xfId="9470"/>
    <cellStyle name="Currency 66 2" xfId="9471"/>
    <cellStyle name="Currency 66 3" xfId="9472"/>
    <cellStyle name="Currency 66 4" xfId="9473"/>
    <cellStyle name="Currency 66 5" xfId="28722"/>
    <cellStyle name="Currency 67" xfId="9474"/>
    <cellStyle name="Currency 67 2" xfId="9475"/>
    <cellStyle name="Currency 67 3" xfId="9476"/>
    <cellStyle name="Currency 67 4" xfId="9477"/>
    <cellStyle name="Currency 67 5" xfId="28723"/>
    <cellStyle name="Currency 68" xfId="9478"/>
    <cellStyle name="Currency 68 2" xfId="9479"/>
    <cellStyle name="Currency 68 3" xfId="9480"/>
    <cellStyle name="Currency 68 4" xfId="9481"/>
    <cellStyle name="Currency 68 5" xfId="28724"/>
    <cellStyle name="Currency 7" xfId="9482"/>
    <cellStyle name="Currency 7 2" xfId="9483"/>
    <cellStyle name="Currency 7 3" xfId="9484"/>
    <cellStyle name="Currency 7 4" xfId="9485"/>
    <cellStyle name="Currency 7 5" xfId="28725"/>
    <cellStyle name="Currency 8" xfId="9486"/>
    <cellStyle name="Currency 8 2" xfId="9487"/>
    <cellStyle name="Currency 8 3" xfId="9488"/>
    <cellStyle name="Currency 8 4" xfId="9489"/>
    <cellStyle name="Currency 8 5" xfId="28726"/>
    <cellStyle name="Currency 9" xfId="9490"/>
    <cellStyle name="Currency 9 2" xfId="9491"/>
    <cellStyle name="Currency 9 3" xfId="9492"/>
    <cellStyle name="Currency 9 4" xfId="9493"/>
    <cellStyle name="Currency 9 5" xfId="28727"/>
    <cellStyle name="Currency0" xfId="9494"/>
    <cellStyle name="Currency0 2" xfId="9495"/>
    <cellStyle name="Currency0 2 10" xfId="9496"/>
    <cellStyle name="Currency0 2 10 2" xfId="9497"/>
    <cellStyle name="Currency0 2 10 3" xfId="9498"/>
    <cellStyle name="Currency0 2 11" xfId="9499"/>
    <cellStyle name="Currency0 2 11 2" xfId="9500"/>
    <cellStyle name="Currency0 2 11 3" xfId="9501"/>
    <cellStyle name="Currency0 2 12" xfId="9502"/>
    <cellStyle name="Currency0 2 12 2" xfId="9503"/>
    <cellStyle name="Currency0 2 12 3" xfId="9504"/>
    <cellStyle name="Currency0 2 13" xfId="9505"/>
    <cellStyle name="Currency0 2 13 2" xfId="9506"/>
    <cellStyle name="Currency0 2 13 3" xfId="9507"/>
    <cellStyle name="Currency0 2 14" xfId="9508"/>
    <cellStyle name="Currency0 2 15" xfId="9509"/>
    <cellStyle name="Currency0 2 16" xfId="9510"/>
    <cellStyle name="Currency0 2 17" xfId="9511"/>
    <cellStyle name="Currency0 2 18" xfId="9512"/>
    <cellStyle name="Currency0 2 19" xfId="9513"/>
    <cellStyle name="Currency0 2 2" xfId="9514"/>
    <cellStyle name="Currency0 2 2 2" xfId="9515"/>
    <cellStyle name="Currency0 2 2 3" xfId="9516"/>
    <cellStyle name="Currency0 2 20" xfId="9517"/>
    <cellStyle name="Currency0 2 21" xfId="9518"/>
    <cellStyle name="Currency0 2 22" xfId="9519"/>
    <cellStyle name="Currency0 2 23" xfId="9520"/>
    <cellStyle name="Currency0 2 24" xfId="9521"/>
    <cellStyle name="Currency0 2 25" xfId="9522"/>
    <cellStyle name="Currency0 2 26" xfId="9523"/>
    <cellStyle name="Currency0 2 27" xfId="9524"/>
    <cellStyle name="Currency0 2 28" xfId="9525"/>
    <cellStyle name="Currency0 2 29" xfId="9526"/>
    <cellStyle name="Currency0 2 3" xfId="9527"/>
    <cellStyle name="Currency0 2 3 2" xfId="9528"/>
    <cellStyle name="Currency0 2 3 3" xfId="9529"/>
    <cellStyle name="Currency0 2 30" xfId="9530"/>
    <cellStyle name="Currency0 2 31" xfId="9531"/>
    <cellStyle name="Currency0 2 32" xfId="9532"/>
    <cellStyle name="Currency0 2 33" xfId="9533"/>
    <cellStyle name="Currency0 2 34" xfId="9534"/>
    <cellStyle name="Currency0 2 35" xfId="9535"/>
    <cellStyle name="Currency0 2 36" xfId="9536"/>
    <cellStyle name="Currency0 2 37" xfId="9537"/>
    <cellStyle name="Currency0 2 38" xfId="9538"/>
    <cellStyle name="Currency0 2 39" xfId="9539"/>
    <cellStyle name="Currency0 2 4" xfId="9540"/>
    <cellStyle name="Currency0 2 4 2" xfId="9541"/>
    <cellStyle name="Currency0 2 4 3" xfId="9542"/>
    <cellStyle name="Currency0 2 40" xfId="9543"/>
    <cellStyle name="Currency0 2 41" xfId="9544"/>
    <cellStyle name="Currency0 2 42" xfId="9545"/>
    <cellStyle name="Currency0 2 43" xfId="9546"/>
    <cellStyle name="Currency0 2 44" xfId="9547"/>
    <cellStyle name="Currency0 2 45" xfId="9548"/>
    <cellStyle name="Currency0 2 46" xfId="9549"/>
    <cellStyle name="Currency0 2 47" xfId="9550"/>
    <cellStyle name="Currency0 2 48" xfId="9551"/>
    <cellStyle name="Currency0 2 49" xfId="9552"/>
    <cellStyle name="Currency0 2 5" xfId="9553"/>
    <cellStyle name="Currency0 2 5 2" xfId="9554"/>
    <cellStyle name="Currency0 2 5 3" xfId="9555"/>
    <cellStyle name="Currency0 2 50" xfId="9556"/>
    <cellStyle name="Currency0 2 51" xfId="9557"/>
    <cellStyle name="Currency0 2 52" xfId="9558"/>
    <cellStyle name="Currency0 2 53" xfId="9559"/>
    <cellStyle name="Currency0 2 54" xfId="9560"/>
    <cellStyle name="Currency0 2 55" xfId="9561"/>
    <cellStyle name="Currency0 2 56" xfId="9562"/>
    <cellStyle name="Currency0 2 57" xfId="9563"/>
    <cellStyle name="Currency0 2 58" xfId="9564"/>
    <cellStyle name="Currency0 2 59" xfId="9565"/>
    <cellStyle name="Currency0 2 6" xfId="9566"/>
    <cellStyle name="Currency0 2 6 2" xfId="9567"/>
    <cellStyle name="Currency0 2 6 3" xfId="9568"/>
    <cellStyle name="Currency0 2 60" xfId="9569"/>
    <cellStyle name="Currency0 2 61" xfId="9570"/>
    <cellStyle name="Currency0 2 62" xfId="28729"/>
    <cellStyle name="Currency0 2 7" xfId="9571"/>
    <cellStyle name="Currency0 2 7 2" xfId="9572"/>
    <cellStyle name="Currency0 2 7 3" xfId="9573"/>
    <cellStyle name="Currency0 2 8" xfId="9574"/>
    <cellStyle name="Currency0 2 8 2" xfId="9575"/>
    <cellStyle name="Currency0 2 8 3" xfId="9576"/>
    <cellStyle name="Currency0 2 9" xfId="9577"/>
    <cellStyle name="Currency0 2 9 2" xfId="9578"/>
    <cellStyle name="Currency0 2 9 3" xfId="9579"/>
    <cellStyle name="Currency0 3" xfId="9580"/>
    <cellStyle name="Currency0 3 2" xfId="9581"/>
    <cellStyle name="Currency0 3 3" xfId="9582"/>
    <cellStyle name="Currency0 3 4" xfId="9583"/>
    <cellStyle name="Currency0 3 5" xfId="28730"/>
    <cellStyle name="Currency0 4" xfId="9584"/>
    <cellStyle name="Currency0 4 10" xfId="9585"/>
    <cellStyle name="Currency0 4 11" xfId="9586"/>
    <cellStyle name="Currency0 4 12" xfId="9587"/>
    <cellStyle name="Currency0 4 13" xfId="9588"/>
    <cellStyle name="Currency0 4 14" xfId="9589"/>
    <cellStyle name="Currency0 4 15" xfId="9590"/>
    <cellStyle name="Currency0 4 16" xfId="9591"/>
    <cellStyle name="Currency0 4 17" xfId="9592"/>
    <cellStyle name="Currency0 4 18" xfId="9593"/>
    <cellStyle name="Currency0 4 19" xfId="9594"/>
    <cellStyle name="Currency0 4 2" xfId="9595"/>
    <cellStyle name="Currency0 4 20" xfId="9596"/>
    <cellStyle name="Currency0 4 21" xfId="9597"/>
    <cellStyle name="Currency0 4 22" xfId="9598"/>
    <cellStyle name="Currency0 4 23" xfId="9599"/>
    <cellStyle name="Currency0 4 24" xfId="9600"/>
    <cellStyle name="Currency0 4 25" xfId="9601"/>
    <cellStyle name="Currency0 4 26" xfId="9602"/>
    <cellStyle name="Currency0 4 27" xfId="9603"/>
    <cellStyle name="Currency0 4 28" xfId="9604"/>
    <cellStyle name="Currency0 4 29" xfId="9605"/>
    <cellStyle name="Currency0 4 3" xfId="9606"/>
    <cellStyle name="Currency0 4 30" xfId="9607"/>
    <cellStyle name="Currency0 4 4" xfId="9608"/>
    <cellStyle name="Currency0 4 5" xfId="9609"/>
    <cellStyle name="Currency0 4 6" xfId="9610"/>
    <cellStyle name="Currency0 4 7" xfId="9611"/>
    <cellStyle name="Currency0 4 8" xfId="9612"/>
    <cellStyle name="Currency0 4 9" xfId="9613"/>
    <cellStyle name="Currency0 5" xfId="9614"/>
    <cellStyle name="Currency0 5 10" xfId="9615"/>
    <cellStyle name="Currency0 5 11" xfId="9616"/>
    <cellStyle name="Currency0 5 12" xfId="9617"/>
    <cellStyle name="Currency0 5 13" xfId="9618"/>
    <cellStyle name="Currency0 5 14" xfId="9619"/>
    <cellStyle name="Currency0 5 15" xfId="9620"/>
    <cellStyle name="Currency0 5 16" xfId="9621"/>
    <cellStyle name="Currency0 5 17" xfId="9622"/>
    <cellStyle name="Currency0 5 18" xfId="9623"/>
    <cellStyle name="Currency0 5 19" xfId="9624"/>
    <cellStyle name="Currency0 5 2" xfId="9625"/>
    <cellStyle name="Currency0 5 20" xfId="9626"/>
    <cellStyle name="Currency0 5 21" xfId="9627"/>
    <cellStyle name="Currency0 5 22" xfId="9628"/>
    <cellStyle name="Currency0 5 23" xfId="9629"/>
    <cellStyle name="Currency0 5 24" xfId="9630"/>
    <cellStyle name="Currency0 5 25" xfId="9631"/>
    <cellStyle name="Currency0 5 26" xfId="9632"/>
    <cellStyle name="Currency0 5 27" xfId="9633"/>
    <cellStyle name="Currency0 5 28" xfId="9634"/>
    <cellStyle name="Currency0 5 29" xfId="9635"/>
    <cellStyle name="Currency0 5 3" xfId="9636"/>
    <cellStyle name="Currency0 5 30" xfId="9637"/>
    <cellStyle name="Currency0 5 4" xfId="9638"/>
    <cellStyle name="Currency0 5 5" xfId="9639"/>
    <cellStyle name="Currency0 5 6" xfId="9640"/>
    <cellStyle name="Currency0 5 7" xfId="9641"/>
    <cellStyle name="Currency0 5 8" xfId="9642"/>
    <cellStyle name="Currency0 5 9" xfId="9643"/>
    <cellStyle name="Currency0 6" xfId="9644"/>
    <cellStyle name="Currency0 7" xfId="9645"/>
    <cellStyle name="Currency0 8" xfId="9646"/>
    <cellStyle name="Currency0 9" xfId="28728"/>
    <cellStyle name="Currency1" xfId="9647"/>
    <cellStyle name="database" xfId="9648"/>
    <cellStyle name="database 10" xfId="9649"/>
    <cellStyle name="database 10 2" xfId="9650"/>
    <cellStyle name="database 10 3" xfId="9651"/>
    <cellStyle name="database 11" xfId="9652"/>
    <cellStyle name="database 11 2" xfId="9653"/>
    <cellStyle name="database 11 3" xfId="9654"/>
    <cellStyle name="database 12" xfId="9655"/>
    <cellStyle name="database 12 2" xfId="9656"/>
    <cellStyle name="database 12 3" xfId="9657"/>
    <cellStyle name="database 13" xfId="9658"/>
    <cellStyle name="database 13 2" xfId="9659"/>
    <cellStyle name="database 13 3" xfId="9660"/>
    <cellStyle name="database 14" xfId="9661"/>
    <cellStyle name="database 15" xfId="9662"/>
    <cellStyle name="database 16" xfId="9663"/>
    <cellStyle name="database 17" xfId="9664"/>
    <cellStyle name="database 18" xfId="9665"/>
    <cellStyle name="database 19" xfId="9666"/>
    <cellStyle name="database 2" xfId="9667"/>
    <cellStyle name="database 2 2" xfId="9668"/>
    <cellStyle name="database 2 3" xfId="9669"/>
    <cellStyle name="database 20" xfId="9670"/>
    <cellStyle name="database 21" xfId="9671"/>
    <cellStyle name="database 22" xfId="9672"/>
    <cellStyle name="database 23" xfId="9673"/>
    <cellStyle name="database 24" xfId="9674"/>
    <cellStyle name="database 25" xfId="9675"/>
    <cellStyle name="database 26" xfId="9676"/>
    <cellStyle name="database 27" xfId="9677"/>
    <cellStyle name="database 28" xfId="9678"/>
    <cellStyle name="database 29" xfId="9679"/>
    <cellStyle name="database 3" xfId="9680"/>
    <cellStyle name="database 3 2" xfId="9681"/>
    <cellStyle name="database 3 3" xfId="9682"/>
    <cellStyle name="database 30" xfId="9683"/>
    <cellStyle name="database 31" xfId="9684"/>
    <cellStyle name="database 32" xfId="9685"/>
    <cellStyle name="database 33" xfId="9686"/>
    <cellStyle name="database 34" xfId="9687"/>
    <cellStyle name="database 35" xfId="9688"/>
    <cellStyle name="database 36" xfId="9689"/>
    <cellStyle name="database 37" xfId="9690"/>
    <cellStyle name="database 38" xfId="9691"/>
    <cellStyle name="database 39" xfId="9692"/>
    <cellStyle name="database 4" xfId="9693"/>
    <cellStyle name="database 4 2" xfId="9694"/>
    <cellStyle name="database 4 3" xfId="9695"/>
    <cellStyle name="database 40" xfId="9696"/>
    <cellStyle name="database 41" xfId="9697"/>
    <cellStyle name="database 42" xfId="9698"/>
    <cellStyle name="database 43" xfId="9699"/>
    <cellStyle name="database 44" xfId="9700"/>
    <cellStyle name="database 45" xfId="9701"/>
    <cellStyle name="database 46" xfId="9702"/>
    <cellStyle name="database 47" xfId="9703"/>
    <cellStyle name="database 48" xfId="9704"/>
    <cellStyle name="database 49" xfId="9705"/>
    <cellStyle name="database 5" xfId="9706"/>
    <cellStyle name="database 5 2" xfId="9707"/>
    <cellStyle name="database 5 3" xfId="9708"/>
    <cellStyle name="database 50" xfId="9709"/>
    <cellStyle name="database 51" xfId="9710"/>
    <cellStyle name="database 52" xfId="9711"/>
    <cellStyle name="database 53" xfId="9712"/>
    <cellStyle name="database 54" xfId="9713"/>
    <cellStyle name="database 55" xfId="9714"/>
    <cellStyle name="database 56" xfId="9715"/>
    <cellStyle name="database 57" xfId="9716"/>
    <cellStyle name="database 58" xfId="9717"/>
    <cellStyle name="database 59" xfId="9718"/>
    <cellStyle name="database 6" xfId="9719"/>
    <cellStyle name="database 6 2" xfId="9720"/>
    <cellStyle name="database 6 3" xfId="9721"/>
    <cellStyle name="database 60" xfId="9722"/>
    <cellStyle name="database 61" xfId="9723"/>
    <cellStyle name="database 62" xfId="28731"/>
    <cellStyle name="database 7" xfId="9724"/>
    <cellStyle name="database 7 2" xfId="9725"/>
    <cellStyle name="database 7 3" xfId="9726"/>
    <cellStyle name="database 8" xfId="9727"/>
    <cellStyle name="database 8 2" xfId="9728"/>
    <cellStyle name="database 8 3" xfId="9729"/>
    <cellStyle name="database 9" xfId="9730"/>
    <cellStyle name="database 9 2" xfId="9731"/>
    <cellStyle name="database 9 3" xfId="9732"/>
    <cellStyle name="Date" xfId="9733"/>
    <cellStyle name="Date 2" xfId="9734"/>
    <cellStyle name="Date 2 10" xfId="9735"/>
    <cellStyle name="Date 2 10 2" xfId="9736"/>
    <cellStyle name="Date 2 10 3" xfId="9737"/>
    <cellStyle name="Date 2 11" xfId="9738"/>
    <cellStyle name="Date 2 11 2" xfId="9739"/>
    <cellStyle name="Date 2 11 3" xfId="9740"/>
    <cellStyle name="Date 2 12" xfId="9741"/>
    <cellStyle name="Date 2 12 2" xfId="9742"/>
    <cellStyle name="Date 2 12 3" xfId="9743"/>
    <cellStyle name="Date 2 13" xfId="9744"/>
    <cellStyle name="Date 2 13 2" xfId="9745"/>
    <cellStyle name="Date 2 13 3" xfId="9746"/>
    <cellStyle name="Date 2 14" xfId="9747"/>
    <cellStyle name="Date 2 15" xfId="9748"/>
    <cellStyle name="Date 2 16" xfId="9749"/>
    <cellStyle name="Date 2 17" xfId="9750"/>
    <cellStyle name="Date 2 18" xfId="9751"/>
    <cellStyle name="Date 2 19" xfId="9752"/>
    <cellStyle name="Date 2 2" xfId="9753"/>
    <cellStyle name="Date 2 2 2" xfId="9754"/>
    <cellStyle name="Date 2 2 3" xfId="9755"/>
    <cellStyle name="Date 2 20" xfId="9756"/>
    <cellStyle name="Date 2 21" xfId="9757"/>
    <cellStyle name="Date 2 22" xfId="9758"/>
    <cellStyle name="Date 2 23" xfId="9759"/>
    <cellStyle name="Date 2 24" xfId="9760"/>
    <cellStyle name="Date 2 25" xfId="9761"/>
    <cellStyle name="Date 2 26" xfId="9762"/>
    <cellStyle name="Date 2 27" xfId="9763"/>
    <cellStyle name="Date 2 28" xfId="9764"/>
    <cellStyle name="Date 2 29" xfId="9765"/>
    <cellStyle name="Date 2 3" xfId="9766"/>
    <cellStyle name="Date 2 3 2" xfId="9767"/>
    <cellStyle name="Date 2 3 3" xfId="9768"/>
    <cellStyle name="Date 2 30" xfId="9769"/>
    <cellStyle name="Date 2 31" xfId="9770"/>
    <cellStyle name="Date 2 32" xfId="9771"/>
    <cellStyle name="Date 2 33" xfId="9772"/>
    <cellStyle name="Date 2 34" xfId="9773"/>
    <cellStyle name="Date 2 35" xfId="9774"/>
    <cellStyle name="Date 2 36" xfId="9775"/>
    <cellStyle name="Date 2 37" xfId="9776"/>
    <cellStyle name="Date 2 38" xfId="9777"/>
    <cellStyle name="Date 2 39" xfId="9778"/>
    <cellStyle name="Date 2 4" xfId="9779"/>
    <cellStyle name="Date 2 4 2" xfId="9780"/>
    <cellStyle name="Date 2 4 3" xfId="9781"/>
    <cellStyle name="Date 2 40" xfId="9782"/>
    <cellStyle name="Date 2 41" xfId="9783"/>
    <cellStyle name="Date 2 42" xfId="9784"/>
    <cellStyle name="Date 2 43" xfId="9785"/>
    <cellStyle name="Date 2 44" xfId="9786"/>
    <cellStyle name="Date 2 45" xfId="9787"/>
    <cellStyle name="Date 2 46" xfId="9788"/>
    <cellStyle name="Date 2 47" xfId="9789"/>
    <cellStyle name="Date 2 48" xfId="9790"/>
    <cellStyle name="Date 2 49" xfId="9791"/>
    <cellStyle name="Date 2 5" xfId="9792"/>
    <cellStyle name="Date 2 5 2" xfId="9793"/>
    <cellStyle name="Date 2 5 3" xfId="9794"/>
    <cellStyle name="Date 2 50" xfId="9795"/>
    <cellStyle name="Date 2 51" xfId="9796"/>
    <cellStyle name="Date 2 52" xfId="9797"/>
    <cellStyle name="Date 2 53" xfId="9798"/>
    <cellStyle name="Date 2 54" xfId="9799"/>
    <cellStyle name="Date 2 55" xfId="9800"/>
    <cellStyle name="Date 2 56" xfId="9801"/>
    <cellStyle name="Date 2 57" xfId="9802"/>
    <cellStyle name="Date 2 58" xfId="9803"/>
    <cellStyle name="Date 2 59" xfId="9804"/>
    <cellStyle name="Date 2 6" xfId="9805"/>
    <cellStyle name="Date 2 6 2" xfId="9806"/>
    <cellStyle name="Date 2 6 3" xfId="9807"/>
    <cellStyle name="Date 2 60" xfId="9808"/>
    <cellStyle name="Date 2 61" xfId="9809"/>
    <cellStyle name="Date 2 62" xfId="28733"/>
    <cellStyle name="Date 2 7" xfId="9810"/>
    <cellStyle name="Date 2 7 2" xfId="9811"/>
    <cellStyle name="Date 2 7 3" xfId="9812"/>
    <cellStyle name="Date 2 8" xfId="9813"/>
    <cellStyle name="Date 2 8 2" xfId="9814"/>
    <cellStyle name="Date 2 8 3" xfId="9815"/>
    <cellStyle name="Date 2 9" xfId="9816"/>
    <cellStyle name="Date 2 9 2" xfId="9817"/>
    <cellStyle name="Date 2 9 3" xfId="9818"/>
    <cellStyle name="Date 3" xfId="9819"/>
    <cellStyle name="Date 3 2" xfId="9820"/>
    <cellStyle name="Date 3 3" xfId="9821"/>
    <cellStyle name="Date 3 4" xfId="9822"/>
    <cellStyle name="Date 3 5" xfId="28734"/>
    <cellStyle name="Date 4" xfId="9823"/>
    <cellStyle name="Date 4 10" xfId="9824"/>
    <cellStyle name="Date 4 11" xfId="9825"/>
    <cellStyle name="Date 4 12" xfId="9826"/>
    <cellStyle name="Date 4 13" xfId="9827"/>
    <cellStyle name="Date 4 14" xfId="9828"/>
    <cellStyle name="Date 4 15" xfId="9829"/>
    <cellStyle name="Date 4 16" xfId="9830"/>
    <cellStyle name="Date 4 17" xfId="9831"/>
    <cellStyle name="Date 4 18" xfId="9832"/>
    <cellStyle name="Date 4 19" xfId="9833"/>
    <cellStyle name="Date 4 2" xfId="9834"/>
    <cellStyle name="Date 4 20" xfId="9835"/>
    <cellStyle name="Date 4 21" xfId="9836"/>
    <cellStyle name="Date 4 22" xfId="9837"/>
    <cellStyle name="Date 4 23" xfId="9838"/>
    <cellStyle name="Date 4 24" xfId="9839"/>
    <cellStyle name="Date 4 25" xfId="9840"/>
    <cellStyle name="Date 4 26" xfId="9841"/>
    <cellStyle name="Date 4 27" xfId="9842"/>
    <cellStyle name="Date 4 28" xfId="9843"/>
    <cellStyle name="Date 4 29" xfId="9844"/>
    <cellStyle name="Date 4 3" xfId="9845"/>
    <cellStyle name="Date 4 30" xfId="9846"/>
    <cellStyle name="Date 4 4" xfId="9847"/>
    <cellStyle name="Date 4 5" xfId="9848"/>
    <cellStyle name="Date 4 6" xfId="9849"/>
    <cellStyle name="Date 4 7" xfId="9850"/>
    <cellStyle name="Date 4 8" xfId="9851"/>
    <cellStyle name="Date 4 9" xfId="9852"/>
    <cellStyle name="Date 5" xfId="9853"/>
    <cellStyle name="Date 5 10" xfId="9854"/>
    <cellStyle name="Date 5 11" xfId="9855"/>
    <cellStyle name="Date 5 12" xfId="9856"/>
    <cellStyle name="Date 5 13" xfId="9857"/>
    <cellStyle name="Date 5 14" xfId="9858"/>
    <cellStyle name="Date 5 15" xfId="9859"/>
    <cellStyle name="Date 5 16" xfId="9860"/>
    <cellStyle name="Date 5 17" xfId="9861"/>
    <cellStyle name="Date 5 18" xfId="9862"/>
    <cellStyle name="Date 5 19" xfId="9863"/>
    <cellStyle name="Date 5 2" xfId="9864"/>
    <cellStyle name="Date 5 20" xfId="9865"/>
    <cellStyle name="Date 5 21" xfId="9866"/>
    <cellStyle name="Date 5 22" xfId="9867"/>
    <cellStyle name="Date 5 23" xfId="9868"/>
    <cellStyle name="Date 5 24" xfId="9869"/>
    <cellStyle name="Date 5 25" xfId="9870"/>
    <cellStyle name="Date 5 26" xfId="9871"/>
    <cellStyle name="Date 5 27" xfId="9872"/>
    <cellStyle name="Date 5 28" xfId="9873"/>
    <cellStyle name="Date 5 29" xfId="9874"/>
    <cellStyle name="Date 5 3" xfId="9875"/>
    <cellStyle name="Date 5 30" xfId="9876"/>
    <cellStyle name="Date 5 4" xfId="9877"/>
    <cellStyle name="Date 5 5" xfId="9878"/>
    <cellStyle name="Date 5 6" xfId="9879"/>
    <cellStyle name="Date 5 7" xfId="9880"/>
    <cellStyle name="Date 5 8" xfId="9881"/>
    <cellStyle name="Date 5 9" xfId="9882"/>
    <cellStyle name="Date 6" xfId="9883"/>
    <cellStyle name="Date 7" xfId="9884"/>
    <cellStyle name="Date 8" xfId="9885"/>
    <cellStyle name="Date 9" xfId="28732"/>
    <cellStyle name="Date Short" xfId="9886"/>
    <cellStyle name="Date Short 2" xfId="9887"/>
    <cellStyle name="Date Short 3" xfId="9888"/>
    <cellStyle name="Date Short 4" xfId="9889"/>
    <cellStyle name="Date Short 5" xfId="28735"/>
    <cellStyle name="date_format" xfId="9890"/>
    <cellStyle name="Dezimal [0]_pldt" xfId="9891"/>
    <cellStyle name="Dezimal_Artikel Aus zmbopr7a082002" xfId="9892"/>
    <cellStyle name="Dollar (zero dec)" xfId="9893"/>
    <cellStyle name="Enter Currency (0)" xfId="9894"/>
    <cellStyle name="Enter Currency (0) 10" xfId="9895"/>
    <cellStyle name="Enter Currency (0) 10 2" xfId="9896"/>
    <cellStyle name="Enter Currency (0) 10 3" xfId="9897"/>
    <cellStyle name="Enter Currency (0) 11" xfId="9898"/>
    <cellStyle name="Enter Currency (0) 11 2" xfId="9899"/>
    <cellStyle name="Enter Currency (0) 11 3" xfId="9900"/>
    <cellStyle name="Enter Currency (0) 12" xfId="9901"/>
    <cellStyle name="Enter Currency (0) 12 2" xfId="9902"/>
    <cellStyle name="Enter Currency (0) 12 3" xfId="9903"/>
    <cellStyle name="Enter Currency (0) 13" xfId="9904"/>
    <cellStyle name="Enter Currency (0) 13 2" xfId="9905"/>
    <cellStyle name="Enter Currency (0) 13 3" xfId="9906"/>
    <cellStyle name="Enter Currency (0) 14" xfId="9907"/>
    <cellStyle name="Enter Currency (0) 14 2" xfId="9908"/>
    <cellStyle name="Enter Currency (0) 14 3" xfId="9909"/>
    <cellStyle name="Enter Currency (0) 15" xfId="9910"/>
    <cellStyle name="Enter Currency (0) 15 2" xfId="9911"/>
    <cellStyle name="Enter Currency (0) 15 3" xfId="9912"/>
    <cellStyle name="Enter Currency (0) 16" xfId="9913"/>
    <cellStyle name="Enter Currency (0) 16 2" xfId="9914"/>
    <cellStyle name="Enter Currency (0) 16 3" xfId="9915"/>
    <cellStyle name="Enter Currency (0) 17" xfId="9916"/>
    <cellStyle name="Enter Currency (0) 18" xfId="9917"/>
    <cellStyle name="Enter Currency (0) 19" xfId="9918"/>
    <cellStyle name="Enter Currency (0) 2" xfId="9919"/>
    <cellStyle name="Enter Currency (0) 2 10" xfId="9920"/>
    <cellStyle name="Enter Currency (0) 2 10 2" xfId="9921"/>
    <cellStyle name="Enter Currency (0) 2 10 3" xfId="9922"/>
    <cellStyle name="Enter Currency (0) 2 11" xfId="9923"/>
    <cellStyle name="Enter Currency (0) 2 11 2" xfId="9924"/>
    <cellStyle name="Enter Currency (0) 2 11 3" xfId="9925"/>
    <cellStyle name="Enter Currency (0) 2 12" xfId="9926"/>
    <cellStyle name="Enter Currency (0) 2 12 2" xfId="9927"/>
    <cellStyle name="Enter Currency (0) 2 12 3" xfId="9928"/>
    <cellStyle name="Enter Currency (0) 2 13" xfId="9929"/>
    <cellStyle name="Enter Currency (0) 2 13 2" xfId="9930"/>
    <cellStyle name="Enter Currency (0) 2 13 3" xfId="9931"/>
    <cellStyle name="Enter Currency (0) 2 14" xfId="9932"/>
    <cellStyle name="Enter Currency (0) 2 15" xfId="9933"/>
    <cellStyle name="Enter Currency (0) 2 16" xfId="9934"/>
    <cellStyle name="Enter Currency (0) 2 17" xfId="9935"/>
    <cellStyle name="Enter Currency (0) 2 18" xfId="9936"/>
    <cellStyle name="Enter Currency (0) 2 19" xfId="9937"/>
    <cellStyle name="Enter Currency (0) 2 2" xfId="9938"/>
    <cellStyle name="Enter Currency (0) 2 2 2" xfId="9939"/>
    <cellStyle name="Enter Currency (0) 2 2 3" xfId="9940"/>
    <cellStyle name="Enter Currency (0) 2 20" xfId="9941"/>
    <cellStyle name="Enter Currency (0) 2 21" xfId="9942"/>
    <cellStyle name="Enter Currency (0) 2 22" xfId="9943"/>
    <cellStyle name="Enter Currency (0) 2 23" xfId="9944"/>
    <cellStyle name="Enter Currency (0) 2 24" xfId="9945"/>
    <cellStyle name="Enter Currency (0) 2 25" xfId="9946"/>
    <cellStyle name="Enter Currency (0) 2 26" xfId="9947"/>
    <cellStyle name="Enter Currency (0) 2 27" xfId="9948"/>
    <cellStyle name="Enter Currency (0) 2 28" xfId="9949"/>
    <cellStyle name="Enter Currency (0) 2 29" xfId="9950"/>
    <cellStyle name="Enter Currency (0) 2 3" xfId="9951"/>
    <cellStyle name="Enter Currency (0) 2 3 2" xfId="9952"/>
    <cellStyle name="Enter Currency (0) 2 3 3" xfId="9953"/>
    <cellStyle name="Enter Currency (0) 2 30" xfId="9954"/>
    <cellStyle name="Enter Currency (0) 2 31" xfId="9955"/>
    <cellStyle name="Enter Currency (0) 2 32" xfId="9956"/>
    <cellStyle name="Enter Currency (0) 2 33" xfId="9957"/>
    <cellStyle name="Enter Currency (0) 2 34" xfId="9958"/>
    <cellStyle name="Enter Currency (0) 2 35" xfId="9959"/>
    <cellStyle name="Enter Currency (0) 2 36" xfId="9960"/>
    <cellStyle name="Enter Currency (0) 2 37" xfId="9961"/>
    <cellStyle name="Enter Currency (0) 2 38" xfId="9962"/>
    <cellStyle name="Enter Currency (0) 2 39" xfId="9963"/>
    <cellStyle name="Enter Currency (0) 2 4" xfId="9964"/>
    <cellStyle name="Enter Currency (0) 2 4 2" xfId="9965"/>
    <cellStyle name="Enter Currency (0) 2 4 3" xfId="9966"/>
    <cellStyle name="Enter Currency (0) 2 40" xfId="9967"/>
    <cellStyle name="Enter Currency (0) 2 41" xfId="9968"/>
    <cellStyle name="Enter Currency (0) 2 42" xfId="9969"/>
    <cellStyle name="Enter Currency (0) 2 43" xfId="9970"/>
    <cellStyle name="Enter Currency (0) 2 44" xfId="9971"/>
    <cellStyle name="Enter Currency (0) 2 45" xfId="9972"/>
    <cellStyle name="Enter Currency (0) 2 46" xfId="9973"/>
    <cellStyle name="Enter Currency (0) 2 47" xfId="9974"/>
    <cellStyle name="Enter Currency (0) 2 48" xfId="9975"/>
    <cellStyle name="Enter Currency (0) 2 49" xfId="9976"/>
    <cellStyle name="Enter Currency (0) 2 5" xfId="9977"/>
    <cellStyle name="Enter Currency (0) 2 5 2" xfId="9978"/>
    <cellStyle name="Enter Currency (0) 2 5 3" xfId="9979"/>
    <cellStyle name="Enter Currency (0) 2 50" xfId="9980"/>
    <cellStyle name="Enter Currency (0) 2 51" xfId="9981"/>
    <cellStyle name="Enter Currency (0) 2 52" xfId="9982"/>
    <cellStyle name="Enter Currency (0) 2 53" xfId="9983"/>
    <cellStyle name="Enter Currency (0) 2 54" xfId="9984"/>
    <cellStyle name="Enter Currency (0) 2 55" xfId="9985"/>
    <cellStyle name="Enter Currency (0) 2 56" xfId="9986"/>
    <cellStyle name="Enter Currency (0) 2 57" xfId="9987"/>
    <cellStyle name="Enter Currency (0) 2 58" xfId="9988"/>
    <cellStyle name="Enter Currency (0) 2 59" xfId="9989"/>
    <cellStyle name="Enter Currency (0) 2 6" xfId="9990"/>
    <cellStyle name="Enter Currency (0) 2 6 2" xfId="9991"/>
    <cellStyle name="Enter Currency (0) 2 6 3" xfId="9992"/>
    <cellStyle name="Enter Currency (0) 2 60" xfId="9993"/>
    <cellStyle name="Enter Currency (0) 2 61" xfId="9994"/>
    <cellStyle name="Enter Currency (0) 2 62" xfId="28737"/>
    <cellStyle name="Enter Currency (0) 2 7" xfId="9995"/>
    <cellStyle name="Enter Currency (0) 2 7 2" xfId="9996"/>
    <cellStyle name="Enter Currency (0) 2 7 3" xfId="9997"/>
    <cellStyle name="Enter Currency (0) 2 8" xfId="9998"/>
    <cellStyle name="Enter Currency (0) 2 8 2" xfId="9999"/>
    <cellStyle name="Enter Currency (0) 2 8 3" xfId="10000"/>
    <cellStyle name="Enter Currency (0) 2 9" xfId="10001"/>
    <cellStyle name="Enter Currency (0) 2 9 2" xfId="10002"/>
    <cellStyle name="Enter Currency (0) 2 9 3" xfId="10003"/>
    <cellStyle name="Enter Currency (0) 20" xfId="10004"/>
    <cellStyle name="Enter Currency (0) 21" xfId="10005"/>
    <cellStyle name="Enter Currency (0) 22" xfId="10006"/>
    <cellStyle name="Enter Currency (0) 23" xfId="10007"/>
    <cellStyle name="Enter Currency (0) 24" xfId="10008"/>
    <cellStyle name="Enter Currency (0) 25" xfId="10009"/>
    <cellStyle name="Enter Currency (0) 26" xfId="10010"/>
    <cellStyle name="Enter Currency (0) 27" xfId="10011"/>
    <cellStyle name="Enter Currency (0) 28" xfId="10012"/>
    <cellStyle name="Enter Currency (0) 29" xfId="10013"/>
    <cellStyle name="Enter Currency (0) 3" xfId="10014"/>
    <cellStyle name="Enter Currency (0) 3 10" xfId="10015"/>
    <cellStyle name="Enter Currency (0) 3 11" xfId="10016"/>
    <cellStyle name="Enter Currency (0) 3 12" xfId="10017"/>
    <cellStyle name="Enter Currency (0) 3 13" xfId="10018"/>
    <cellStyle name="Enter Currency (0) 3 14" xfId="10019"/>
    <cellStyle name="Enter Currency (0) 3 15" xfId="10020"/>
    <cellStyle name="Enter Currency (0) 3 16" xfId="10021"/>
    <cellStyle name="Enter Currency (0) 3 17" xfId="10022"/>
    <cellStyle name="Enter Currency (0) 3 18" xfId="10023"/>
    <cellStyle name="Enter Currency (0) 3 19" xfId="10024"/>
    <cellStyle name="Enter Currency (0) 3 2" xfId="10025"/>
    <cellStyle name="Enter Currency (0) 3 20" xfId="10026"/>
    <cellStyle name="Enter Currency (0) 3 21" xfId="10027"/>
    <cellStyle name="Enter Currency (0) 3 22" xfId="10028"/>
    <cellStyle name="Enter Currency (0) 3 23" xfId="28738"/>
    <cellStyle name="Enter Currency (0) 3 3" xfId="10029"/>
    <cellStyle name="Enter Currency (0) 3 4" xfId="10030"/>
    <cellStyle name="Enter Currency (0) 3 5" xfId="10031"/>
    <cellStyle name="Enter Currency (0) 3 6" xfId="10032"/>
    <cellStyle name="Enter Currency (0) 3 7" xfId="10033"/>
    <cellStyle name="Enter Currency (0) 3 8" xfId="10034"/>
    <cellStyle name="Enter Currency (0) 3 9" xfId="10035"/>
    <cellStyle name="Enter Currency (0) 30" xfId="10036"/>
    <cellStyle name="Enter Currency (0) 31" xfId="10037"/>
    <cellStyle name="Enter Currency (0) 32" xfId="10038"/>
    <cellStyle name="Enter Currency (0) 33" xfId="10039"/>
    <cellStyle name="Enter Currency (0) 34" xfId="10040"/>
    <cellStyle name="Enter Currency (0) 35" xfId="10041"/>
    <cellStyle name="Enter Currency (0) 36" xfId="10042"/>
    <cellStyle name="Enter Currency (0) 37" xfId="10043"/>
    <cellStyle name="Enter Currency (0) 38" xfId="28736"/>
    <cellStyle name="Enter Currency (0) 4" xfId="10044"/>
    <cellStyle name="Enter Currency (0) 4 10" xfId="10045"/>
    <cellStyle name="Enter Currency (0) 4 11" xfId="10046"/>
    <cellStyle name="Enter Currency (0) 4 12" xfId="10047"/>
    <cellStyle name="Enter Currency (0) 4 13" xfId="10048"/>
    <cellStyle name="Enter Currency (0) 4 14" xfId="10049"/>
    <cellStyle name="Enter Currency (0) 4 15" xfId="10050"/>
    <cellStyle name="Enter Currency (0) 4 16" xfId="10051"/>
    <cellStyle name="Enter Currency (0) 4 17" xfId="10052"/>
    <cellStyle name="Enter Currency (0) 4 18" xfId="10053"/>
    <cellStyle name="Enter Currency (0) 4 19" xfId="10054"/>
    <cellStyle name="Enter Currency (0) 4 2" xfId="10055"/>
    <cellStyle name="Enter Currency (0) 4 20" xfId="10056"/>
    <cellStyle name="Enter Currency (0) 4 21" xfId="10057"/>
    <cellStyle name="Enter Currency (0) 4 22" xfId="10058"/>
    <cellStyle name="Enter Currency (0) 4 23" xfId="10059"/>
    <cellStyle name="Enter Currency (0) 4 24" xfId="10060"/>
    <cellStyle name="Enter Currency (0) 4 25" xfId="10061"/>
    <cellStyle name="Enter Currency (0) 4 26" xfId="10062"/>
    <cellStyle name="Enter Currency (0) 4 27" xfId="10063"/>
    <cellStyle name="Enter Currency (0) 4 28" xfId="10064"/>
    <cellStyle name="Enter Currency (0) 4 29" xfId="10065"/>
    <cellStyle name="Enter Currency (0) 4 3" xfId="10066"/>
    <cellStyle name="Enter Currency (0) 4 30" xfId="10067"/>
    <cellStyle name="Enter Currency (0) 4 4" xfId="10068"/>
    <cellStyle name="Enter Currency (0) 4 5" xfId="10069"/>
    <cellStyle name="Enter Currency (0) 4 6" xfId="10070"/>
    <cellStyle name="Enter Currency (0) 4 7" xfId="10071"/>
    <cellStyle name="Enter Currency (0) 4 8" xfId="10072"/>
    <cellStyle name="Enter Currency (0) 4 9" xfId="10073"/>
    <cellStyle name="Enter Currency (0) 5" xfId="10074"/>
    <cellStyle name="Enter Currency (0) 5 10" xfId="10075"/>
    <cellStyle name="Enter Currency (0) 5 11" xfId="10076"/>
    <cellStyle name="Enter Currency (0) 5 12" xfId="10077"/>
    <cellStyle name="Enter Currency (0) 5 13" xfId="10078"/>
    <cellStyle name="Enter Currency (0) 5 14" xfId="10079"/>
    <cellStyle name="Enter Currency (0) 5 15" xfId="10080"/>
    <cellStyle name="Enter Currency (0) 5 16" xfId="10081"/>
    <cellStyle name="Enter Currency (0) 5 17" xfId="10082"/>
    <cellStyle name="Enter Currency (0) 5 18" xfId="10083"/>
    <cellStyle name="Enter Currency (0) 5 19" xfId="10084"/>
    <cellStyle name="Enter Currency (0) 5 2" xfId="10085"/>
    <cellStyle name="Enter Currency (0) 5 20" xfId="10086"/>
    <cellStyle name="Enter Currency (0) 5 21" xfId="10087"/>
    <cellStyle name="Enter Currency (0) 5 22" xfId="10088"/>
    <cellStyle name="Enter Currency (0) 5 23" xfId="10089"/>
    <cellStyle name="Enter Currency (0) 5 24" xfId="10090"/>
    <cellStyle name="Enter Currency (0) 5 25" xfId="10091"/>
    <cellStyle name="Enter Currency (0) 5 26" xfId="10092"/>
    <cellStyle name="Enter Currency (0) 5 27" xfId="10093"/>
    <cellStyle name="Enter Currency (0) 5 28" xfId="10094"/>
    <cellStyle name="Enter Currency (0) 5 29" xfId="10095"/>
    <cellStyle name="Enter Currency (0) 5 3" xfId="10096"/>
    <cellStyle name="Enter Currency (0) 5 30" xfId="10097"/>
    <cellStyle name="Enter Currency (0) 5 4" xfId="10098"/>
    <cellStyle name="Enter Currency (0) 5 5" xfId="10099"/>
    <cellStyle name="Enter Currency (0) 5 6" xfId="10100"/>
    <cellStyle name="Enter Currency (0) 5 7" xfId="10101"/>
    <cellStyle name="Enter Currency (0) 5 8" xfId="10102"/>
    <cellStyle name="Enter Currency (0) 5 9" xfId="10103"/>
    <cellStyle name="Enter Currency (0) 6" xfId="10104"/>
    <cellStyle name="Enter Currency (0) 6 2" xfId="10105"/>
    <cellStyle name="Enter Currency (0) 6 3" xfId="10106"/>
    <cellStyle name="Enter Currency (0) 7" xfId="10107"/>
    <cellStyle name="Enter Currency (0) 7 2" xfId="10108"/>
    <cellStyle name="Enter Currency (0) 7 3" xfId="10109"/>
    <cellStyle name="Enter Currency (0) 8" xfId="10110"/>
    <cellStyle name="Enter Currency (0) 8 2" xfId="10111"/>
    <cellStyle name="Enter Currency (0) 8 3" xfId="10112"/>
    <cellStyle name="Enter Currency (0) 9" xfId="10113"/>
    <cellStyle name="Enter Currency (0) 9 2" xfId="10114"/>
    <cellStyle name="Enter Currency (0) 9 3" xfId="10115"/>
    <cellStyle name="Enter Currency (2)" xfId="10116"/>
    <cellStyle name="Enter Currency (2) 10" xfId="10117"/>
    <cellStyle name="Enter Currency (2) 11" xfId="10118"/>
    <cellStyle name="Enter Currency (2) 12" xfId="10119"/>
    <cellStyle name="Enter Currency (2) 13" xfId="10120"/>
    <cellStyle name="Enter Currency (2) 14" xfId="10121"/>
    <cellStyle name="Enter Currency (2) 15" xfId="10122"/>
    <cellStyle name="Enter Currency (2) 16" xfId="10123"/>
    <cellStyle name="Enter Currency (2) 17" xfId="10124"/>
    <cellStyle name="Enter Currency (2) 18" xfId="10125"/>
    <cellStyle name="Enter Currency (2) 19" xfId="10126"/>
    <cellStyle name="Enter Currency (2) 2" xfId="10127"/>
    <cellStyle name="Enter Currency (2) 20" xfId="10128"/>
    <cellStyle name="Enter Currency (2) 21" xfId="10129"/>
    <cellStyle name="Enter Currency (2) 22" xfId="10130"/>
    <cellStyle name="Enter Currency (2) 23" xfId="28739"/>
    <cellStyle name="Enter Currency (2) 3" xfId="10131"/>
    <cellStyle name="Enter Currency (2) 4" xfId="10132"/>
    <cellStyle name="Enter Currency (2) 5" xfId="10133"/>
    <cellStyle name="Enter Currency (2) 6" xfId="10134"/>
    <cellStyle name="Enter Currency (2) 7" xfId="10135"/>
    <cellStyle name="Enter Currency (2) 8" xfId="10136"/>
    <cellStyle name="Enter Currency (2) 9" xfId="10137"/>
    <cellStyle name="Enter Units (0)" xfId="10138"/>
    <cellStyle name="Enter Units (0) 10" xfId="10139"/>
    <cellStyle name="Enter Units (0) 10 2" xfId="10140"/>
    <cellStyle name="Enter Units (0) 10 3" xfId="10141"/>
    <cellStyle name="Enter Units (0) 11" xfId="10142"/>
    <cellStyle name="Enter Units (0) 11 2" xfId="10143"/>
    <cellStyle name="Enter Units (0) 11 3" xfId="10144"/>
    <cellStyle name="Enter Units (0) 12" xfId="10145"/>
    <cellStyle name="Enter Units (0) 12 2" xfId="10146"/>
    <cellStyle name="Enter Units (0) 12 3" xfId="10147"/>
    <cellStyle name="Enter Units (0) 13" xfId="10148"/>
    <cellStyle name="Enter Units (0) 13 2" xfId="10149"/>
    <cellStyle name="Enter Units (0) 13 3" xfId="10150"/>
    <cellStyle name="Enter Units (0) 14" xfId="10151"/>
    <cellStyle name="Enter Units (0) 14 2" xfId="10152"/>
    <cellStyle name="Enter Units (0) 14 3" xfId="10153"/>
    <cellStyle name="Enter Units (0) 15" xfId="10154"/>
    <cellStyle name="Enter Units (0) 15 2" xfId="10155"/>
    <cellStyle name="Enter Units (0) 15 3" xfId="10156"/>
    <cellStyle name="Enter Units (0) 16" xfId="10157"/>
    <cellStyle name="Enter Units (0) 16 2" xfId="10158"/>
    <cellStyle name="Enter Units (0) 16 3" xfId="10159"/>
    <cellStyle name="Enter Units (0) 17" xfId="10160"/>
    <cellStyle name="Enter Units (0) 18" xfId="10161"/>
    <cellStyle name="Enter Units (0) 19" xfId="10162"/>
    <cellStyle name="Enter Units (0) 2" xfId="10163"/>
    <cellStyle name="Enter Units (0) 2 10" xfId="10164"/>
    <cellStyle name="Enter Units (0) 2 10 2" xfId="10165"/>
    <cellStyle name="Enter Units (0) 2 10 3" xfId="10166"/>
    <cellStyle name="Enter Units (0) 2 11" xfId="10167"/>
    <cellStyle name="Enter Units (0) 2 11 2" xfId="10168"/>
    <cellStyle name="Enter Units (0) 2 11 3" xfId="10169"/>
    <cellStyle name="Enter Units (0) 2 12" xfId="10170"/>
    <cellStyle name="Enter Units (0) 2 12 2" xfId="10171"/>
    <cellStyle name="Enter Units (0) 2 12 3" xfId="10172"/>
    <cellStyle name="Enter Units (0) 2 13" xfId="10173"/>
    <cellStyle name="Enter Units (0) 2 13 2" xfId="10174"/>
    <cellStyle name="Enter Units (0) 2 13 3" xfId="10175"/>
    <cellStyle name="Enter Units (0) 2 14" xfId="10176"/>
    <cellStyle name="Enter Units (0) 2 15" xfId="10177"/>
    <cellStyle name="Enter Units (0) 2 16" xfId="10178"/>
    <cellStyle name="Enter Units (0) 2 17" xfId="10179"/>
    <cellStyle name="Enter Units (0) 2 18" xfId="10180"/>
    <cellStyle name="Enter Units (0) 2 19" xfId="10181"/>
    <cellStyle name="Enter Units (0) 2 2" xfId="10182"/>
    <cellStyle name="Enter Units (0) 2 2 2" xfId="10183"/>
    <cellStyle name="Enter Units (0) 2 2 3" xfId="10184"/>
    <cellStyle name="Enter Units (0) 2 20" xfId="10185"/>
    <cellStyle name="Enter Units (0) 2 21" xfId="10186"/>
    <cellStyle name="Enter Units (0) 2 22" xfId="10187"/>
    <cellStyle name="Enter Units (0) 2 23" xfId="10188"/>
    <cellStyle name="Enter Units (0) 2 24" xfId="10189"/>
    <cellStyle name="Enter Units (0) 2 25" xfId="10190"/>
    <cellStyle name="Enter Units (0) 2 26" xfId="10191"/>
    <cellStyle name="Enter Units (0) 2 27" xfId="10192"/>
    <cellStyle name="Enter Units (0) 2 28" xfId="10193"/>
    <cellStyle name="Enter Units (0) 2 29" xfId="10194"/>
    <cellStyle name="Enter Units (0) 2 3" xfId="10195"/>
    <cellStyle name="Enter Units (0) 2 3 2" xfId="10196"/>
    <cellStyle name="Enter Units (0) 2 3 3" xfId="10197"/>
    <cellStyle name="Enter Units (0) 2 30" xfId="10198"/>
    <cellStyle name="Enter Units (0) 2 31" xfId="10199"/>
    <cellStyle name="Enter Units (0) 2 32" xfId="10200"/>
    <cellStyle name="Enter Units (0) 2 33" xfId="10201"/>
    <cellStyle name="Enter Units (0) 2 34" xfId="10202"/>
    <cellStyle name="Enter Units (0) 2 35" xfId="10203"/>
    <cellStyle name="Enter Units (0) 2 36" xfId="10204"/>
    <cellStyle name="Enter Units (0) 2 37" xfId="10205"/>
    <cellStyle name="Enter Units (0) 2 38" xfId="10206"/>
    <cellStyle name="Enter Units (0) 2 39" xfId="10207"/>
    <cellStyle name="Enter Units (0) 2 4" xfId="10208"/>
    <cellStyle name="Enter Units (0) 2 4 2" xfId="10209"/>
    <cellStyle name="Enter Units (0) 2 4 3" xfId="10210"/>
    <cellStyle name="Enter Units (0) 2 40" xfId="10211"/>
    <cellStyle name="Enter Units (0) 2 41" xfId="10212"/>
    <cellStyle name="Enter Units (0) 2 42" xfId="10213"/>
    <cellStyle name="Enter Units (0) 2 43" xfId="10214"/>
    <cellStyle name="Enter Units (0) 2 44" xfId="10215"/>
    <cellStyle name="Enter Units (0) 2 45" xfId="10216"/>
    <cellStyle name="Enter Units (0) 2 46" xfId="10217"/>
    <cellStyle name="Enter Units (0) 2 47" xfId="10218"/>
    <cellStyle name="Enter Units (0) 2 48" xfId="10219"/>
    <cellStyle name="Enter Units (0) 2 49" xfId="10220"/>
    <cellStyle name="Enter Units (0) 2 5" xfId="10221"/>
    <cellStyle name="Enter Units (0) 2 5 2" xfId="10222"/>
    <cellStyle name="Enter Units (0) 2 5 3" xfId="10223"/>
    <cellStyle name="Enter Units (0) 2 50" xfId="10224"/>
    <cellStyle name="Enter Units (0) 2 51" xfId="10225"/>
    <cellStyle name="Enter Units (0) 2 52" xfId="10226"/>
    <cellStyle name="Enter Units (0) 2 53" xfId="10227"/>
    <cellStyle name="Enter Units (0) 2 54" xfId="10228"/>
    <cellStyle name="Enter Units (0) 2 55" xfId="10229"/>
    <cellStyle name="Enter Units (0) 2 56" xfId="10230"/>
    <cellStyle name="Enter Units (0) 2 57" xfId="10231"/>
    <cellStyle name="Enter Units (0) 2 58" xfId="10232"/>
    <cellStyle name="Enter Units (0) 2 59" xfId="10233"/>
    <cellStyle name="Enter Units (0) 2 6" xfId="10234"/>
    <cellStyle name="Enter Units (0) 2 6 2" xfId="10235"/>
    <cellStyle name="Enter Units (0) 2 6 3" xfId="10236"/>
    <cellStyle name="Enter Units (0) 2 60" xfId="10237"/>
    <cellStyle name="Enter Units (0) 2 61" xfId="10238"/>
    <cellStyle name="Enter Units (0) 2 62" xfId="28741"/>
    <cellStyle name="Enter Units (0) 2 7" xfId="10239"/>
    <cellStyle name="Enter Units (0) 2 7 2" xfId="10240"/>
    <cellStyle name="Enter Units (0) 2 7 3" xfId="10241"/>
    <cellStyle name="Enter Units (0) 2 8" xfId="10242"/>
    <cellStyle name="Enter Units (0) 2 8 2" xfId="10243"/>
    <cellStyle name="Enter Units (0) 2 8 3" xfId="10244"/>
    <cellStyle name="Enter Units (0) 2 9" xfId="10245"/>
    <cellStyle name="Enter Units (0) 2 9 2" xfId="10246"/>
    <cellStyle name="Enter Units (0) 2 9 3" xfId="10247"/>
    <cellStyle name="Enter Units (0) 20" xfId="10248"/>
    <cellStyle name="Enter Units (0) 21" xfId="10249"/>
    <cellStyle name="Enter Units (0) 22" xfId="10250"/>
    <cellStyle name="Enter Units (0) 23" xfId="10251"/>
    <cellStyle name="Enter Units (0) 24" xfId="10252"/>
    <cellStyle name="Enter Units (0) 25" xfId="10253"/>
    <cellStyle name="Enter Units (0) 26" xfId="10254"/>
    <cellStyle name="Enter Units (0) 27" xfId="10255"/>
    <cellStyle name="Enter Units (0) 28" xfId="10256"/>
    <cellStyle name="Enter Units (0) 29" xfId="10257"/>
    <cellStyle name="Enter Units (0) 3" xfId="10258"/>
    <cellStyle name="Enter Units (0) 3 10" xfId="10259"/>
    <cellStyle name="Enter Units (0) 3 11" xfId="10260"/>
    <cellStyle name="Enter Units (0) 3 12" xfId="10261"/>
    <cellStyle name="Enter Units (0) 3 13" xfId="10262"/>
    <cellStyle name="Enter Units (0) 3 14" xfId="10263"/>
    <cellStyle name="Enter Units (0) 3 15" xfId="10264"/>
    <cellStyle name="Enter Units (0) 3 16" xfId="10265"/>
    <cellStyle name="Enter Units (0) 3 17" xfId="10266"/>
    <cellStyle name="Enter Units (0) 3 18" xfId="10267"/>
    <cellStyle name="Enter Units (0) 3 19" xfId="10268"/>
    <cellStyle name="Enter Units (0) 3 2" xfId="10269"/>
    <cellStyle name="Enter Units (0) 3 20" xfId="10270"/>
    <cellStyle name="Enter Units (0) 3 21" xfId="10271"/>
    <cellStyle name="Enter Units (0) 3 22" xfId="10272"/>
    <cellStyle name="Enter Units (0) 3 23" xfId="28742"/>
    <cellStyle name="Enter Units (0) 3 3" xfId="10273"/>
    <cellStyle name="Enter Units (0) 3 4" xfId="10274"/>
    <cellStyle name="Enter Units (0) 3 5" xfId="10275"/>
    <cellStyle name="Enter Units (0) 3 6" xfId="10276"/>
    <cellStyle name="Enter Units (0) 3 7" xfId="10277"/>
    <cellStyle name="Enter Units (0) 3 8" xfId="10278"/>
    <cellStyle name="Enter Units (0) 3 9" xfId="10279"/>
    <cellStyle name="Enter Units (0) 30" xfId="10280"/>
    <cellStyle name="Enter Units (0) 31" xfId="10281"/>
    <cellStyle name="Enter Units (0) 32" xfId="10282"/>
    <cellStyle name="Enter Units (0) 33" xfId="10283"/>
    <cellStyle name="Enter Units (0) 34" xfId="10284"/>
    <cellStyle name="Enter Units (0) 35" xfId="10285"/>
    <cellStyle name="Enter Units (0) 36" xfId="10286"/>
    <cellStyle name="Enter Units (0) 37" xfId="10287"/>
    <cellStyle name="Enter Units (0) 38" xfId="28740"/>
    <cellStyle name="Enter Units (0) 4" xfId="10288"/>
    <cellStyle name="Enter Units (0) 4 10" xfId="10289"/>
    <cellStyle name="Enter Units (0) 4 11" xfId="10290"/>
    <cellStyle name="Enter Units (0) 4 12" xfId="10291"/>
    <cellStyle name="Enter Units (0) 4 13" xfId="10292"/>
    <cellStyle name="Enter Units (0) 4 14" xfId="10293"/>
    <cellStyle name="Enter Units (0) 4 15" xfId="10294"/>
    <cellStyle name="Enter Units (0) 4 16" xfId="10295"/>
    <cellStyle name="Enter Units (0) 4 17" xfId="10296"/>
    <cellStyle name="Enter Units (0) 4 18" xfId="10297"/>
    <cellStyle name="Enter Units (0) 4 19" xfId="10298"/>
    <cellStyle name="Enter Units (0) 4 2" xfId="10299"/>
    <cellStyle name="Enter Units (0) 4 20" xfId="10300"/>
    <cellStyle name="Enter Units (0) 4 21" xfId="10301"/>
    <cellStyle name="Enter Units (0) 4 22" xfId="10302"/>
    <cellStyle name="Enter Units (0) 4 23" xfId="10303"/>
    <cellStyle name="Enter Units (0) 4 24" xfId="10304"/>
    <cellStyle name="Enter Units (0) 4 25" xfId="10305"/>
    <cellStyle name="Enter Units (0) 4 26" xfId="10306"/>
    <cellStyle name="Enter Units (0) 4 27" xfId="10307"/>
    <cellStyle name="Enter Units (0) 4 28" xfId="10308"/>
    <cellStyle name="Enter Units (0) 4 29" xfId="10309"/>
    <cellStyle name="Enter Units (0) 4 3" xfId="10310"/>
    <cellStyle name="Enter Units (0) 4 30" xfId="10311"/>
    <cellStyle name="Enter Units (0) 4 4" xfId="10312"/>
    <cellStyle name="Enter Units (0) 4 5" xfId="10313"/>
    <cellStyle name="Enter Units (0) 4 6" xfId="10314"/>
    <cellStyle name="Enter Units (0) 4 7" xfId="10315"/>
    <cellStyle name="Enter Units (0) 4 8" xfId="10316"/>
    <cellStyle name="Enter Units (0) 4 9" xfId="10317"/>
    <cellStyle name="Enter Units (0) 5" xfId="10318"/>
    <cellStyle name="Enter Units (0) 5 10" xfId="10319"/>
    <cellStyle name="Enter Units (0) 5 11" xfId="10320"/>
    <cellStyle name="Enter Units (0) 5 12" xfId="10321"/>
    <cellStyle name="Enter Units (0) 5 13" xfId="10322"/>
    <cellStyle name="Enter Units (0) 5 14" xfId="10323"/>
    <cellStyle name="Enter Units (0) 5 15" xfId="10324"/>
    <cellStyle name="Enter Units (0) 5 16" xfId="10325"/>
    <cellStyle name="Enter Units (0) 5 17" xfId="10326"/>
    <cellStyle name="Enter Units (0) 5 18" xfId="10327"/>
    <cellStyle name="Enter Units (0) 5 19" xfId="10328"/>
    <cellStyle name="Enter Units (0) 5 2" xfId="10329"/>
    <cellStyle name="Enter Units (0) 5 20" xfId="10330"/>
    <cellStyle name="Enter Units (0) 5 21" xfId="10331"/>
    <cellStyle name="Enter Units (0) 5 22" xfId="10332"/>
    <cellStyle name="Enter Units (0) 5 23" xfId="10333"/>
    <cellStyle name="Enter Units (0) 5 24" xfId="10334"/>
    <cellStyle name="Enter Units (0) 5 25" xfId="10335"/>
    <cellStyle name="Enter Units (0) 5 26" xfId="10336"/>
    <cellStyle name="Enter Units (0) 5 27" xfId="10337"/>
    <cellStyle name="Enter Units (0) 5 28" xfId="10338"/>
    <cellStyle name="Enter Units (0) 5 29" xfId="10339"/>
    <cellStyle name="Enter Units (0) 5 3" xfId="10340"/>
    <cellStyle name="Enter Units (0) 5 30" xfId="10341"/>
    <cellStyle name="Enter Units (0) 5 4" xfId="10342"/>
    <cellStyle name="Enter Units (0) 5 5" xfId="10343"/>
    <cellStyle name="Enter Units (0) 5 6" xfId="10344"/>
    <cellStyle name="Enter Units (0) 5 7" xfId="10345"/>
    <cellStyle name="Enter Units (0) 5 8" xfId="10346"/>
    <cellStyle name="Enter Units (0) 5 9" xfId="10347"/>
    <cellStyle name="Enter Units (0) 6" xfId="10348"/>
    <cellStyle name="Enter Units (0) 6 2" xfId="10349"/>
    <cellStyle name="Enter Units (0) 6 3" xfId="10350"/>
    <cellStyle name="Enter Units (0) 7" xfId="10351"/>
    <cellStyle name="Enter Units (0) 7 2" xfId="10352"/>
    <cellStyle name="Enter Units (0) 7 3" xfId="10353"/>
    <cellStyle name="Enter Units (0) 8" xfId="10354"/>
    <cellStyle name="Enter Units (0) 8 2" xfId="10355"/>
    <cellStyle name="Enter Units (0) 8 3" xfId="10356"/>
    <cellStyle name="Enter Units (0) 9" xfId="10357"/>
    <cellStyle name="Enter Units (0) 9 2" xfId="10358"/>
    <cellStyle name="Enter Units (0) 9 3" xfId="10359"/>
    <cellStyle name="Enter Units (1)" xfId="10360"/>
    <cellStyle name="Enter Units (1) 10" xfId="10361"/>
    <cellStyle name="Enter Units (1) 10 2" xfId="10362"/>
    <cellStyle name="Enter Units (1) 10 3" xfId="10363"/>
    <cellStyle name="Enter Units (1) 11" xfId="10364"/>
    <cellStyle name="Enter Units (1) 11 2" xfId="10365"/>
    <cellStyle name="Enter Units (1) 11 3" xfId="10366"/>
    <cellStyle name="Enter Units (1) 12" xfId="10367"/>
    <cellStyle name="Enter Units (1) 12 2" xfId="10368"/>
    <cellStyle name="Enter Units (1) 12 3" xfId="10369"/>
    <cellStyle name="Enter Units (1) 13" xfId="10370"/>
    <cellStyle name="Enter Units (1) 13 2" xfId="10371"/>
    <cellStyle name="Enter Units (1) 13 3" xfId="10372"/>
    <cellStyle name="Enter Units (1) 14" xfId="10373"/>
    <cellStyle name="Enter Units (1) 14 2" xfId="10374"/>
    <cellStyle name="Enter Units (1) 14 3" xfId="10375"/>
    <cellStyle name="Enter Units (1) 15" xfId="10376"/>
    <cellStyle name="Enter Units (1) 15 2" xfId="10377"/>
    <cellStyle name="Enter Units (1) 15 3" xfId="10378"/>
    <cellStyle name="Enter Units (1) 16" xfId="10379"/>
    <cellStyle name="Enter Units (1) 16 2" xfId="10380"/>
    <cellStyle name="Enter Units (1) 16 3" xfId="10381"/>
    <cellStyle name="Enter Units (1) 17" xfId="10382"/>
    <cellStyle name="Enter Units (1) 18" xfId="10383"/>
    <cellStyle name="Enter Units (1) 19" xfId="10384"/>
    <cellStyle name="Enter Units (1) 2" xfId="10385"/>
    <cellStyle name="Enter Units (1) 2 10" xfId="10386"/>
    <cellStyle name="Enter Units (1) 2 10 2" xfId="10387"/>
    <cellStyle name="Enter Units (1) 2 10 3" xfId="10388"/>
    <cellStyle name="Enter Units (1) 2 11" xfId="10389"/>
    <cellStyle name="Enter Units (1) 2 11 2" xfId="10390"/>
    <cellStyle name="Enter Units (1) 2 11 3" xfId="10391"/>
    <cellStyle name="Enter Units (1) 2 12" xfId="10392"/>
    <cellStyle name="Enter Units (1) 2 12 2" xfId="10393"/>
    <cellStyle name="Enter Units (1) 2 12 3" xfId="10394"/>
    <cellStyle name="Enter Units (1) 2 13" xfId="10395"/>
    <cellStyle name="Enter Units (1) 2 13 2" xfId="10396"/>
    <cellStyle name="Enter Units (1) 2 13 3" xfId="10397"/>
    <cellStyle name="Enter Units (1) 2 14" xfId="10398"/>
    <cellStyle name="Enter Units (1) 2 15" xfId="10399"/>
    <cellStyle name="Enter Units (1) 2 16" xfId="10400"/>
    <cellStyle name="Enter Units (1) 2 17" xfId="10401"/>
    <cellStyle name="Enter Units (1) 2 18" xfId="10402"/>
    <cellStyle name="Enter Units (1) 2 19" xfId="10403"/>
    <cellStyle name="Enter Units (1) 2 2" xfId="10404"/>
    <cellStyle name="Enter Units (1) 2 2 2" xfId="10405"/>
    <cellStyle name="Enter Units (1) 2 2 3" xfId="10406"/>
    <cellStyle name="Enter Units (1) 2 20" xfId="10407"/>
    <cellStyle name="Enter Units (1) 2 21" xfId="10408"/>
    <cellStyle name="Enter Units (1) 2 22" xfId="10409"/>
    <cellStyle name="Enter Units (1) 2 23" xfId="10410"/>
    <cellStyle name="Enter Units (1) 2 24" xfId="10411"/>
    <cellStyle name="Enter Units (1) 2 25" xfId="10412"/>
    <cellStyle name="Enter Units (1) 2 26" xfId="10413"/>
    <cellStyle name="Enter Units (1) 2 27" xfId="10414"/>
    <cellStyle name="Enter Units (1) 2 28" xfId="10415"/>
    <cellStyle name="Enter Units (1) 2 29" xfId="10416"/>
    <cellStyle name="Enter Units (1) 2 3" xfId="10417"/>
    <cellStyle name="Enter Units (1) 2 3 2" xfId="10418"/>
    <cellStyle name="Enter Units (1) 2 3 3" xfId="10419"/>
    <cellStyle name="Enter Units (1) 2 30" xfId="10420"/>
    <cellStyle name="Enter Units (1) 2 31" xfId="10421"/>
    <cellStyle name="Enter Units (1) 2 32" xfId="10422"/>
    <cellStyle name="Enter Units (1) 2 33" xfId="10423"/>
    <cellStyle name="Enter Units (1) 2 34" xfId="10424"/>
    <cellStyle name="Enter Units (1) 2 35" xfId="10425"/>
    <cellStyle name="Enter Units (1) 2 36" xfId="10426"/>
    <cellStyle name="Enter Units (1) 2 37" xfId="10427"/>
    <cellStyle name="Enter Units (1) 2 38" xfId="10428"/>
    <cellStyle name="Enter Units (1) 2 39" xfId="10429"/>
    <cellStyle name="Enter Units (1) 2 4" xfId="10430"/>
    <cellStyle name="Enter Units (1) 2 4 2" xfId="10431"/>
    <cellStyle name="Enter Units (1) 2 4 3" xfId="10432"/>
    <cellStyle name="Enter Units (1) 2 40" xfId="10433"/>
    <cellStyle name="Enter Units (1) 2 41" xfId="10434"/>
    <cellStyle name="Enter Units (1) 2 42" xfId="10435"/>
    <cellStyle name="Enter Units (1) 2 43" xfId="10436"/>
    <cellStyle name="Enter Units (1) 2 44" xfId="10437"/>
    <cellStyle name="Enter Units (1) 2 45" xfId="10438"/>
    <cellStyle name="Enter Units (1) 2 46" xfId="10439"/>
    <cellStyle name="Enter Units (1) 2 47" xfId="10440"/>
    <cellStyle name="Enter Units (1) 2 48" xfId="10441"/>
    <cellStyle name="Enter Units (1) 2 49" xfId="10442"/>
    <cellStyle name="Enter Units (1) 2 5" xfId="10443"/>
    <cellStyle name="Enter Units (1) 2 5 2" xfId="10444"/>
    <cellStyle name="Enter Units (1) 2 5 3" xfId="10445"/>
    <cellStyle name="Enter Units (1) 2 50" xfId="10446"/>
    <cellStyle name="Enter Units (1) 2 51" xfId="10447"/>
    <cellStyle name="Enter Units (1) 2 52" xfId="10448"/>
    <cellStyle name="Enter Units (1) 2 53" xfId="10449"/>
    <cellStyle name="Enter Units (1) 2 54" xfId="10450"/>
    <cellStyle name="Enter Units (1) 2 55" xfId="10451"/>
    <cellStyle name="Enter Units (1) 2 56" xfId="10452"/>
    <cellStyle name="Enter Units (1) 2 57" xfId="10453"/>
    <cellStyle name="Enter Units (1) 2 58" xfId="10454"/>
    <cellStyle name="Enter Units (1) 2 59" xfId="10455"/>
    <cellStyle name="Enter Units (1) 2 6" xfId="10456"/>
    <cellStyle name="Enter Units (1) 2 6 2" xfId="10457"/>
    <cellStyle name="Enter Units (1) 2 6 3" xfId="10458"/>
    <cellStyle name="Enter Units (1) 2 60" xfId="10459"/>
    <cellStyle name="Enter Units (1) 2 61" xfId="10460"/>
    <cellStyle name="Enter Units (1) 2 62" xfId="28744"/>
    <cellStyle name="Enter Units (1) 2 7" xfId="10461"/>
    <cellStyle name="Enter Units (1) 2 7 2" xfId="10462"/>
    <cellStyle name="Enter Units (1) 2 7 3" xfId="10463"/>
    <cellStyle name="Enter Units (1) 2 8" xfId="10464"/>
    <cellStyle name="Enter Units (1) 2 8 2" xfId="10465"/>
    <cellStyle name="Enter Units (1) 2 8 3" xfId="10466"/>
    <cellStyle name="Enter Units (1) 2 9" xfId="10467"/>
    <cellStyle name="Enter Units (1) 2 9 2" xfId="10468"/>
    <cellStyle name="Enter Units (1) 2 9 3" xfId="10469"/>
    <cellStyle name="Enter Units (1) 20" xfId="10470"/>
    <cellStyle name="Enter Units (1) 21" xfId="10471"/>
    <cellStyle name="Enter Units (1) 22" xfId="10472"/>
    <cellStyle name="Enter Units (1) 23" xfId="10473"/>
    <cellStyle name="Enter Units (1) 24" xfId="10474"/>
    <cellStyle name="Enter Units (1) 25" xfId="10475"/>
    <cellStyle name="Enter Units (1) 26" xfId="10476"/>
    <cellStyle name="Enter Units (1) 27" xfId="10477"/>
    <cellStyle name="Enter Units (1) 28" xfId="10478"/>
    <cellStyle name="Enter Units (1) 29" xfId="10479"/>
    <cellStyle name="Enter Units (1) 3" xfId="10480"/>
    <cellStyle name="Enter Units (1) 3 10" xfId="10481"/>
    <cellStyle name="Enter Units (1) 3 11" xfId="10482"/>
    <cellStyle name="Enter Units (1) 3 12" xfId="10483"/>
    <cellStyle name="Enter Units (1) 3 13" xfId="10484"/>
    <cellStyle name="Enter Units (1) 3 14" xfId="10485"/>
    <cellStyle name="Enter Units (1) 3 15" xfId="10486"/>
    <cellStyle name="Enter Units (1) 3 16" xfId="10487"/>
    <cellStyle name="Enter Units (1) 3 17" xfId="10488"/>
    <cellStyle name="Enter Units (1) 3 18" xfId="10489"/>
    <cellStyle name="Enter Units (1) 3 19" xfId="10490"/>
    <cellStyle name="Enter Units (1) 3 2" xfId="10491"/>
    <cellStyle name="Enter Units (1) 3 20" xfId="10492"/>
    <cellStyle name="Enter Units (1) 3 21" xfId="10493"/>
    <cellStyle name="Enter Units (1) 3 22" xfId="10494"/>
    <cellStyle name="Enter Units (1) 3 23" xfId="28745"/>
    <cellStyle name="Enter Units (1) 3 3" xfId="10495"/>
    <cellStyle name="Enter Units (1) 3 4" xfId="10496"/>
    <cellStyle name="Enter Units (1) 3 5" xfId="10497"/>
    <cellStyle name="Enter Units (1) 3 6" xfId="10498"/>
    <cellStyle name="Enter Units (1) 3 7" xfId="10499"/>
    <cellStyle name="Enter Units (1) 3 8" xfId="10500"/>
    <cellStyle name="Enter Units (1) 3 9" xfId="10501"/>
    <cellStyle name="Enter Units (1) 30" xfId="10502"/>
    <cellStyle name="Enter Units (1) 31" xfId="10503"/>
    <cellStyle name="Enter Units (1) 32" xfId="10504"/>
    <cellStyle name="Enter Units (1) 33" xfId="10505"/>
    <cellStyle name="Enter Units (1) 34" xfId="10506"/>
    <cellStyle name="Enter Units (1) 35" xfId="10507"/>
    <cellStyle name="Enter Units (1) 36" xfId="10508"/>
    <cellStyle name="Enter Units (1) 37" xfId="10509"/>
    <cellStyle name="Enter Units (1) 38" xfId="28743"/>
    <cellStyle name="Enter Units (1) 4" xfId="10510"/>
    <cellStyle name="Enter Units (1) 4 10" xfId="10511"/>
    <cellStyle name="Enter Units (1) 4 11" xfId="10512"/>
    <cellStyle name="Enter Units (1) 4 12" xfId="10513"/>
    <cellStyle name="Enter Units (1) 4 13" xfId="10514"/>
    <cellStyle name="Enter Units (1) 4 14" xfId="10515"/>
    <cellStyle name="Enter Units (1) 4 15" xfId="10516"/>
    <cellStyle name="Enter Units (1) 4 16" xfId="10517"/>
    <cellStyle name="Enter Units (1) 4 17" xfId="10518"/>
    <cellStyle name="Enter Units (1) 4 18" xfId="10519"/>
    <cellStyle name="Enter Units (1) 4 19" xfId="10520"/>
    <cellStyle name="Enter Units (1) 4 2" xfId="10521"/>
    <cellStyle name="Enter Units (1) 4 20" xfId="10522"/>
    <cellStyle name="Enter Units (1) 4 21" xfId="10523"/>
    <cellStyle name="Enter Units (1) 4 22" xfId="10524"/>
    <cellStyle name="Enter Units (1) 4 23" xfId="10525"/>
    <cellStyle name="Enter Units (1) 4 24" xfId="10526"/>
    <cellStyle name="Enter Units (1) 4 25" xfId="10527"/>
    <cellStyle name="Enter Units (1) 4 26" xfId="10528"/>
    <cellStyle name="Enter Units (1) 4 27" xfId="10529"/>
    <cellStyle name="Enter Units (1) 4 28" xfId="10530"/>
    <cellStyle name="Enter Units (1) 4 29" xfId="10531"/>
    <cellStyle name="Enter Units (1) 4 3" xfId="10532"/>
    <cellStyle name="Enter Units (1) 4 30" xfId="10533"/>
    <cellStyle name="Enter Units (1) 4 4" xfId="10534"/>
    <cellStyle name="Enter Units (1) 4 5" xfId="10535"/>
    <cellStyle name="Enter Units (1) 4 6" xfId="10536"/>
    <cellStyle name="Enter Units (1) 4 7" xfId="10537"/>
    <cellStyle name="Enter Units (1) 4 8" xfId="10538"/>
    <cellStyle name="Enter Units (1) 4 9" xfId="10539"/>
    <cellStyle name="Enter Units (1) 5" xfId="10540"/>
    <cellStyle name="Enter Units (1) 5 10" xfId="10541"/>
    <cellStyle name="Enter Units (1) 5 11" xfId="10542"/>
    <cellStyle name="Enter Units (1) 5 12" xfId="10543"/>
    <cellStyle name="Enter Units (1) 5 13" xfId="10544"/>
    <cellStyle name="Enter Units (1) 5 14" xfId="10545"/>
    <cellStyle name="Enter Units (1) 5 15" xfId="10546"/>
    <cellStyle name="Enter Units (1) 5 16" xfId="10547"/>
    <cellStyle name="Enter Units (1) 5 17" xfId="10548"/>
    <cellStyle name="Enter Units (1) 5 18" xfId="10549"/>
    <cellStyle name="Enter Units (1) 5 19" xfId="10550"/>
    <cellStyle name="Enter Units (1) 5 2" xfId="10551"/>
    <cellStyle name="Enter Units (1) 5 20" xfId="10552"/>
    <cellStyle name="Enter Units (1) 5 21" xfId="10553"/>
    <cellStyle name="Enter Units (1) 5 22" xfId="10554"/>
    <cellStyle name="Enter Units (1) 5 23" xfId="10555"/>
    <cellStyle name="Enter Units (1) 5 24" xfId="10556"/>
    <cellStyle name="Enter Units (1) 5 25" xfId="10557"/>
    <cellStyle name="Enter Units (1) 5 26" xfId="10558"/>
    <cellStyle name="Enter Units (1) 5 27" xfId="10559"/>
    <cellStyle name="Enter Units (1) 5 28" xfId="10560"/>
    <cellStyle name="Enter Units (1) 5 29" xfId="10561"/>
    <cellStyle name="Enter Units (1) 5 3" xfId="10562"/>
    <cellStyle name="Enter Units (1) 5 30" xfId="10563"/>
    <cellStyle name="Enter Units (1) 5 4" xfId="10564"/>
    <cellStyle name="Enter Units (1) 5 5" xfId="10565"/>
    <cellStyle name="Enter Units (1) 5 6" xfId="10566"/>
    <cellStyle name="Enter Units (1) 5 7" xfId="10567"/>
    <cellStyle name="Enter Units (1) 5 8" xfId="10568"/>
    <cellStyle name="Enter Units (1) 5 9" xfId="10569"/>
    <cellStyle name="Enter Units (1) 6" xfId="10570"/>
    <cellStyle name="Enter Units (1) 6 2" xfId="10571"/>
    <cellStyle name="Enter Units (1) 6 3" xfId="10572"/>
    <cellStyle name="Enter Units (1) 7" xfId="10573"/>
    <cellStyle name="Enter Units (1) 7 2" xfId="10574"/>
    <cellStyle name="Enter Units (1) 7 3" xfId="10575"/>
    <cellStyle name="Enter Units (1) 8" xfId="10576"/>
    <cellStyle name="Enter Units (1) 8 2" xfId="10577"/>
    <cellStyle name="Enter Units (1) 8 3" xfId="10578"/>
    <cellStyle name="Enter Units (1) 9" xfId="10579"/>
    <cellStyle name="Enter Units (1) 9 2" xfId="10580"/>
    <cellStyle name="Enter Units (1) 9 3" xfId="10581"/>
    <cellStyle name="Enter Units (2)" xfId="10582"/>
    <cellStyle name="Enter Units (2) 10" xfId="10583"/>
    <cellStyle name="Enter Units (2) 11" xfId="10584"/>
    <cellStyle name="Enter Units (2) 12" xfId="10585"/>
    <cellStyle name="Enter Units (2) 13" xfId="10586"/>
    <cellStyle name="Enter Units (2) 14" xfId="10587"/>
    <cellStyle name="Enter Units (2) 15" xfId="10588"/>
    <cellStyle name="Enter Units (2) 16" xfId="10589"/>
    <cellStyle name="Enter Units (2) 17" xfId="10590"/>
    <cellStyle name="Enter Units (2) 18" xfId="10591"/>
    <cellStyle name="Enter Units (2) 19" xfId="10592"/>
    <cellStyle name="Enter Units (2) 2" xfId="10593"/>
    <cellStyle name="Enter Units (2) 20" xfId="10594"/>
    <cellStyle name="Enter Units (2) 21" xfId="10595"/>
    <cellStyle name="Enter Units (2) 22" xfId="10596"/>
    <cellStyle name="Enter Units (2) 23" xfId="28746"/>
    <cellStyle name="Enter Units (2) 3" xfId="10597"/>
    <cellStyle name="Enter Units (2) 4" xfId="10598"/>
    <cellStyle name="Enter Units (2) 5" xfId="10599"/>
    <cellStyle name="Enter Units (2) 6" xfId="10600"/>
    <cellStyle name="Enter Units (2) 7" xfId="10601"/>
    <cellStyle name="Enter Units (2) 8" xfId="10602"/>
    <cellStyle name="Enter Units (2) 9" xfId="10603"/>
    <cellStyle name="Entered" xfId="10604"/>
    <cellStyle name="Entered 10" xfId="10605"/>
    <cellStyle name="Entered 11" xfId="10606"/>
    <cellStyle name="Entered 12" xfId="10607"/>
    <cellStyle name="Entered 13" xfId="10608"/>
    <cellStyle name="Entered 14" xfId="10609"/>
    <cellStyle name="Entered 15" xfId="10610"/>
    <cellStyle name="Entered 16" xfId="10611"/>
    <cellStyle name="Entered 17" xfId="10612"/>
    <cellStyle name="Entered 18" xfId="10613"/>
    <cellStyle name="Entered 19" xfId="10614"/>
    <cellStyle name="Entered 2" xfId="10615"/>
    <cellStyle name="Entered 20" xfId="10616"/>
    <cellStyle name="Entered 21" xfId="10617"/>
    <cellStyle name="Entered 22" xfId="10618"/>
    <cellStyle name="Entered 23" xfId="28747"/>
    <cellStyle name="Entered 3" xfId="10619"/>
    <cellStyle name="Entered 4" xfId="10620"/>
    <cellStyle name="Entered 5" xfId="10621"/>
    <cellStyle name="Entered 6" xfId="10622"/>
    <cellStyle name="Entered 7" xfId="10623"/>
    <cellStyle name="Entered 8" xfId="10624"/>
    <cellStyle name="Entered 9" xfId="10625"/>
    <cellStyle name="Entrée" xfId="10626"/>
    <cellStyle name="Entrée 10" xfId="10627"/>
    <cellStyle name="Entrée 11" xfId="10628"/>
    <cellStyle name="Entrée 12" xfId="10629"/>
    <cellStyle name="Entrée 13" xfId="10630"/>
    <cellStyle name="Entrée 14" xfId="10631"/>
    <cellStyle name="Entrée 15" xfId="10632"/>
    <cellStyle name="Entrée 16" xfId="10633"/>
    <cellStyle name="Entrée 17" xfId="10634"/>
    <cellStyle name="Entrée 18" xfId="10635"/>
    <cellStyle name="Entrée 19" xfId="10636"/>
    <cellStyle name="Entrée 2" xfId="10637"/>
    <cellStyle name="Entrée 20" xfId="10638"/>
    <cellStyle name="Entrée 20 2" xfId="10639"/>
    <cellStyle name="Entrée 20 3" xfId="10640"/>
    <cellStyle name="Entrée 20 4" xfId="10641"/>
    <cellStyle name="Entrée 20 5" xfId="10642"/>
    <cellStyle name="Entrée 20 6" xfId="10643"/>
    <cellStyle name="Entrée 20 7" xfId="10644"/>
    <cellStyle name="Entrée 21" xfId="10645"/>
    <cellStyle name="Entrée 21 2" xfId="10646"/>
    <cellStyle name="Entrée 21 3" xfId="10647"/>
    <cellStyle name="Entrée 21 4" xfId="10648"/>
    <cellStyle name="Entrée 21 5" xfId="10649"/>
    <cellStyle name="Entrée 21 6" xfId="10650"/>
    <cellStyle name="Entrée 21 7" xfId="10651"/>
    <cellStyle name="Entrée 22" xfId="10652"/>
    <cellStyle name="Entrée 23" xfId="28748"/>
    <cellStyle name="Entrée 3" xfId="10653"/>
    <cellStyle name="Entrée 4" xfId="10654"/>
    <cellStyle name="Entrée 5" xfId="10655"/>
    <cellStyle name="Entrée 6" xfId="10656"/>
    <cellStyle name="Entrée 7" xfId="10657"/>
    <cellStyle name="Entrée 8" xfId="10658"/>
    <cellStyle name="Entrée 9" xfId="10659"/>
    <cellStyle name="Explanatory Text" xfId="10660"/>
    <cellStyle name="Explanatory Text 10" xfId="10661"/>
    <cellStyle name="Explanatory Text 11" xfId="10662"/>
    <cellStyle name="Explanatory Text 12" xfId="10663"/>
    <cellStyle name="Explanatory Text 13" xfId="10664"/>
    <cellStyle name="Explanatory Text 14" xfId="10665"/>
    <cellStyle name="Explanatory Text 15" xfId="10666"/>
    <cellStyle name="Explanatory Text 16" xfId="10667"/>
    <cellStyle name="Explanatory Text 17" xfId="10668"/>
    <cellStyle name="Explanatory Text 18" xfId="10669"/>
    <cellStyle name="Explanatory Text 19" xfId="10670"/>
    <cellStyle name="Explanatory Text 2" xfId="10671"/>
    <cellStyle name="Explanatory Text 2 10" xfId="10672"/>
    <cellStyle name="Explanatory Text 2 11" xfId="10673"/>
    <cellStyle name="Explanatory Text 2 12" xfId="10674"/>
    <cellStyle name="Explanatory Text 2 13" xfId="10675"/>
    <cellStyle name="Explanatory Text 2 14" xfId="10676"/>
    <cellStyle name="Explanatory Text 2 15" xfId="10677"/>
    <cellStyle name="Explanatory Text 2 16" xfId="10678"/>
    <cellStyle name="Explanatory Text 2 17" xfId="10679"/>
    <cellStyle name="Explanatory Text 2 18" xfId="10680"/>
    <cellStyle name="Explanatory Text 2 19" xfId="10681"/>
    <cellStyle name="Explanatory Text 2 2" xfId="10682"/>
    <cellStyle name="Explanatory Text 2 20" xfId="10683"/>
    <cellStyle name="Explanatory Text 2 21" xfId="10684"/>
    <cellStyle name="Explanatory Text 2 22" xfId="10685"/>
    <cellStyle name="Explanatory Text 2 23" xfId="28750"/>
    <cellStyle name="Explanatory Text 2 3" xfId="10686"/>
    <cellStyle name="Explanatory Text 2 4" xfId="10687"/>
    <cellStyle name="Explanatory Text 2 5" xfId="10688"/>
    <cellStyle name="Explanatory Text 2 6" xfId="10689"/>
    <cellStyle name="Explanatory Text 2 7" xfId="10690"/>
    <cellStyle name="Explanatory Text 2 8" xfId="10691"/>
    <cellStyle name="Explanatory Text 2 9" xfId="10692"/>
    <cellStyle name="Explanatory Text 20" xfId="10693"/>
    <cellStyle name="Explanatory Text 21" xfId="10694"/>
    <cellStyle name="Explanatory Text 22" xfId="10695"/>
    <cellStyle name="Explanatory Text 23" xfId="10696"/>
    <cellStyle name="Explanatory Text 24" xfId="28749"/>
    <cellStyle name="Explanatory Text 3" xfId="10697"/>
    <cellStyle name="Explanatory Text 4" xfId="10698"/>
    <cellStyle name="Explanatory Text 5" xfId="10699"/>
    <cellStyle name="Explanatory Text 6" xfId="10700"/>
    <cellStyle name="Explanatory Text 7" xfId="10701"/>
    <cellStyle name="Explanatory Text 8" xfId="10702"/>
    <cellStyle name="Explanatory Text 9" xfId="10703"/>
    <cellStyle name="Fixed" xfId="10704"/>
    <cellStyle name="Fixed 10" xfId="10705"/>
    <cellStyle name="Fixed 11" xfId="10706"/>
    <cellStyle name="Fixed 12" xfId="10707"/>
    <cellStyle name="Fixed 13" xfId="10708"/>
    <cellStyle name="Fixed 14" xfId="10709"/>
    <cellStyle name="Fixed 15" xfId="10710"/>
    <cellStyle name="Fixed 16" xfId="10711"/>
    <cellStyle name="Fixed 17" xfId="10712"/>
    <cellStyle name="Fixed 18" xfId="10713"/>
    <cellStyle name="Fixed 19" xfId="10714"/>
    <cellStyle name="Fixed 2" xfId="10715"/>
    <cellStyle name="Fixed 2 10" xfId="10716"/>
    <cellStyle name="Fixed 2 10 2" xfId="10717"/>
    <cellStyle name="Fixed 2 10 3" xfId="10718"/>
    <cellStyle name="Fixed 2 11" xfId="10719"/>
    <cellStyle name="Fixed 2 11 2" xfId="10720"/>
    <cellStyle name="Fixed 2 11 3" xfId="10721"/>
    <cellStyle name="Fixed 2 12" xfId="10722"/>
    <cellStyle name="Fixed 2 12 2" xfId="10723"/>
    <cellStyle name="Fixed 2 12 3" xfId="10724"/>
    <cellStyle name="Fixed 2 13" xfId="10725"/>
    <cellStyle name="Fixed 2 13 2" xfId="10726"/>
    <cellStyle name="Fixed 2 13 3" xfId="10727"/>
    <cellStyle name="Fixed 2 14" xfId="10728"/>
    <cellStyle name="Fixed 2 15" xfId="10729"/>
    <cellStyle name="Fixed 2 16" xfId="10730"/>
    <cellStyle name="Fixed 2 17" xfId="10731"/>
    <cellStyle name="Fixed 2 18" xfId="10732"/>
    <cellStyle name="Fixed 2 19" xfId="10733"/>
    <cellStyle name="Fixed 2 2" xfId="10734"/>
    <cellStyle name="Fixed 2 2 2" xfId="10735"/>
    <cellStyle name="Fixed 2 2 3" xfId="10736"/>
    <cellStyle name="Fixed 2 20" xfId="10737"/>
    <cellStyle name="Fixed 2 21" xfId="10738"/>
    <cellStyle name="Fixed 2 22" xfId="10739"/>
    <cellStyle name="Fixed 2 23" xfId="10740"/>
    <cellStyle name="Fixed 2 24" xfId="10741"/>
    <cellStyle name="Fixed 2 25" xfId="10742"/>
    <cellStyle name="Fixed 2 26" xfId="10743"/>
    <cellStyle name="Fixed 2 27" xfId="10744"/>
    <cellStyle name="Fixed 2 28" xfId="10745"/>
    <cellStyle name="Fixed 2 29" xfId="10746"/>
    <cellStyle name="Fixed 2 3" xfId="10747"/>
    <cellStyle name="Fixed 2 3 2" xfId="10748"/>
    <cellStyle name="Fixed 2 3 3" xfId="10749"/>
    <cellStyle name="Fixed 2 30" xfId="10750"/>
    <cellStyle name="Fixed 2 31" xfId="10751"/>
    <cellStyle name="Fixed 2 32" xfId="10752"/>
    <cellStyle name="Fixed 2 33" xfId="10753"/>
    <cellStyle name="Fixed 2 34" xfId="10754"/>
    <cellStyle name="Fixed 2 35" xfId="10755"/>
    <cellStyle name="Fixed 2 36" xfId="10756"/>
    <cellStyle name="Fixed 2 37" xfId="10757"/>
    <cellStyle name="Fixed 2 38" xfId="10758"/>
    <cellStyle name="Fixed 2 39" xfId="10759"/>
    <cellStyle name="Fixed 2 4" xfId="10760"/>
    <cellStyle name="Fixed 2 4 2" xfId="10761"/>
    <cellStyle name="Fixed 2 4 3" xfId="10762"/>
    <cellStyle name="Fixed 2 40" xfId="10763"/>
    <cellStyle name="Fixed 2 41" xfId="10764"/>
    <cellStyle name="Fixed 2 42" xfId="10765"/>
    <cellStyle name="Fixed 2 43" xfId="10766"/>
    <cellStyle name="Fixed 2 44" xfId="10767"/>
    <cellStyle name="Fixed 2 45" xfId="10768"/>
    <cellStyle name="Fixed 2 46" xfId="10769"/>
    <cellStyle name="Fixed 2 47" xfId="10770"/>
    <cellStyle name="Fixed 2 48" xfId="10771"/>
    <cellStyle name="Fixed 2 49" xfId="10772"/>
    <cellStyle name="Fixed 2 5" xfId="10773"/>
    <cellStyle name="Fixed 2 5 2" xfId="10774"/>
    <cellStyle name="Fixed 2 5 3" xfId="10775"/>
    <cellStyle name="Fixed 2 50" xfId="10776"/>
    <cellStyle name="Fixed 2 51" xfId="10777"/>
    <cellStyle name="Fixed 2 52" xfId="10778"/>
    <cellStyle name="Fixed 2 53" xfId="10779"/>
    <cellStyle name="Fixed 2 54" xfId="10780"/>
    <cellStyle name="Fixed 2 55" xfId="10781"/>
    <cellStyle name="Fixed 2 56" xfId="10782"/>
    <cellStyle name="Fixed 2 57" xfId="10783"/>
    <cellStyle name="Fixed 2 58" xfId="10784"/>
    <cellStyle name="Fixed 2 59" xfId="10785"/>
    <cellStyle name="Fixed 2 6" xfId="10786"/>
    <cellStyle name="Fixed 2 6 2" xfId="10787"/>
    <cellStyle name="Fixed 2 6 3" xfId="10788"/>
    <cellStyle name="Fixed 2 60" xfId="10789"/>
    <cellStyle name="Fixed 2 61" xfId="10790"/>
    <cellStyle name="Fixed 2 62" xfId="28752"/>
    <cellStyle name="Fixed 2 7" xfId="10791"/>
    <cellStyle name="Fixed 2 7 2" xfId="10792"/>
    <cellStyle name="Fixed 2 7 3" xfId="10793"/>
    <cellStyle name="Fixed 2 8" xfId="10794"/>
    <cellStyle name="Fixed 2 8 2" xfId="10795"/>
    <cellStyle name="Fixed 2 8 3" xfId="10796"/>
    <cellStyle name="Fixed 2 9" xfId="10797"/>
    <cellStyle name="Fixed 2 9 2" xfId="10798"/>
    <cellStyle name="Fixed 2 9 3" xfId="10799"/>
    <cellStyle name="Fixed 20" xfId="10800"/>
    <cellStyle name="Fixed 21" xfId="10801"/>
    <cellStyle name="Fixed 22" xfId="10802"/>
    <cellStyle name="Fixed 23" xfId="10803"/>
    <cellStyle name="Fixed 24" xfId="10804"/>
    <cellStyle name="Fixed 25" xfId="10805"/>
    <cellStyle name="Fixed 26" xfId="10806"/>
    <cellStyle name="Fixed 27" xfId="28751"/>
    <cellStyle name="Fixed 3" xfId="10807"/>
    <cellStyle name="Fixed 3 10" xfId="10808"/>
    <cellStyle name="Fixed 3 11" xfId="10809"/>
    <cellStyle name="Fixed 3 12" xfId="10810"/>
    <cellStyle name="Fixed 3 13" xfId="10811"/>
    <cellStyle name="Fixed 3 14" xfId="10812"/>
    <cellStyle name="Fixed 3 15" xfId="10813"/>
    <cellStyle name="Fixed 3 16" xfId="10814"/>
    <cellStyle name="Fixed 3 17" xfId="10815"/>
    <cellStyle name="Fixed 3 18" xfId="10816"/>
    <cellStyle name="Fixed 3 19" xfId="10817"/>
    <cellStyle name="Fixed 3 2" xfId="10818"/>
    <cellStyle name="Fixed 3 20" xfId="10819"/>
    <cellStyle name="Fixed 3 21" xfId="10820"/>
    <cellStyle name="Fixed 3 22" xfId="10821"/>
    <cellStyle name="Fixed 3 23" xfId="28753"/>
    <cellStyle name="Fixed 3 3" xfId="10822"/>
    <cellStyle name="Fixed 3 4" xfId="10823"/>
    <cellStyle name="Fixed 3 5" xfId="10824"/>
    <cellStyle name="Fixed 3 6" xfId="10825"/>
    <cellStyle name="Fixed 3 7" xfId="10826"/>
    <cellStyle name="Fixed 3 8" xfId="10827"/>
    <cellStyle name="Fixed 3 9" xfId="10828"/>
    <cellStyle name="Fixed 4" xfId="10829"/>
    <cellStyle name="Fixed 4 10" xfId="10830"/>
    <cellStyle name="Fixed 4 11" xfId="10831"/>
    <cellStyle name="Fixed 4 12" xfId="10832"/>
    <cellStyle name="Fixed 4 13" xfId="10833"/>
    <cellStyle name="Fixed 4 14" xfId="10834"/>
    <cellStyle name="Fixed 4 15" xfId="10835"/>
    <cellStyle name="Fixed 4 16" xfId="10836"/>
    <cellStyle name="Fixed 4 17" xfId="10837"/>
    <cellStyle name="Fixed 4 18" xfId="10838"/>
    <cellStyle name="Fixed 4 19" xfId="10839"/>
    <cellStyle name="Fixed 4 2" xfId="10840"/>
    <cellStyle name="Fixed 4 20" xfId="10841"/>
    <cellStyle name="Fixed 4 21" xfId="10842"/>
    <cellStyle name="Fixed 4 22" xfId="10843"/>
    <cellStyle name="Fixed 4 23" xfId="10844"/>
    <cellStyle name="Fixed 4 24" xfId="10845"/>
    <cellStyle name="Fixed 4 25" xfId="10846"/>
    <cellStyle name="Fixed 4 26" xfId="10847"/>
    <cellStyle name="Fixed 4 27" xfId="10848"/>
    <cellStyle name="Fixed 4 28" xfId="10849"/>
    <cellStyle name="Fixed 4 29" xfId="10850"/>
    <cellStyle name="Fixed 4 3" xfId="10851"/>
    <cellStyle name="Fixed 4 30" xfId="10852"/>
    <cellStyle name="Fixed 4 4" xfId="10853"/>
    <cellStyle name="Fixed 4 5" xfId="10854"/>
    <cellStyle name="Fixed 4 6" xfId="10855"/>
    <cellStyle name="Fixed 4 7" xfId="10856"/>
    <cellStyle name="Fixed 4 8" xfId="10857"/>
    <cellStyle name="Fixed 4 9" xfId="10858"/>
    <cellStyle name="Fixed 5" xfId="10859"/>
    <cellStyle name="Fixed 5 10" xfId="10860"/>
    <cellStyle name="Fixed 5 11" xfId="10861"/>
    <cellStyle name="Fixed 5 12" xfId="10862"/>
    <cellStyle name="Fixed 5 13" xfId="10863"/>
    <cellStyle name="Fixed 5 14" xfId="10864"/>
    <cellStyle name="Fixed 5 15" xfId="10865"/>
    <cellStyle name="Fixed 5 16" xfId="10866"/>
    <cellStyle name="Fixed 5 17" xfId="10867"/>
    <cellStyle name="Fixed 5 18" xfId="10868"/>
    <cellStyle name="Fixed 5 19" xfId="10869"/>
    <cellStyle name="Fixed 5 2" xfId="10870"/>
    <cellStyle name="Fixed 5 20" xfId="10871"/>
    <cellStyle name="Fixed 5 21" xfId="10872"/>
    <cellStyle name="Fixed 5 22" xfId="10873"/>
    <cellStyle name="Fixed 5 23" xfId="10874"/>
    <cellStyle name="Fixed 5 24" xfId="10875"/>
    <cellStyle name="Fixed 5 25" xfId="10876"/>
    <cellStyle name="Fixed 5 26" xfId="10877"/>
    <cellStyle name="Fixed 5 27" xfId="10878"/>
    <cellStyle name="Fixed 5 28" xfId="10879"/>
    <cellStyle name="Fixed 5 29" xfId="10880"/>
    <cellStyle name="Fixed 5 3" xfId="10881"/>
    <cellStyle name="Fixed 5 30" xfId="10882"/>
    <cellStyle name="Fixed 5 4" xfId="10883"/>
    <cellStyle name="Fixed 5 5" xfId="10884"/>
    <cellStyle name="Fixed 5 6" xfId="10885"/>
    <cellStyle name="Fixed 5 7" xfId="10886"/>
    <cellStyle name="Fixed 5 8" xfId="10887"/>
    <cellStyle name="Fixed 5 9" xfId="10888"/>
    <cellStyle name="Fixed 6" xfId="10889"/>
    <cellStyle name="Fixed 7" xfId="10890"/>
    <cellStyle name="Fixed 8" xfId="10891"/>
    <cellStyle name="Fixed 9" xfId="10892"/>
    <cellStyle name="Good" xfId="10893"/>
    <cellStyle name="Good 10" xfId="10894"/>
    <cellStyle name="Good 11" xfId="10895"/>
    <cellStyle name="Good 12" xfId="10896"/>
    <cellStyle name="Good 13" xfId="10897"/>
    <cellStyle name="Good 14" xfId="10898"/>
    <cellStyle name="Good 15" xfId="10899"/>
    <cellStyle name="Good 16" xfId="10900"/>
    <cellStyle name="Good 17" xfId="10901"/>
    <cellStyle name="Good 18" xfId="10902"/>
    <cellStyle name="Good 19" xfId="10903"/>
    <cellStyle name="Good 2" xfId="10904"/>
    <cellStyle name="Good 2 10" xfId="10905"/>
    <cellStyle name="Good 2 11" xfId="10906"/>
    <cellStyle name="Good 2 12" xfId="10907"/>
    <cellStyle name="Good 2 13" xfId="10908"/>
    <cellStyle name="Good 2 14" xfId="10909"/>
    <cellStyle name="Good 2 15" xfId="10910"/>
    <cellStyle name="Good 2 16" xfId="10911"/>
    <cellStyle name="Good 2 17" xfId="10912"/>
    <cellStyle name="Good 2 18" xfId="10913"/>
    <cellStyle name="Good 2 19" xfId="10914"/>
    <cellStyle name="Good 2 2" xfId="10915"/>
    <cellStyle name="Good 2 20" xfId="10916"/>
    <cellStyle name="Good 2 21" xfId="10917"/>
    <cellStyle name="Good 2 22" xfId="10918"/>
    <cellStyle name="Good 2 23" xfId="28755"/>
    <cellStyle name="Good 2 3" xfId="10919"/>
    <cellStyle name="Good 2 4" xfId="10920"/>
    <cellStyle name="Good 2 5" xfId="10921"/>
    <cellStyle name="Good 2 6" xfId="10922"/>
    <cellStyle name="Good 2 7" xfId="10923"/>
    <cellStyle name="Good 2 8" xfId="10924"/>
    <cellStyle name="Good 2 9" xfId="10925"/>
    <cellStyle name="Good 20" xfId="10926"/>
    <cellStyle name="Good 21" xfId="10927"/>
    <cellStyle name="Good 22" xfId="10928"/>
    <cellStyle name="Good 23" xfId="10929"/>
    <cellStyle name="Good 24" xfId="28754"/>
    <cellStyle name="Good 3" xfId="10930"/>
    <cellStyle name="Good 4" xfId="10931"/>
    <cellStyle name="Good 5" xfId="10932"/>
    <cellStyle name="Good 6" xfId="10933"/>
    <cellStyle name="Good 7" xfId="10934"/>
    <cellStyle name="Good 8" xfId="10935"/>
    <cellStyle name="Good 9" xfId="10936"/>
    <cellStyle name="Grey" xfId="10937"/>
    <cellStyle name="Grey 10" xfId="10938"/>
    <cellStyle name="Grey 11" xfId="10939"/>
    <cellStyle name="Grey 12" xfId="10940"/>
    <cellStyle name="Grey 13" xfId="10941"/>
    <cellStyle name="Grey 14" xfId="10942"/>
    <cellStyle name="Grey 15" xfId="10943"/>
    <cellStyle name="Grey 16" xfId="10944"/>
    <cellStyle name="Grey 17" xfId="10945"/>
    <cellStyle name="Grey 18" xfId="10946"/>
    <cellStyle name="Grey 19" xfId="10947"/>
    <cellStyle name="Grey 2" xfId="10948"/>
    <cellStyle name="Grey 2 2" xfId="10949"/>
    <cellStyle name="Grey 2 3" xfId="10950"/>
    <cellStyle name="Grey 20" xfId="10951"/>
    <cellStyle name="Grey 21" xfId="10952"/>
    <cellStyle name="Grey 22" xfId="10953"/>
    <cellStyle name="Grey 23" xfId="28756"/>
    <cellStyle name="Grey 3" xfId="10954"/>
    <cellStyle name="Grey 4" xfId="10955"/>
    <cellStyle name="Grey 5" xfId="10956"/>
    <cellStyle name="Grey 6" xfId="10957"/>
    <cellStyle name="Grey 7" xfId="10958"/>
    <cellStyle name="Grey 8" xfId="10959"/>
    <cellStyle name="Grey 9" xfId="10960"/>
    <cellStyle name="Head sub" xfId="10961"/>
    <cellStyle name="Head sub 10" xfId="10962"/>
    <cellStyle name="Head sub 11" xfId="10963"/>
    <cellStyle name="Head sub 12" xfId="10964"/>
    <cellStyle name="Head sub 13" xfId="10965"/>
    <cellStyle name="Head sub 14" xfId="10966"/>
    <cellStyle name="Head sub 15" xfId="10967"/>
    <cellStyle name="Head sub 16" xfId="10968"/>
    <cellStyle name="Head sub 17" xfId="10969"/>
    <cellStyle name="Head sub 18" xfId="10970"/>
    <cellStyle name="Head sub 19" xfId="10971"/>
    <cellStyle name="Head sub 2" xfId="10972"/>
    <cellStyle name="Head sub 2 2" xfId="10973"/>
    <cellStyle name="Head sub 2 2 2" xfId="10974"/>
    <cellStyle name="Head sub 2 2 2 2" xfId="10975"/>
    <cellStyle name="Head sub 2 2 2 2 2" xfId="10976"/>
    <cellStyle name="Head sub 2 2 2 2 3" xfId="10977"/>
    <cellStyle name="Head sub 2 2 2 2 4" xfId="10978"/>
    <cellStyle name="Head sub 2 2 2 2 5" xfId="10979"/>
    <cellStyle name="Head sub 2 2 2 2 6" xfId="10980"/>
    <cellStyle name="Head sub 2 2 2 2 7" xfId="10981"/>
    <cellStyle name="Head sub 2 2 2 3" xfId="10982"/>
    <cellStyle name="Head sub 2 2 2 4" xfId="10983"/>
    <cellStyle name="Head sub 2 2 2 5" xfId="10984"/>
    <cellStyle name="Head sub 2 2 2 6" xfId="10985"/>
    <cellStyle name="Head sub 2 2 2 7" xfId="10986"/>
    <cellStyle name="Head sub 2 2 2 8" xfId="10987"/>
    <cellStyle name="Head sub 2 2 3" xfId="10988"/>
    <cellStyle name="Head sub 2 2 3 2" xfId="10989"/>
    <cellStyle name="Head sub 2 2 3 3" xfId="10990"/>
    <cellStyle name="Head sub 2 2 3 4" xfId="10991"/>
    <cellStyle name="Head sub 2 2 3 5" xfId="10992"/>
    <cellStyle name="Head sub 2 2 3 6" xfId="10993"/>
    <cellStyle name="Head sub 2 2 3 7" xfId="10994"/>
    <cellStyle name="Head sub 2 2 4" xfId="10995"/>
    <cellStyle name="Head sub 2 2 5" xfId="10996"/>
    <cellStyle name="Head sub 2 2 6" xfId="10997"/>
    <cellStyle name="Head sub 2 2 7" xfId="10998"/>
    <cellStyle name="Head sub 2 2 8" xfId="10999"/>
    <cellStyle name="Head sub 2 2 9" xfId="11000"/>
    <cellStyle name="Head sub 2 3" xfId="11001"/>
    <cellStyle name="Head sub 2 3 2" xfId="11002"/>
    <cellStyle name="Head sub 2 3 2 2" xfId="11003"/>
    <cellStyle name="Head sub 2 3 2 3" xfId="11004"/>
    <cellStyle name="Head sub 2 3 2 4" xfId="11005"/>
    <cellStyle name="Head sub 2 3 2 5" xfId="11006"/>
    <cellStyle name="Head sub 2 3 2 6" xfId="11007"/>
    <cellStyle name="Head sub 2 3 2 7" xfId="11008"/>
    <cellStyle name="Head sub 2 3 3" xfId="11009"/>
    <cellStyle name="Head sub 2 3 4" xfId="11010"/>
    <cellStyle name="Head sub 2 3 5" xfId="11011"/>
    <cellStyle name="Head sub 2 3 6" xfId="11012"/>
    <cellStyle name="Head sub 2 3 7" xfId="11013"/>
    <cellStyle name="Head sub 2 3 8" xfId="11014"/>
    <cellStyle name="Head sub 2 4" xfId="11015"/>
    <cellStyle name="Head sub 2 4 2" xfId="11016"/>
    <cellStyle name="Head sub 2 4 2 2" xfId="11017"/>
    <cellStyle name="Head sub 2 4 2 3" xfId="11018"/>
    <cellStyle name="Head sub 2 4 2 4" xfId="11019"/>
    <cellStyle name="Head sub 2 4 2 5" xfId="11020"/>
    <cellStyle name="Head sub 2 4 2 6" xfId="11021"/>
    <cellStyle name="Head sub 2 4 2 7" xfId="11022"/>
    <cellStyle name="Head sub 2 4 3" xfId="11023"/>
    <cellStyle name="Head sub 2 4 4" xfId="11024"/>
    <cellStyle name="Head sub 2 4 5" xfId="11025"/>
    <cellStyle name="Head sub 2 4 6" xfId="11026"/>
    <cellStyle name="Head sub 2 4 7" xfId="11027"/>
    <cellStyle name="Head sub 2 4 8" xfId="11028"/>
    <cellStyle name="Head sub 2 5" xfId="11029"/>
    <cellStyle name="Head sub 2 5 2" xfId="11030"/>
    <cellStyle name="Head sub 2 5 3" xfId="11031"/>
    <cellStyle name="Head sub 2 5 4" xfId="11032"/>
    <cellStyle name="Head sub 2 5 5" xfId="11033"/>
    <cellStyle name="Head sub 2 5 6" xfId="11034"/>
    <cellStyle name="Head sub 2 5 7" xfId="11035"/>
    <cellStyle name="Head sub 20" xfId="11036"/>
    <cellStyle name="Head sub 20 2" xfId="11037"/>
    <cellStyle name="Head sub 20 3" xfId="11038"/>
    <cellStyle name="Head sub 20 4" xfId="11039"/>
    <cellStyle name="Head sub 20 5" xfId="11040"/>
    <cellStyle name="Head sub 20 6" xfId="11041"/>
    <cellStyle name="Head sub 20 7" xfId="11042"/>
    <cellStyle name="Head sub 21" xfId="11043"/>
    <cellStyle name="Head sub 21 2" xfId="11044"/>
    <cellStyle name="Head sub 21 3" xfId="11045"/>
    <cellStyle name="Head sub 21 4" xfId="11046"/>
    <cellStyle name="Head sub 21 5" xfId="11047"/>
    <cellStyle name="Head sub 21 6" xfId="11048"/>
    <cellStyle name="Head sub 21 7" xfId="11049"/>
    <cellStyle name="Head sub 22" xfId="11050"/>
    <cellStyle name="Head sub 23" xfId="28757"/>
    <cellStyle name="Head sub 3" xfId="11051"/>
    <cellStyle name="Head sub 3 2" xfId="11052"/>
    <cellStyle name="Head sub 3 2 2" xfId="11053"/>
    <cellStyle name="Head sub 3 2 3" xfId="11054"/>
    <cellStyle name="Head sub 3 2 4" xfId="11055"/>
    <cellStyle name="Head sub 3 2 5" xfId="11056"/>
    <cellStyle name="Head sub 3 2 6" xfId="11057"/>
    <cellStyle name="Head sub 3 2 7" xfId="11058"/>
    <cellStyle name="Head sub 3 3" xfId="11059"/>
    <cellStyle name="Head sub 3 3 2" xfId="11060"/>
    <cellStyle name="Head sub 3 3 3" xfId="11061"/>
    <cellStyle name="Head sub 3 3 4" xfId="11062"/>
    <cellStyle name="Head sub 3 3 5" xfId="11063"/>
    <cellStyle name="Head sub 3 3 6" xfId="11064"/>
    <cellStyle name="Head sub 3 3 7" xfId="11065"/>
    <cellStyle name="Head sub 4" xfId="11066"/>
    <cellStyle name="Head sub 4 2" xfId="11067"/>
    <cellStyle name="Head sub 4 2 2" xfId="11068"/>
    <cellStyle name="Head sub 4 2 3" xfId="11069"/>
    <cellStyle name="Head sub 4 2 4" xfId="11070"/>
    <cellStyle name="Head sub 4 2 5" xfId="11071"/>
    <cellStyle name="Head sub 4 2 6" xfId="11072"/>
    <cellStyle name="Head sub 4 2 7" xfId="11073"/>
    <cellStyle name="Head sub 4 3" xfId="11074"/>
    <cellStyle name="Head sub 4 3 2" xfId="11075"/>
    <cellStyle name="Head sub 4 3 3" xfId="11076"/>
    <cellStyle name="Head sub 4 3 4" xfId="11077"/>
    <cellStyle name="Head sub 4 3 5" xfId="11078"/>
    <cellStyle name="Head sub 4 3 6" xfId="11079"/>
    <cellStyle name="Head sub 4 3 7" xfId="11080"/>
    <cellStyle name="Head sub 5" xfId="11081"/>
    <cellStyle name="Head sub 5 2" xfId="11082"/>
    <cellStyle name="Head sub 5 2 2" xfId="11083"/>
    <cellStyle name="Head sub 5 2 3" xfId="11084"/>
    <cellStyle name="Head sub 5 2 4" xfId="11085"/>
    <cellStyle name="Head sub 5 2 5" xfId="11086"/>
    <cellStyle name="Head sub 5 2 6" xfId="11087"/>
    <cellStyle name="Head sub 5 2 7" xfId="11088"/>
    <cellStyle name="Head sub 5 3" xfId="11089"/>
    <cellStyle name="Head sub 5 3 2" xfId="11090"/>
    <cellStyle name="Head sub 5 3 3" xfId="11091"/>
    <cellStyle name="Head sub 5 3 4" xfId="11092"/>
    <cellStyle name="Head sub 5 3 5" xfId="11093"/>
    <cellStyle name="Head sub 5 3 6" xfId="11094"/>
    <cellStyle name="Head sub 5 3 7" xfId="11095"/>
    <cellStyle name="Head sub 6" xfId="11096"/>
    <cellStyle name="Head sub 6 2" xfId="11097"/>
    <cellStyle name="Head sub 6 2 2" xfId="11098"/>
    <cellStyle name="Head sub 6 2 3" xfId="11099"/>
    <cellStyle name="Head sub 6 2 4" xfId="11100"/>
    <cellStyle name="Head sub 6 2 5" xfId="11101"/>
    <cellStyle name="Head sub 6 2 6" xfId="11102"/>
    <cellStyle name="Head sub 6 2 7" xfId="11103"/>
    <cellStyle name="Head sub 6 3" xfId="11104"/>
    <cellStyle name="Head sub 6 3 2" xfId="11105"/>
    <cellStyle name="Head sub 6 3 3" xfId="11106"/>
    <cellStyle name="Head sub 6 3 4" xfId="11107"/>
    <cellStyle name="Head sub 6 3 5" xfId="11108"/>
    <cellStyle name="Head sub 6 3 6" xfId="11109"/>
    <cellStyle name="Head sub 6 3 7" xfId="11110"/>
    <cellStyle name="Head sub 7" xfId="11111"/>
    <cellStyle name="Head sub 7 2" xfId="11112"/>
    <cellStyle name="Head sub 7 2 2" xfId="11113"/>
    <cellStyle name="Head sub 7 2 3" xfId="11114"/>
    <cellStyle name="Head sub 7 2 4" xfId="11115"/>
    <cellStyle name="Head sub 7 2 5" xfId="11116"/>
    <cellStyle name="Head sub 7 2 6" xfId="11117"/>
    <cellStyle name="Head sub 7 2 7" xfId="11118"/>
    <cellStyle name="Head sub 7 3" xfId="11119"/>
    <cellStyle name="Head sub 7 3 2" xfId="11120"/>
    <cellStyle name="Head sub 7 3 3" xfId="11121"/>
    <cellStyle name="Head sub 7 3 4" xfId="11122"/>
    <cellStyle name="Head sub 7 3 5" xfId="11123"/>
    <cellStyle name="Head sub 7 3 6" xfId="11124"/>
    <cellStyle name="Head sub 7 3 7" xfId="11125"/>
    <cellStyle name="Head sub 8" xfId="11126"/>
    <cellStyle name="Head sub 9" xfId="11127"/>
    <cellStyle name="Header" xfId="11128"/>
    <cellStyle name="Header 10" xfId="11129"/>
    <cellStyle name="Header 11" xfId="11130"/>
    <cellStyle name="Header 12" xfId="11131"/>
    <cellStyle name="Header 13" xfId="11132"/>
    <cellStyle name="Header 14" xfId="11133"/>
    <cellStyle name="Header 15" xfId="11134"/>
    <cellStyle name="Header 16" xfId="11135"/>
    <cellStyle name="Header 17" xfId="11136"/>
    <cellStyle name="Header 18" xfId="11137"/>
    <cellStyle name="Header 19" xfId="11138"/>
    <cellStyle name="Header 2" xfId="11139"/>
    <cellStyle name="Header 20" xfId="11140"/>
    <cellStyle name="Header 21" xfId="11141"/>
    <cellStyle name="Header 22" xfId="11142"/>
    <cellStyle name="Header 23" xfId="28758"/>
    <cellStyle name="Header 3" xfId="11143"/>
    <cellStyle name="Header 4" xfId="11144"/>
    <cellStyle name="Header 5" xfId="11145"/>
    <cellStyle name="Header 6" xfId="11146"/>
    <cellStyle name="Header 7" xfId="11147"/>
    <cellStyle name="Header 8" xfId="11148"/>
    <cellStyle name="Header 9" xfId="11149"/>
    <cellStyle name="Header1" xfId="11150"/>
    <cellStyle name="Header1 10" xfId="11151"/>
    <cellStyle name="Header1 11" xfId="11152"/>
    <cellStyle name="Header1 12" xfId="11153"/>
    <cellStyle name="Header1 13" xfId="11154"/>
    <cellStyle name="Header1 14" xfId="11155"/>
    <cellStyle name="Header1 15" xfId="11156"/>
    <cellStyle name="Header1 16" xfId="11157"/>
    <cellStyle name="Header1 17" xfId="11158"/>
    <cellStyle name="Header1 18" xfId="11159"/>
    <cellStyle name="Header1 19" xfId="11160"/>
    <cellStyle name="Header1 2" xfId="11161"/>
    <cellStyle name="Header1 20" xfId="11162"/>
    <cellStyle name="Header1 21" xfId="11163"/>
    <cellStyle name="Header1 22" xfId="11164"/>
    <cellStyle name="Header1 23" xfId="28759"/>
    <cellStyle name="Header1 3" xfId="11165"/>
    <cellStyle name="Header1 4" xfId="11166"/>
    <cellStyle name="Header1 5" xfId="11167"/>
    <cellStyle name="Header1 6" xfId="11168"/>
    <cellStyle name="Header1 7" xfId="11169"/>
    <cellStyle name="Header1 8" xfId="11170"/>
    <cellStyle name="Header1 9" xfId="11171"/>
    <cellStyle name="Header2" xfId="11172"/>
    <cellStyle name="Header2 10" xfId="11173"/>
    <cellStyle name="Header2 11" xfId="11174"/>
    <cellStyle name="Header2 12" xfId="11175"/>
    <cellStyle name="Header2 13" xfId="11176"/>
    <cellStyle name="Header2 14" xfId="11177"/>
    <cellStyle name="Header2 15" xfId="11178"/>
    <cellStyle name="Header2 16" xfId="11179"/>
    <cellStyle name="Header2 17" xfId="11180"/>
    <cellStyle name="Header2 18" xfId="11181"/>
    <cellStyle name="Header2 19" xfId="11182"/>
    <cellStyle name="Header2 2" xfId="11183"/>
    <cellStyle name="Header2 2 2" xfId="11184"/>
    <cellStyle name="Header2 2 2 2" xfId="11185"/>
    <cellStyle name="Header2 2 2 2 2" xfId="11186"/>
    <cellStyle name="Header2 2 2 2 3" xfId="11187"/>
    <cellStyle name="Header2 2 2 2 4" xfId="11188"/>
    <cellStyle name="Header2 2 2 2 5" xfId="11189"/>
    <cellStyle name="Header2 2 2 2 6" xfId="11190"/>
    <cellStyle name="Header2 2 2 2 7" xfId="11191"/>
    <cellStyle name="Header2 2 2 3" xfId="11192"/>
    <cellStyle name="Header2 2 2 4" xfId="11193"/>
    <cellStyle name="Header2 2 2 5" xfId="11194"/>
    <cellStyle name="Header2 2 2 6" xfId="11195"/>
    <cellStyle name="Header2 2 2 7" xfId="11196"/>
    <cellStyle name="Header2 2 2 8" xfId="11197"/>
    <cellStyle name="Header2 2 3" xfId="11198"/>
    <cellStyle name="Header2 2 3 2" xfId="11199"/>
    <cellStyle name="Header2 2 3 2 2" xfId="11200"/>
    <cellStyle name="Header2 2 3 2 3" xfId="11201"/>
    <cellStyle name="Header2 2 3 2 4" xfId="11202"/>
    <cellStyle name="Header2 2 3 2 5" xfId="11203"/>
    <cellStyle name="Header2 2 3 2 6" xfId="11204"/>
    <cellStyle name="Header2 2 3 2 7" xfId="11205"/>
    <cellStyle name="Header2 2 3 3" xfId="11206"/>
    <cellStyle name="Header2 2 3 4" xfId="11207"/>
    <cellStyle name="Header2 2 3 5" xfId="11208"/>
    <cellStyle name="Header2 2 3 6" xfId="11209"/>
    <cellStyle name="Header2 2 3 7" xfId="11210"/>
    <cellStyle name="Header2 2 3 8" xfId="11211"/>
    <cellStyle name="Header2 2 4" xfId="11212"/>
    <cellStyle name="Header2 2 4 2" xfId="11213"/>
    <cellStyle name="Header2 2 4 3" xfId="11214"/>
    <cellStyle name="Header2 2 4 4" xfId="11215"/>
    <cellStyle name="Header2 2 4 5" xfId="11216"/>
    <cellStyle name="Header2 2 4 6" xfId="11217"/>
    <cellStyle name="Header2 2 4 7" xfId="11218"/>
    <cellStyle name="Header2 20" xfId="11219"/>
    <cellStyle name="Header2 20 2" xfId="11220"/>
    <cellStyle name="Header2 20 3" xfId="11221"/>
    <cellStyle name="Header2 20 4" xfId="11222"/>
    <cellStyle name="Header2 20 5" xfId="11223"/>
    <cellStyle name="Header2 21" xfId="11224"/>
    <cellStyle name="Header2 21 2" xfId="11225"/>
    <cellStyle name="Header2 21 3" xfId="11226"/>
    <cellStyle name="Header2 21 4" xfId="11227"/>
    <cellStyle name="Header2 21 5" xfId="11228"/>
    <cellStyle name="Header2 21 6" xfId="11229"/>
    <cellStyle name="Header2 21 7" xfId="11230"/>
    <cellStyle name="Header2 22" xfId="11231"/>
    <cellStyle name="Header2 23" xfId="28760"/>
    <cellStyle name="Header2 3" xfId="11232"/>
    <cellStyle name="Header2 3 2" xfId="11233"/>
    <cellStyle name="Header2 3 2 2" xfId="11234"/>
    <cellStyle name="Header2 3 2 2 2" xfId="11235"/>
    <cellStyle name="Header2 3 2 2 3" xfId="11236"/>
    <cellStyle name="Header2 3 2 2 4" xfId="11237"/>
    <cellStyle name="Header2 3 2 2 5" xfId="11238"/>
    <cellStyle name="Header2 3 2 2 6" xfId="11239"/>
    <cellStyle name="Header2 3 2 2 7" xfId="11240"/>
    <cellStyle name="Header2 3 2 3" xfId="11241"/>
    <cellStyle name="Header2 3 2 4" xfId="11242"/>
    <cellStyle name="Header2 3 2 5" xfId="11243"/>
    <cellStyle name="Header2 3 2 6" xfId="11244"/>
    <cellStyle name="Header2 3 2 7" xfId="11245"/>
    <cellStyle name="Header2 3 2 8" xfId="11246"/>
    <cellStyle name="Header2 3 3" xfId="11247"/>
    <cellStyle name="Header2 3 3 2" xfId="11248"/>
    <cellStyle name="Header2 3 3 2 2" xfId="11249"/>
    <cellStyle name="Header2 3 3 2 3" xfId="11250"/>
    <cellStyle name="Header2 3 3 2 4" xfId="11251"/>
    <cellStyle name="Header2 3 3 2 5" xfId="11252"/>
    <cellStyle name="Header2 3 3 2 6" xfId="11253"/>
    <cellStyle name="Header2 3 3 2 7" xfId="11254"/>
    <cellStyle name="Header2 3 3 3" xfId="11255"/>
    <cellStyle name="Header2 3 3 4" xfId="11256"/>
    <cellStyle name="Header2 3 3 5" xfId="11257"/>
    <cellStyle name="Header2 3 3 6" xfId="11258"/>
    <cellStyle name="Header2 3 3 7" xfId="11259"/>
    <cellStyle name="Header2 3 3 8" xfId="11260"/>
    <cellStyle name="Header2 3 4" xfId="11261"/>
    <cellStyle name="Header2 3 4 2" xfId="11262"/>
    <cellStyle name="Header2 3 4 2 2" xfId="11263"/>
    <cellStyle name="Header2 3 4 2 3" xfId="11264"/>
    <cellStyle name="Header2 3 4 2 4" xfId="11265"/>
    <cellStyle name="Header2 3 4 2 5" xfId="11266"/>
    <cellStyle name="Header2 3 4 2 6" xfId="11267"/>
    <cellStyle name="Header2 3 4 2 7" xfId="11268"/>
    <cellStyle name="Header2 3 4 3" xfId="11269"/>
    <cellStyle name="Header2 3 4 4" xfId="11270"/>
    <cellStyle name="Header2 3 4 5" xfId="11271"/>
    <cellStyle name="Header2 3 4 6" xfId="11272"/>
    <cellStyle name="Header2 3 4 7" xfId="11273"/>
    <cellStyle name="Header2 3 4 8" xfId="11274"/>
    <cellStyle name="Header2 3 5" xfId="11275"/>
    <cellStyle name="Header2 3 5 2" xfId="11276"/>
    <cellStyle name="Header2 3 5 3" xfId="11277"/>
    <cellStyle name="Header2 3 5 4" xfId="11278"/>
    <cellStyle name="Header2 3 5 5" xfId="11279"/>
    <cellStyle name="Header2 3 5 6" xfId="11280"/>
    <cellStyle name="Header2 3 5 7" xfId="11281"/>
    <cellStyle name="Header2 4" xfId="11282"/>
    <cellStyle name="Header2 4 2" xfId="11283"/>
    <cellStyle name="Header2 4 2 2" xfId="11284"/>
    <cellStyle name="Header2 4 2 3" xfId="11285"/>
    <cellStyle name="Header2 4 2 4" xfId="11286"/>
    <cellStyle name="Header2 4 2 5" xfId="11287"/>
    <cellStyle name="Header2 4 2 6" xfId="11288"/>
    <cellStyle name="Header2 4 2 7" xfId="11289"/>
    <cellStyle name="Header2 4 3" xfId="11290"/>
    <cellStyle name="Header2 4 3 2" xfId="11291"/>
    <cellStyle name="Header2 4 3 3" xfId="11292"/>
    <cellStyle name="Header2 4 3 4" xfId="11293"/>
    <cellStyle name="Header2 4 3 5" xfId="11294"/>
    <cellStyle name="Header2 4 3 6" xfId="11295"/>
    <cellStyle name="Header2 4 3 7" xfId="11296"/>
    <cellStyle name="Header2 5" xfId="11297"/>
    <cellStyle name="Header2 5 2" xfId="11298"/>
    <cellStyle name="Header2 5 2 2" xfId="11299"/>
    <cellStyle name="Header2 5 2 3" xfId="11300"/>
    <cellStyle name="Header2 5 2 4" xfId="11301"/>
    <cellStyle name="Header2 5 2 5" xfId="11302"/>
    <cellStyle name="Header2 5 2 6" xfId="11303"/>
    <cellStyle name="Header2 5 2 7" xfId="11304"/>
    <cellStyle name="Header2 5 3" xfId="11305"/>
    <cellStyle name="Header2 5 3 2" xfId="11306"/>
    <cellStyle name="Header2 5 3 3" xfId="11307"/>
    <cellStyle name="Header2 5 3 4" xfId="11308"/>
    <cellStyle name="Header2 5 3 5" xfId="11309"/>
    <cellStyle name="Header2 5 3 6" xfId="11310"/>
    <cellStyle name="Header2 5 3 7" xfId="11311"/>
    <cellStyle name="Header2 6" xfId="11312"/>
    <cellStyle name="Header2 6 2" xfId="11313"/>
    <cellStyle name="Header2 6 2 2" xfId="11314"/>
    <cellStyle name="Header2 6 2 3" xfId="11315"/>
    <cellStyle name="Header2 6 2 4" xfId="11316"/>
    <cellStyle name="Header2 6 2 5" xfId="11317"/>
    <cellStyle name="Header2 6 2 6" xfId="11318"/>
    <cellStyle name="Header2 6 2 7" xfId="11319"/>
    <cellStyle name="Header2 6 3" xfId="11320"/>
    <cellStyle name="Header2 6 3 2" xfId="11321"/>
    <cellStyle name="Header2 6 3 3" xfId="11322"/>
    <cellStyle name="Header2 6 3 4" xfId="11323"/>
    <cellStyle name="Header2 6 3 5" xfId="11324"/>
    <cellStyle name="Header2 6 3 6" xfId="11325"/>
    <cellStyle name="Header2 6 3 7" xfId="11326"/>
    <cellStyle name="Header2 7" xfId="11327"/>
    <cellStyle name="Header2 7 2" xfId="11328"/>
    <cellStyle name="Header2 7 2 2" xfId="11329"/>
    <cellStyle name="Header2 7 2 3" xfId="11330"/>
    <cellStyle name="Header2 7 2 4" xfId="11331"/>
    <cellStyle name="Header2 7 2 5" xfId="11332"/>
    <cellStyle name="Header2 7 2 6" xfId="11333"/>
    <cellStyle name="Header2 7 2 7" xfId="11334"/>
    <cellStyle name="Header2 7 3" xfId="11335"/>
    <cellStyle name="Header2 7 3 2" xfId="11336"/>
    <cellStyle name="Header2 7 3 3" xfId="11337"/>
    <cellStyle name="Header2 7 3 4" xfId="11338"/>
    <cellStyle name="Header2 7 3 5" xfId="11339"/>
    <cellStyle name="Header2 7 3 6" xfId="11340"/>
    <cellStyle name="Header2 7 3 7" xfId="11341"/>
    <cellStyle name="Header2 8" xfId="11342"/>
    <cellStyle name="Header2 9" xfId="11343"/>
    <cellStyle name="Heading 1" xfId="11344"/>
    <cellStyle name="Heading 1 10" xfId="11345"/>
    <cellStyle name="Heading 1 11" xfId="11346"/>
    <cellStyle name="Heading 1 12" xfId="11347"/>
    <cellStyle name="Heading 1 13" xfId="11348"/>
    <cellStyle name="Heading 1 14" xfId="11349"/>
    <cellStyle name="Heading 1 15" xfId="11350"/>
    <cellStyle name="Heading 1 16" xfId="11351"/>
    <cellStyle name="Heading 1 17" xfId="11352"/>
    <cellStyle name="Heading 1 18" xfId="11353"/>
    <cellStyle name="Heading 1 19" xfId="11354"/>
    <cellStyle name="Heading 1 2" xfId="11355"/>
    <cellStyle name="Heading 1 2 10" xfId="11356"/>
    <cellStyle name="Heading 1 2 11" xfId="11357"/>
    <cellStyle name="Heading 1 2 12" xfId="11358"/>
    <cellStyle name="Heading 1 2 13" xfId="11359"/>
    <cellStyle name="Heading 1 2 14" xfId="11360"/>
    <cellStyle name="Heading 1 2 15" xfId="11361"/>
    <cellStyle name="Heading 1 2 16" xfId="11362"/>
    <cellStyle name="Heading 1 2 17" xfId="11363"/>
    <cellStyle name="Heading 1 2 18" xfId="11364"/>
    <cellStyle name="Heading 1 2 19" xfId="11365"/>
    <cellStyle name="Heading 1 2 2" xfId="11366"/>
    <cellStyle name="Heading 1 2 20" xfId="11367"/>
    <cellStyle name="Heading 1 2 21" xfId="11368"/>
    <cellStyle name="Heading 1 2 22" xfId="11369"/>
    <cellStyle name="Heading 1 2 23" xfId="28762"/>
    <cellStyle name="Heading 1 2 3" xfId="11370"/>
    <cellStyle name="Heading 1 2 4" xfId="11371"/>
    <cellStyle name="Heading 1 2 5" xfId="11372"/>
    <cellStyle name="Heading 1 2 6" xfId="11373"/>
    <cellStyle name="Heading 1 2 7" xfId="11374"/>
    <cellStyle name="Heading 1 2 8" xfId="11375"/>
    <cellStyle name="Heading 1 2 9" xfId="11376"/>
    <cellStyle name="Heading 1 20" xfId="11377"/>
    <cellStyle name="Heading 1 21" xfId="11378"/>
    <cellStyle name="Heading 1 22" xfId="11379"/>
    <cellStyle name="Heading 1 23" xfId="11380"/>
    <cellStyle name="Heading 1 24" xfId="28761"/>
    <cellStyle name="Heading 1 3" xfId="11381"/>
    <cellStyle name="Heading 1 4" xfId="11382"/>
    <cellStyle name="Heading 1 5" xfId="11383"/>
    <cellStyle name="Heading 1 6" xfId="11384"/>
    <cellStyle name="Heading 1 7" xfId="11385"/>
    <cellStyle name="Heading 1 8" xfId="11386"/>
    <cellStyle name="Heading 1 9" xfId="11387"/>
    <cellStyle name="Heading 2" xfId="11388"/>
    <cellStyle name="Heading 2 10" xfId="11389"/>
    <cellStyle name="Heading 2 11" xfId="11390"/>
    <cellStyle name="Heading 2 12" xfId="11391"/>
    <cellStyle name="Heading 2 13" xfId="11392"/>
    <cellStyle name="Heading 2 14" xfId="11393"/>
    <cellStyle name="Heading 2 15" xfId="11394"/>
    <cellStyle name="Heading 2 16" xfId="11395"/>
    <cellStyle name="Heading 2 17" xfId="11396"/>
    <cellStyle name="Heading 2 18" xfId="11397"/>
    <cellStyle name="Heading 2 19" xfId="11398"/>
    <cellStyle name="Heading 2 2" xfId="11399"/>
    <cellStyle name="Heading 2 2 10" xfId="11400"/>
    <cellStyle name="Heading 2 2 11" xfId="11401"/>
    <cellStyle name="Heading 2 2 12" xfId="11402"/>
    <cellStyle name="Heading 2 2 13" xfId="11403"/>
    <cellStyle name="Heading 2 2 14" xfId="11404"/>
    <cellStyle name="Heading 2 2 15" xfId="11405"/>
    <cellStyle name="Heading 2 2 16" xfId="11406"/>
    <cellStyle name="Heading 2 2 17" xfId="11407"/>
    <cellStyle name="Heading 2 2 18" xfId="11408"/>
    <cellStyle name="Heading 2 2 19" xfId="11409"/>
    <cellStyle name="Heading 2 2 2" xfId="11410"/>
    <cellStyle name="Heading 2 2 20" xfId="11411"/>
    <cellStyle name="Heading 2 2 21" xfId="11412"/>
    <cellStyle name="Heading 2 2 22" xfId="11413"/>
    <cellStyle name="Heading 2 2 23" xfId="28764"/>
    <cellStyle name="Heading 2 2 3" xfId="11414"/>
    <cellStyle name="Heading 2 2 4" xfId="11415"/>
    <cellStyle name="Heading 2 2 5" xfId="11416"/>
    <cellStyle name="Heading 2 2 6" xfId="11417"/>
    <cellStyle name="Heading 2 2 7" xfId="11418"/>
    <cellStyle name="Heading 2 2 8" xfId="11419"/>
    <cellStyle name="Heading 2 2 9" xfId="11420"/>
    <cellStyle name="Heading 2 20" xfId="11421"/>
    <cellStyle name="Heading 2 21" xfId="11422"/>
    <cellStyle name="Heading 2 22" xfId="11423"/>
    <cellStyle name="Heading 2 23" xfId="11424"/>
    <cellStyle name="Heading 2 24" xfId="28763"/>
    <cellStyle name="Heading 2 3" xfId="11425"/>
    <cellStyle name="Heading 2 4" xfId="11426"/>
    <cellStyle name="Heading 2 5" xfId="11427"/>
    <cellStyle name="Heading 2 6" xfId="11428"/>
    <cellStyle name="Heading 2 7" xfId="11429"/>
    <cellStyle name="Heading 2 8" xfId="11430"/>
    <cellStyle name="Heading 2 9" xfId="11431"/>
    <cellStyle name="Heading 3" xfId="11432"/>
    <cellStyle name="Heading 3 10" xfId="11433"/>
    <cellStyle name="Heading 3 11" xfId="11434"/>
    <cellStyle name="Heading 3 12" xfId="11435"/>
    <cellStyle name="Heading 3 13" xfId="11436"/>
    <cellStyle name="Heading 3 14" xfId="11437"/>
    <cellStyle name="Heading 3 15" xfId="11438"/>
    <cellStyle name="Heading 3 16" xfId="11439"/>
    <cellStyle name="Heading 3 17" xfId="11440"/>
    <cellStyle name="Heading 3 18" xfId="11441"/>
    <cellStyle name="Heading 3 19" xfId="11442"/>
    <cellStyle name="Heading 3 2" xfId="11443"/>
    <cellStyle name="Heading 3 2 10" xfId="11444"/>
    <cellStyle name="Heading 3 2 11" xfId="11445"/>
    <cellStyle name="Heading 3 2 12" xfId="11446"/>
    <cellStyle name="Heading 3 2 13" xfId="11447"/>
    <cellStyle name="Heading 3 2 14" xfId="11448"/>
    <cellStyle name="Heading 3 2 15" xfId="11449"/>
    <cellStyle name="Heading 3 2 16" xfId="11450"/>
    <cellStyle name="Heading 3 2 17" xfId="11451"/>
    <cellStyle name="Heading 3 2 18" xfId="11452"/>
    <cellStyle name="Heading 3 2 19" xfId="11453"/>
    <cellStyle name="Heading 3 2 2" xfId="11454"/>
    <cellStyle name="Heading 3 2 20" xfId="11455"/>
    <cellStyle name="Heading 3 2 21" xfId="11456"/>
    <cellStyle name="Heading 3 2 22" xfId="11457"/>
    <cellStyle name="Heading 3 2 23" xfId="28766"/>
    <cellStyle name="Heading 3 2 3" xfId="11458"/>
    <cellStyle name="Heading 3 2 4" xfId="11459"/>
    <cellStyle name="Heading 3 2 5" xfId="11460"/>
    <cellStyle name="Heading 3 2 6" xfId="11461"/>
    <cellStyle name="Heading 3 2 7" xfId="11462"/>
    <cellStyle name="Heading 3 2 8" xfId="11463"/>
    <cellStyle name="Heading 3 2 9" xfId="11464"/>
    <cellStyle name="Heading 3 20" xfId="11465"/>
    <cellStyle name="Heading 3 21" xfId="11466"/>
    <cellStyle name="Heading 3 22" xfId="11467"/>
    <cellStyle name="Heading 3 23" xfId="11468"/>
    <cellStyle name="Heading 3 24" xfId="28765"/>
    <cellStyle name="Heading 3 3" xfId="11469"/>
    <cellStyle name="Heading 3 4" xfId="11470"/>
    <cellStyle name="Heading 3 5" xfId="11471"/>
    <cellStyle name="Heading 3 6" xfId="11472"/>
    <cellStyle name="Heading 3 7" xfId="11473"/>
    <cellStyle name="Heading 3 8" xfId="11474"/>
    <cellStyle name="Heading 3 9" xfId="11475"/>
    <cellStyle name="Heading 4" xfId="11476"/>
    <cellStyle name="Heading 4 10" xfId="11477"/>
    <cellStyle name="Heading 4 11" xfId="11478"/>
    <cellStyle name="Heading 4 12" xfId="11479"/>
    <cellStyle name="Heading 4 13" xfId="11480"/>
    <cellStyle name="Heading 4 14" xfId="11481"/>
    <cellStyle name="Heading 4 15" xfId="11482"/>
    <cellStyle name="Heading 4 16" xfId="11483"/>
    <cellStyle name="Heading 4 17" xfId="11484"/>
    <cellStyle name="Heading 4 18" xfId="11485"/>
    <cellStyle name="Heading 4 19" xfId="11486"/>
    <cellStyle name="Heading 4 2" xfId="11487"/>
    <cellStyle name="Heading 4 2 10" xfId="11488"/>
    <cellStyle name="Heading 4 2 11" xfId="11489"/>
    <cellStyle name="Heading 4 2 12" xfId="11490"/>
    <cellStyle name="Heading 4 2 13" xfId="11491"/>
    <cellStyle name="Heading 4 2 14" xfId="11492"/>
    <cellStyle name="Heading 4 2 15" xfId="11493"/>
    <cellStyle name="Heading 4 2 16" xfId="11494"/>
    <cellStyle name="Heading 4 2 17" xfId="11495"/>
    <cellStyle name="Heading 4 2 18" xfId="11496"/>
    <cellStyle name="Heading 4 2 19" xfId="11497"/>
    <cellStyle name="Heading 4 2 2" xfId="11498"/>
    <cellStyle name="Heading 4 2 20" xfId="11499"/>
    <cellStyle name="Heading 4 2 21" xfId="11500"/>
    <cellStyle name="Heading 4 2 22" xfId="11501"/>
    <cellStyle name="Heading 4 2 23" xfId="28768"/>
    <cellStyle name="Heading 4 2 3" xfId="11502"/>
    <cellStyle name="Heading 4 2 4" xfId="11503"/>
    <cellStyle name="Heading 4 2 5" xfId="11504"/>
    <cellStyle name="Heading 4 2 6" xfId="11505"/>
    <cellStyle name="Heading 4 2 7" xfId="11506"/>
    <cellStyle name="Heading 4 2 8" xfId="11507"/>
    <cellStyle name="Heading 4 2 9" xfId="11508"/>
    <cellStyle name="Heading 4 20" xfId="11509"/>
    <cellStyle name="Heading 4 21" xfId="11510"/>
    <cellStyle name="Heading 4 22" xfId="11511"/>
    <cellStyle name="Heading 4 23" xfId="11512"/>
    <cellStyle name="Heading 4 24" xfId="28767"/>
    <cellStyle name="Heading 4 3" xfId="11513"/>
    <cellStyle name="Heading 4 4" xfId="11514"/>
    <cellStyle name="Heading 4 5" xfId="11515"/>
    <cellStyle name="Heading 4 6" xfId="11516"/>
    <cellStyle name="Heading 4 7" xfId="11517"/>
    <cellStyle name="Heading 4 8" xfId="11518"/>
    <cellStyle name="Heading 4 9" xfId="11519"/>
    <cellStyle name="HEADING1" xfId="11520"/>
    <cellStyle name="HEADING2" xfId="11521"/>
    <cellStyle name="HEADINGS" xfId="11522"/>
    <cellStyle name="HEADINGS 10" xfId="11523"/>
    <cellStyle name="HEADINGS 11" xfId="11524"/>
    <cellStyle name="HEADINGS 12" xfId="11525"/>
    <cellStyle name="HEADINGS 13" xfId="11526"/>
    <cellStyle name="HEADINGS 14" xfId="11527"/>
    <cellStyle name="HEADINGS 15" xfId="11528"/>
    <cellStyle name="HEADINGS 16" xfId="11529"/>
    <cellStyle name="HEADINGS 17" xfId="11530"/>
    <cellStyle name="HEADINGS 18" xfId="11531"/>
    <cellStyle name="HEADINGS 19" xfId="11532"/>
    <cellStyle name="HEADINGS 2" xfId="11533"/>
    <cellStyle name="HEADINGS 20" xfId="11534"/>
    <cellStyle name="HEADINGS 21" xfId="11535"/>
    <cellStyle name="HEADINGS 22" xfId="11536"/>
    <cellStyle name="HEADINGS 23" xfId="28769"/>
    <cellStyle name="HEADINGS 3" xfId="11537"/>
    <cellStyle name="HEADINGS 4" xfId="11538"/>
    <cellStyle name="HEADINGS 5" xfId="11539"/>
    <cellStyle name="HEADINGS 6" xfId="11540"/>
    <cellStyle name="HEADINGS 7" xfId="11541"/>
    <cellStyle name="HEADINGS 8" xfId="11542"/>
    <cellStyle name="HEADINGS 9" xfId="11543"/>
    <cellStyle name="HEADINGSTOP" xfId="11544"/>
    <cellStyle name="HEADINGSTOP 10" xfId="11545"/>
    <cellStyle name="HEADINGSTOP 11" xfId="11546"/>
    <cellStyle name="HEADINGSTOP 12" xfId="11547"/>
    <cellStyle name="HEADINGSTOP 13" xfId="11548"/>
    <cellStyle name="HEADINGSTOP 14" xfId="11549"/>
    <cellStyle name="HEADINGSTOP 15" xfId="11550"/>
    <cellStyle name="HEADINGSTOP 16" xfId="11551"/>
    <cellStyle name="HEADINGSTOP 17" xfId="11552"/>
    <cellStyle name="HEADINGSTOP 18" xfId="11553"/>
    <cellStyle name="HEADINGSTOP 19" xfId="11554"/>
    <cellStyle name="HEADINGSTOP 2" xfId="11555"/>
    <cellStyle name="HEADINGSTOP 20" xfId="11556"/>
    <cellStyle name="HEADINGSTOP 21" xfId="11557"/>
    <cellStyle name="HEADINGSTOP 22" xfId="11558"/>
    <cellStyle name="HEADINGSTOP 23" xfId="28770"/>
    <cellStyle name="HEADINGSTOP 3" xfId="11559"/>
    <cellStyle name="HEADINGSTOP 4" xfId="11560"/>
    <cellStyle name="HEADINGSTOP 5" xfId="11561"/>
    <cellStyle name="HEADINGSTOP 6" xfId="11562"/>
    <cellStyle name="HEADINGSTOP 7" xfId="11563"/>
    <cellStyle name="HEADINGSTOP 8" xfId="11564"/>
    <cellStyle name="HEADINGSTOP 9" xfId="11565"/>
    <cellStyle name="Hyperlink 2" xfId="11566"/>
    <cellStyle name="Hyperlink 2 10" xfId="11567"/>
    <cellStyle name="Hyperlink 2 11" xfId="11568"/>
    <cellStyle name="Hyperlink 2 12" xfId="11569"/>
    <cellStyle name="Hyperlink 2 13" xfId="11570"/>
    <cellStyle name="Hyperlink 2 14" xfId="11571"/>
    <cellStyle name="Hyperlink 2 15" xfId="11572"/>
    <cellStyle name="Hyperlink 2 16" xfId="11573"/>
    <cellStyle name="Hyperlink 2 17" xfId="11574"/>
    <cellStyle name="Hyperlink 2 18" xfId="11575"/>
    <cellStyle name="Hyperlink 2 19" xfId="11576"/>
    <cellStyle name="Hyperlink 2 2" xfId="11577"/>
    <cellStyle name="Hyperlink 2 20" xfId="11578"/>
    <cellStyle name="Hyperlink 2 21" xfId="11579"/>
    <cellStyle name="Hyperlink 2 22" xfId="11580"/>
    <cellStyle name="Hyperlink 2 23" xfId="28771"/>
    <cellStyle name="Hyperlink 2 3" xfId="11581"/>
    <cellStyle name="Hyperlink 2 4" xfId="11582"/>
    <cellStyle name="Hyperlink 2 5" xfId="11583"/>
    <cellStyle name="Hyperlink 2 6" xfId="11584"/>
    <cellStyle name="Hyperlink 2 7" xfId="11585"/>
    <cellStyle name="Hyperlink 2 8" xfId="11586"/>
    <cellStyle name="Hyperlink 2 9" xfId="11587"/>
    <cellStyle name="Hyperlink 3" xfId="11588"/>
    <cellStyle name="Hyperlink 3 10" xfId="11589"/>
    <cellStyle name="Hyperlink 3 11" xfId="11590"/>
    <cellStyle name="Hyperlink 3 12" xfId="11591"/>
    <cellStyle name="Hyperlink 3 13" xfId="11592"/>
    <cellStyle name="Hyperlink 3 14" xfId="11593"/>
    <cellStyle name="Hyperlink 3 15" xfId="11594"/>
    <cellStyle name="Hyperlink 3 16" xfId="11595"/>
    <cellStyle name="Hyperlink 3 17" xfId="11596"/>
    <cellStyle name="Hyperlink 3 18" xfId="11597"/>
    <cellStyle name="Hyperlink 3 19" xfId="11598"/>
    <cellStyle name="Hyperlink 3 2" xfId="11599"/>
    <cellStyle name="Hyperlink 3 20" xfId="11600"/>
    <cellStyle name="Hyperlink 3 21" xfId="11601"/>
    <cellStyle name="Hyperlink 3 22" xfId="11602"/>
    <cellStyle name="Hyperlink 3 23" xfId="11603"/>
    <cellStyle name="Hyperlink 3 24" xfId="28417"/>
    <cellStyle name="Hyperlink 3 3" xfId="11604"/>
    <cellStyle name="Hyperlink 3 4" xfId="11605"/>
    <cellStyle name="Hyperlink 3 5" xfId="11606"/>
    <cellStyle name="Hyperlink 3 6" xfId="11607"/>
    <cellStyle name="Hyperlink 3 7" xfId="11608"/>
    <cellStyle name="Hyperlink 3 8" xfId="11609"/>
    <cellStyle name="Hyperlink 3 9" xfId="11610"/>
    <cellStyle name="Hyperlink 4" xfId="11611"/>
    <cellStyle name="Hyperlink 4 2" xfId="11612"/>
    <cellStyle name="Hyperlink 5" xfId="11613"/>
    <cellStyle name="Hyperlink 6" xfId="11614"/>
    <cellStyle name="Input" xfId="11615"/>
    <cellStyle name="Input [yellow]" xfId="11616"/>
    <cellStyle name="Input [yellow] 10" xfId="11617"/>
    <cellStyle name="Input [yellow] 11" xfId="11618"/>
    <cellStyle name="Input [yellow] 12" xfId="11619"/>
    <cellStyle name="Input [yellow] 13" xfId="11620"/>
    <cellStyle name="Input [yellow] 14" xfId="11621"/>
    <cellStyle name="Input [yellow] 15" xfId="11622"/>
    <cellStyle name="Input [yellow] 16" xfId="11623"/>
    <cellStyle name="Input [yellow] 17" xfId="11624"/>
    <cellStyle name="Input [yellow] 18" xfId="11625"/>
    <cellStyle name="Input [yellow] 19" xfId="11626"/>
    <cellStyle name="Input [yellow] 2" xfId="11627"/>
    <cellStyle name="Input [yellow] 2 2" xfId="11628"/>
    <cellStyle name="Input [yellow] 2 2 10" xfId="11629"/>
    <cellStyle name="Input [yellow] 2 2 10 2" xfId="11630"/>
    <cellStyle name="Input [yellow] 2 2 10 3" xfId="11631"/>
    <cellStyle name="Input [yellow] 2 2 10 4" xfId="11632"/>
    <cellStyle name="Input [yellow] 2 2 10 5" xfId="11633"/>
    <cellStyle name="Input [yellow] 2 2 10 6" xfId="11634"/>
    <cellStyle name="Input [yellow] 2 2 10 7" xfId="11635"/>
    <cellStyle name="Input [yellow] 2 2 11" xfId="11636"/>
    <cellStyle name="Input [yellow] 2 2 11 2" xfId="11637"/>
    <cellStyle name="Input [yellow] 2 2 11 3" xfId="11638"/>
    <cellStyle name="Input [yellow] 2 2 11 4" xfId="11639"/>
    <cellStyle name="Input [yellow] 2 2 11 5" xfId="11640"/>
    <cellStyle name="Input [yellow] 2 2 11 6" xfId="11641"/>
    <cellStyle name="Input [yellow] 2 2 11 7" xfId="11642"/>
    <cellStyle name="Input [yellow] 2 2 12" xfId="11643"/>
    <cellStyle name="Input [yellow] 2 2 12 2" xfId="11644"/>
    <cellStyle name="Input [yellow] 2 2 12 3" xfId="11645"/>
    <cellStyle name="Input [yellow] 2 2 12 4" xfId="11646"/>
    <cellStyle name="Input [yellow] 2 2 12 5" xfId="11647"/>
    <cellStyle name="Input [yellow] 2 2 12 6" xfId="11648"/>
    <cellStyle name="Input [yellow] 2 2 12 7" xfId="11649"/>
    <cellStyle name="Input [yellow] 2 2 13" xfId="11650"/>
    <cellStyle name="Input [yellow] 2 2 13 2" xfId="11651"/>
    <cellStyle name="Input [yellow] 2 2 13 3" xfId="11652"/>
    <cellStyle name="Input [yellow] 2 2 13 4" xfId="11653"/>
    <cellStyle name="Input [yellow] 2 2 13 5" xfId="11654"/>
    <cellStyle name="Input [yellow] 2 2 13 6" xfId="11655"/>
    <cellStyle name="Input [yellow] 2 2 13 7" xfId="11656"/>
    <cellStyle name="Input [yellow] 2 2 14" xfId="11657"/>
    <cellStyle name="Input [yellow] 2 2 14 2" xfId="11658"/>
    <cellStyle name="Input [yellow] 2 2 14 3" xfId="11659"/>
    <cellStyle name="Input [yellow] 2 2 14 4" xfId="11660"/>
    <cellStyle name="Input [yellow] 2 2 14 5" xfId="11661"/>
    <cellStyle name="Input [yellow] 2 2 14 6" xfId="11662"/>
    <cellStyle name="Input [yellow] 2 2 14 7" xfId="11663"/>
    <cellStyle name="Input [yellow] 2 2 2" xfId="11664"/>
    <cellStyle name="Input [yellow] 2 2 2 2" xfId="11665"/>
    <cellStyle name="Input [yellow] 2 2 2 3" xfId="11666"/>
    <cellStyle name="Input [yellow] 2 2 2 4" xfId="11667"/>
    <cellStyle name="Input [yellow] 2 2 2 5" xfId="11668"/>
    <cellStyle name="Input [yellow] 2 2 2 6" xfId="11669"/>
    <cellStyle name="Input [yellow] 2 2 2 7" xfId="11670"/>
    <cellStyle name="Input [yellow] 2 2 3" xfId="11671"/>
    <cellStyle name="Input [yellow] 2 2 3 2" xfId="11672"/>
    <cellStyle name="Input [yellow] 2 2 3 3" xfId="11673"/>
    <cellStyle name="Input [yellow] 2 2 3 4" xfId="11674"/>
    <cellStyle name="Input [yellow] 2 2 3 5" xfId="11675"/>
    <cellStyle name="Input [yellow] 2 2 3 6" xfId="11676"/>
    <cellStyle name="Input [yellow] 2 2 3 7" xfId="11677"/>
    <cellStyle name="Input [yellow] 2 2 4" xfId="11678"/>
    <cellStyle name="Input [yellow] 2 2 4 2" xfId="11679"/>
    <cellStyle name="Input [yellow] 2 2 4 3" xfId="11680"/>
    <cellStyle name="Input [yellow] 2 2 4 4" xfId="11681"/>
    <cellStyle name="Input [yellow] 2 2 4 5" xfId="11682"/>
    <cellStyle name="Input [yellow] 2 2 4 6" xfId="11683"/>
    <cellStyle name="Input [yellow] 2 2 4 7" xfId="11684"/>
    <cellStyle name="Input [yellow] 2 2 5" xfId="11685"/>
    <cellStyle name="Input [yellow] 2 2 5 2" xfId="11686"/>
    <cellStyle name="Input [yellow] 2 2 5 3" xfId="11687"/>
    <cellStyle name="Input [yellow] 2 2 5 4" xfId="11688"/>
    <cellStyle name="Input [yellow] 2 2 5 5" xfId="11689"/>
    <cellStyle name="Input [yellow] 2 2 5 6" xfId="11690"/>
    <cellStyle name="Input [yellow] 2 2 5 7" xfId="11691"/>
    <cellStyle name="Input [yellow] 2 2 6" xfId="11692"/>
    <cellStyle name="Input [yellow] 2 2 6 2" xfId="11693"/>
    <cellStyle name="Input [yellow] 2 2 6 3" xfId="11694"/>
    <cellStyle name="Input [yellow] 2 2 6 4" xfId="11695"/>
    <cellStyle name="Input [yellow] 2 2 6 5" xfId="11696"/>
    <cellStyle name="Input [yellow] 2 2 6 6" xfId="11697"/>
    <cellStyle name="Input [yellow] 2 2 6 7" xfId="11698"/>
    <cellStyle name="Input [yellow] 2 2 7" xfId="11699"/>
    <cellStyle name="Input [yellow] 2 2 7 2" xfId="11700"/>
    <cellStyle name="Input [yellow] 2 2 7 3" xfId="11701"/>
    <cellStyle name="Input [yellow] 2 2 7 4" xfId="11702"/>
    <cellStyle name="Input [yellow] 2 2 7 5" xfId="11703"/>
    <cellStyle name="Input [yellow] 2 2 7 6" xfId="11704"/>
    <cellStyle name="Input [yellow] 2 2 7 7" xfId="11705"/>
    <cellStyle name="Input [yellow] 2 2 8" xfId="11706"/>
    <cellStyle name="Input [yellow] 2 2 8 2" xfId="11707"/>
    <cellStyle name="Input [yellow] 2 2 8 3" xfId="11708"/>
    <cellStyle name="Input [yellow] 2 2 8 4" xfId="11709"/>
    <cellStyle name="Input [yellow] 2 2 8 5" xfId="11710"/>
    <cellStyle name="Input [yellow] 2 2 8 6" xfId="11711"/>
    <cellStyle name="Input [yellow] 2 2 8 7" xfId="11712"/>
    <cellStyle name="Input [yellow] 2 2 9" xfId="11713"/>
    <cellStyle name="Input [yellow] 2 2 9 2" xfId="11714"/>
    <cellStyle name="Input [yellow] 2 2 9 3" xfId="11715"/>
    <cellStyle name="Input [yellow] 2 2 9 4" xfId="11716"/>
    <cellStyle name="Input [yellow] 2 2 9 5" xfId="11717"/>
    <cellStyle name="Input [yellow] 2 2 9 6" xfId="11718"/>
    <cellStyle name="Input [yellow] 2 2 9 7" xfId="11719"/>
    <cellStyle name="Input [yellow] 2 3" xfId="11720"/>
    <cellStyle name="Input [yellow] 2 3 2" xfId="11721"/>
    <cellStyle name="Input [yellow] 2 3 3" xfId="11722"/>
    <cellStyle name="Input [yellow] 2 3 4" xfId="11723"/>
    <cellStyle name="Input [yellow] 2 3 5" xfId="11724"/>
    <cellStyle name="Input [yellow] 2 3 6" xfId="11725"/>
    <cellStyle name="Input [yellow] 2 3 7" xfId="11726"/>
    <cellStyle name="Input [yellow] 2 4" xfId="11727"/>
    <cellStyle name="Input [yellow] 2 4 2" xfId="11728"/>
    <cellStyle name="Input [yellow] 2 4 3" xfId="11729"/>
    <cellStyle name="Input [yellow] 2 4 4" xfId="11730"/>
    <cellStyle name="Input [yellow] 2 4 5" xfId="11731"/>
    <cellStyle name="Input [yellow] 2 4 6" xfId="11732"/>
    <cellStyle name="Input [yellow] 2 4 7" xfId="11733"/>
    <cellStyle name="Input [yellow] 20" xfId="11734"/>
    <cellStyle name="Input [yellow] 20 2" xfId="11735"/>
    <cellStyle name="Input [yellow] 20 3" xfId="11736"/>
    <cellStyle name="Input [yellow] 20 4" xfId="11737"/>
    <cellStyle name="Input [yellow] 20 5" xfId="11738"/>
    <cellStyle name="Input [yellow] 20 6" xfId="11739"/>
    <cellStyle name="Input [yellow] 20 7" xfId="11740"/>
    <cellStyle name="Input [yellow] 21" xfId="11741"/>
    <cellStyle name="Input [yellow] 21 2" xfId="11742"/>
    <cellStyle name="Input [yellow] 21 3" xfId="11743"/>
    <cellStyle name="Input [yellow] 21 4" xfId="11744"/>
    <cellStyle name="Input [yellow] 21 5" xfId="11745"/>
    <cellStyle name="Input [yellow] 21 6" xfId="11746"/>
    <cellStyle name="Input [yellow] 21 7" xfId="11747"/>
    <cellStyle name="Input [yellow] 22" xfId="11748"/>
    <cellStyle name="Input [yellow] 23" xfId="28773"/>
    <cellStyle name="Input [yellow] 3" xfId="11749"/>
    <cellStyle name="Input [yellow] 3 2" xfId="11750"/>
    <cellStyle name="Input [yellow] 3 2 2" xfId="11751"/>
    <cellStyle name="Input [yellow] 3 2 3" xfId="11752"/>
    <cellStyle name="Input [yellow] 3 2 4" xfId="11753"/>
    <cellStyle name="Input [yellow] 3 2 5" xfId="11754"/>
    <cellStyle name="Input [yellow] 3 2 6" xfId="11755"/>
    <cellStyle name="Input [yellow] 3 2 7" xfId="11756"/>
    <cellStyle name="Input [yellow] 3 3" xfId="11757"/>
    <cellStyle name="Input [yellow] 3 3 2" xfId="11758"/>
    <cellStyle name="Input [yellow] 3 3 3" xfId="11759"/>
    <cellStyle name="Input [yellow] 3 3 4" xfId="11760"/>
    <cellStyle name="Input [yellow] 3 3 5" xfId="11761"/>
    <cellStyle name="Input [yellow] 3 3 6" xfId="11762"/>
    <cellStyle name="Input [yellow] 3 3 7" xfId="11763"/>
    <cellStyle name="Input [yellow] 4" xfId="11764"/>
    <cellStyle name="Input [yellow] 4 2" xfId="11765"/>
    <cellStyle name="Input [yellow] 4 2 2" xfId="11766"/>
    <cellStyle name="Input [yellow] 4 2 3" xfId="11767"/>
    <cellStyle name="Input [yellow] 4 2 4" xfId="11768"/>
    <cellStyle name="Input [yellow] 4 2 5" xfId="11769"/>
    <cellStyle name="Input [yellow] 4 2 6" xfId="11770"/>
    <cellStyle name="Input [yellow] 4 2 7" xfId="11771"/>
    <cellStyle name="Input [yellow] 4 3" xfId="11772"/>
    <cellStyle name="Input [yellow] 4 3 2" xfId="11773"/>
    <cellStyle name="Input [yellow] 4 3 3" xfId="11774"/>
    <cellStyle name="Input [yellow] 4 3 4" xfId="11775"/>
    <cellStyle name="Input [yellow] 4 3 5" xfId="11776"/>
    <cellStyle name="Input [yellow] 4 3 6" xfId="11777"/>
    <cellStyle name="Input [yellow] 4 3 7" xfId="11778"/>
    <cellStyle name="Input [yellow] 5" xfId="11779"/>
    <cellStyle name="Input [yellow] 5 2" xfId="11780"/>
    <cellStyle name="Input [yellow] 5 2 2" xfId="11781"/>
    <cellStyle name="Input [yellow] 5 2 3" xfId="11782"/>
    <cellStyle name="Input [yellow] 5 2 4" xfId="11783"/>
    <cellStyle name="Input [yellow] 5 2 5" xfId="11784"/>
    <cellStyle name="Input [yellow] 5 2 6" xfId="11785"/>
    <cellStyle name="Input [yellow] 5 2 7" xfId="11786"/>
    <cellStyle name="Input [yellow] 5 3" xfId="11787"/>
    <cellStyle name="Input [yellow] 5 3 2" xfId="11788"/>
    <cellStyle name="Input [yellow] 5 3 3" xfId="11789"/>
    <cellStyle name="Input [yellow] 5 3 4" xfId="11790"/>
    <cellStyle name="Input [yellow] 5 3 5" xfId="11791"/>
    <cellStyle name="Input [yellow] 5 3 6" xfId="11792"/>
    <cellStyle name="Input [yellow] 5 3 7" xfId="11793"/>
    <cellStyle name="Input [yellow] 6" xfId="11794"/>
    <cellStyle name="Input [yellow] 6 2" xfId="11795"/>
    <cellStyle name="Input [yellow] 6 2 2" xfId="11796"/>
    <cellStyle name="Input [yellow] 6 2 3" xfId="11797"/>
    <cellStyle name="Input [yellow] 6 2 4" xfId="11798"/>
    <cellStyle name="Input [yellow] 6 2 5" xfId="11799"/>
    <cellStyle name="Input [yellow] 6 2 6" xfId="11800"/>
    <cellStyle name="Input [yellow] 6 2 7" xfId="11801"/>
    <cellStyle name="Input [yellow] 6 3" xfId="11802"/>
    <cellStyle name="Input [yellow] 6 3 2" xfId="11803"/>
    <cellStyle name="Input [yellow] 6 3 3" xfId="11804"/>
    <cellStyle name="Input [yellow] 6 3 4" xfId="11805"/>
    <cellStyle name="Input [yellow] 6 3 5" xfId="11806"/>
    <cellStyle name="Input [yellow] 6 3 6" xfId="11807"/>
    <cellStyle name="Input [yellow] 6 3 7" xfId="11808"/>
    <cellStyle name="Input [yellow] 7" xfId="11809"/>
    <cellStyle name="Input [yellow] 7 2" xfId="11810"/>
    <cellStyle name="Input [yellow] 7 2 2" xfId="11811"/>
    <cellStyle name="Input [yellow] 7 2 3" xfId="11812"/>
    <cellStyle name="Input [yellow] 7 2 4" xfId="11813"/>
    <cellStyle name="Input [yellow] 7 2 5" xfId="11814"/>
    <cellStyle name="Input [yellow] 7 2 6" xfId="11815"/>
    <cellStyle name="Input [yellow] 7 2 7" xfId="11816"/>
    <cellStyle name="Input [yellow] 7 3" xfId="11817"/>
    <cellStyle name="Input [yellow] 7 3 2" xfId="11818"/>
    <cellStyle name="Input [yellow] 7 3 3" xfId="11819"/>
    <cellStyle name="Input [yellow] 7 3 4" xfId="11820"/>
    <cellStyle name="Input [yellow] 7 3 5" xfId="11821"/>
    <cellStyle name="Input [yellow] 7 3 6" xfId="11822"/>
    <cellStyle name="Input [yellow] 7 3 7" xfId="11823"/>
    <cellStyle name="Input [yellow] 8" xfId="11824"/>
    <cellStyle name="Input [yellow] 8 2" xfId="11825"/>
    <cellStyle name="Input [yellow] 8 2 2" xfId="11826"/>
    <cellStyle name="Input [yellow] 8 2 3" xfId="11827"/>
    <cellStyle name="Input [yellow] 8 2 4" xfId="11828"/>
    <cellStyle name="Input [yellow] 8 2 5" xfId="11829"/>
    <cellStyle name="Input [yellow] 8 2 6" xfId="11830"/>
    <cellStyle name="Input [yellow] 8 2 7" xfId="11831"/>
    <cellStyle name="Input [yellow] 8 3" xfId="11832"/>
    <cellStyle name="Input [yellow] 8 3 2" xfId="11833"/>
    <cellStyle name="Input [yellow] 8 3 3" xfId="11834"/>
    <cellStyle name="Input [yellow] 8 3 4" xfId="11835"/>
    <cellStyle name="Input [yellow] 8 3 5" xfId="11836"/>
    <cellStyle name="Input [yellow] 8 3 6" xfId="11837"/>
    <cellStyle name="Input [yellow] 8 3 7" xfId="11838"/>
    <cellStyle name="Input [yellow] 9" xfId="11839"/>
    <cellStyle name="Input 10" xfId="11840"/>
    <cellStyle name="Input 11" xfId="11841"/>
    <cellStyle name="Input 12" xfId="11842"/>
    <cellStyle name="Input 13" xfId="11843"/>
    <cellStyle name="Input 14" xfId="11844"/>
    <cellStyle name="Input 15" xfId="11845"/>
    <cellStyle name="Input 16" xfId="11846"/>
    <cellStyle name="Input 17" xfId="11847"/>
    <cellStyle name="Input 18" xfId="11848"/>
    <cellStyle name="Input 19" xfId="11849"/>
    <cellStyle name="Input 2" xfId="11850"/>
    <cellStyle name="Input 2 10" xfId="11851"/>
    <cellStyle name="Input 2 11" xfId="11852"/>
    <cellStyle name="Input 2 12" xfId="11853"/>
    <cellStyle name="Input 2 13" xfId="11854"/>
    <cellStyle name="Input 2 14" xfId="11855"/>
    <cellStyle name="Input 2 15" xfId="11856"/>
    <cellStyle name="Input 2 16" xfId="11857"/>
    <cellStyle name="Input 2 17" xfId="11858"/>
    <cellStyle name="Input 2 18" xfId="11859"/>
    <cellStyle name="Input 2 19" xfId="11860"/>
    <cellStyle name="Input 2 2" xfId="11861"/>
    <cellStyle name="Input 2 2 2" xfId="11862"/>
    <cellStyle name="Input 2 2 2 2" xfId="11863"/>
    <cellStyle name="Input 2 2 2 3" xfId="11864"/>
    <cellStyle name="Input 2 2 2 4" xfId="11865"/>
    <cellStyle name="Input 2 2 2 5" xfId="11866"/>
    <cellStyle name="Input 2 2 2 6" xfId="11867"/>
    <cellStyle name="Input 2 2 2 7" xfId="11868"/>
    <cellStyle name="Input 2 2 3" xfId="11869"/>
    <cellStyle name="Input 2 2 3 2" xfId="11870"/>
    <cellStyle name="Input 2 2 3 3" xfId="11871"/>
    <cellStyle name="Input 2 2 3 4" xfId="11872"/>
    <cellStyle name="Input 2 2 3 5" xfId="11873"/>
    <cellStyle name="Input 2 2 3 6" xfId="11874"/>
    <cellStyle name="Input 2 2 3 7" xfId="11875"/>
    <cellStyle name="Input 2 20" xfId="11876"/>
    <cellStyle name="Input 2 20 2" xfId="11877"/>
    <cellStyle name="Input 2 20 3" xfId="11878"/>
    <cellStyle name="Input 2 20 4" xfId="11879"/>
    <cellStyle name="Input 2 20 5" xfId="11880"/>
    <cellStyle name="Input 2 20 6" xfId="11881"/>
    <cellStyle name="Input 2 20 7" xfId="11882"/>
    <cellStyle name="Input 2 21" xfId="11883"/>
    <cellStyle name="Input 2 21 2" xfId="11884"/>
    <cellStyle name="Input 2 21 3" xfId="11885"/>
    <cellStyle name="Input 2 21 4" xfId="11886"/>
    <cellStyle name="Input 2 21 5" xfId="11887"/>
    <cellStyle name="Input 2 21 6" xfId="11888"/>
    <cellStyle name="Input 2 21 7" xfId="11889"/>
    <cellStyle name="Input 2 22" xfId="11890"/>
    <cellStyle name="Input 2 23" xfId="28774"/>
    <cellStyle name="Input 2 3" xfId="11891"/>
    <cellStyle name="Input 2 4" xfId="11892"/>
    <cellStyle name="Input 2 5" xfId="11893"/>
    <cellStyle name="Input 2 6" xfId="11894"/>
    <cellStyle name="Input 2 7" xfId="11895"/>
    <cellStyle name="Input 2 8" xfId="11896"/>
    <cellStyle name="Input 2 9" xfId="11897"/>
    <cellStyle name="Input 20" xfId="11898"/>
    <cellStyle name="Input 21" xfId="11899"/>
    <cellStyle name="Input 22" xfId="11900"/>
    <cellStyle name="Input 23" xfId="11901"/>
    <cellStyle name="Input 24" xfId="11902"/>
    <cellStyle name="Input 24 2" xfId="11903"/>
    <cellStyle name="Input 24 3" xfId="11904"/>
    <cellStyle name="Input 24 4" xfId="11905"/>
    <cellStyle name="Input 24 5" xfId="11906"/>
    <cellStyle name="Input 24 6" xfId="11907"/>
    <cellStyle name="Input 24 7" xfId="11908"/>
    <cellStyle name="Input 25" xfId="11909"/>
    <cellStyle name="Input 25 2" xfId="11910"/>
    <cellStyle name="Input 25 3" xfId="11911"/>
    <cellStyle name="Input 25 4" xfId="11912"/>
    <cellStyle name="Input 25 5" xfId="11913"/>
    <cellStyle name="Input 25 6" xfId="11914"/>
    <cellStyle name="Input 25 7" xfId="11915"/>
    <cellStyle name="Input 26" xfId="11916"/>
    <cellStyle name="Input 27" xfId="11917"/>
    <cellStyle name="Input 28" xfId="11918"/>
    <cellStyle name="Input 29" xfId="11919"/>
    <cellStyle name="Input 3" xfId="11920"/>
    <cellStyle name="Input 3 10" xfId="11921"/>
    <cellStyle name="Input 3 11" xfId="11922"/>
    <cellStyle name="Input 3 12" xfId="11923"/>
    <cellStyle name="Input 3 13" xfId="11924"/>
    <cellStyle name="Input 3 14" xfId="11925"/>
    <cellStyle name="Input 3 15" xfId="11926"/>
    <cellStyle name="Input 3 16" xfId="11927"/>
    <cellStyle name="Input 3 17" xfId="11928"/>
    <cellStyle name="Input 3 18" xfId="11929"/>
    <cellStyle name="Input 3 19" xfId="11930"/>
    <cellStyle name="Input 3 2" xfId="11931"/>
    <cellStyle name="Input 3 20" xfId="11932"/>
    <cellStyle name="Input 3 20 2" xfId="11933"/>
    <cellStyle name="Input 3 20 3" xfId="11934"/>
    <cellStyle name="Input 3 20 4" xfId="11935"/>
    <cellStyle name="Input 3 20 5" xfId="11936"/>
    <cellStyle name="Input 3 20 6" xfId="11937"/>
    <cellStyle name="Input 3 20 7" xfId="11938"/>
    <cellStyle name="Input 3 21" xfId="11939"/>
    <cellStyle name="Input 3 21 2" xfId="11940"/>
    <cellStyle name="Input 3 21 3" xfId="11941"/>
    <cellStyle name="Input 3 21 4" xfId="11942"/>
    <cellStyle name="Input 3 21 5" xfId="11943"/>
    <cellStyle name="Input 3 21 6" xfId="11944"/>
    <cellStyle name="Input 3 21 7" xfId="11945"/>
    <cellStyle name="Input 3 22" xfId="11946"/>
    <cellStyle name="Input 3 23" xfId="28775"/>
    <cellStyle name="Input 3 3" xfId="11947"/>
    <cellStyle name="Input 3 4" xfId="11948"/>
    <cellStyle name="Input 3 5" xfId="11949"/>
    <cellStyle name="Input 3 6" xfId="11950"/>
    <cellStyle name="Input 3 7" xfId="11951"/>
    <cellStyle name="Input 3 8" xfId="11952"/>
    <cellStyle name="Input 3 9" xfId="11953"/>
    <cellStyle name="Input 30" xfId="11954"/>
    <cellStyle name="Input 31" xfId="11955"/>
    <cellStyle name="Input 32" xfId="11956"/>
    <cellStyle name="Input 33" xfId="28772"/>
    <cellStyle name="Input 4" xfId="11957"/>
    <cellStyle name="Input 4 10" xfId="11958"/>
    <cellStyle name="Input 4 11" xfId="11959"/>
    <cellStyle name="Input 4 12" xfId="11960"/>
    <cellStyle name="Input 4 13" xfId="11961"/>
    <cellStyle name="Input 4 14" xfId="11962"/>
    <cellStyle name="Input 4 15" xfId="11963"/>
    <cellStyle name="Input 4 16" xfId="11964"/>
    <cellStyle name="Input 4 17" xfId="11965"/>
    <cellStyle name="Input 4 18" xfId="11966"/>
    <cellStyle name="Input 4 19" xfId="11967"/>
    <cellStyle name="Input 4 2" xfId="11968"/>
    <cellStyle name="Input 4 20" xfId="11969"/>
    <cellStyle name="Input 4 20 2" xfId="11970"/>
    <cellStyle name="Input 4 20 3" xfId="11971"/>
    <cellStyle name="Input 4 20 4" xfId="11972"/>
    <cellStyle name="Input 4 20 5" xfId="11973"/>
    <cellStyle name="Input 4 20 6" xfId="11974"/>
    <cellStyle name="Input 4 20 7" xfId="11975"/>
    <cellStyle name="Input 4 21" xfId="11976"/>
    <cellStyle name="Input 4 21 2" xfId="11977"/>
    <cellStyle name="Input 4 21 3" xfId="11978"/>
    <cellStyle name="Input 4 21 4" xfId="11979"/>
    <cellStyle name="Input 4 21 5" xfId="11980"/>
    <cellStyle name="Input 4 21 6" xfId="11981"/>
    <cellStyle name="Input 4 21 7" xfId="11982"/>
    <cellStyle name="Input 4 22" xfId="11983"/>
    <cellStyle name="Input 4 23" xfId="28776"/>
    <cellStyle name="Input 4 3" xfId="11984"/>
    <cellStyle name="Input 4 4" xfId="11985"/>
    <cellStyle name="Input 4 5" xfId="11986"/>
    <cellStyle name="Input 4 6" xfId="11987"/>
    <cellStyle name="Input 4 7" xfId="11988"/>
    <cellStyle name="Input 4 8" xfId="11989"/>
    <cellStyle name="Input 4 9" xfId="11990"/>
    <cellStyle name="Input 5" xfId="11991"/>
    <cellStyle name="Input 5 10" xfId="11992"/>
    <cellStyle name="Input 5 11" xfId="11993"/>
    <cellStyle name="Input 5 12" xfId="11994"/>
    <cellStyle name="Input 5 13" xfId="11995"/>
    <cellStyle name="Input 5 14" xfId="11996"/>
    <cellStyle name="Input 5 15" xfId="11997"/>
    <cellStyle name="Input 5 16" xfId="11998"/>
    <cellStyle name="Input 5 17" xfId="11999"/>
    <cellStyle name="Input 5 18" xfId="12000"/>
    <cellStyle name="Input 5 19" xfId="12001"/>
    <cellStyle name="Input 5 2" xfId="12002"/>
    <cellStyle name="Input 5 20" xfId="12003"/>
    <cellStyle name="Input 5 20 2" xfId="12004"/>
    <cellStyle name="Input 5 20 3" xfId="12005"/>
    <cellStyle name="Input 5 20 4" xfId="12006"/>
    <cellStyle name="Input 5 20 5" xfId="12007"/>
    <cellStyle name="Input 5 20 6" xfId="12008"/>
    <cellStyle name="Input 5 20 7" xfId="12009"/>
    <cellStyle name="Input 5 21" xfId="12010"/>
    <cellStyle name="Input 5 21 2" xfId="12011"/>
    <cellStyle name="Input 5 21 3" xfId="12012"/>
    <cellStyle name="Input 5 21 4" xfId="12013"/>
    <cellStyle name="Input 5 21 5" xfId="12014"/>
    <cellStyle name="Input 5 21 6" xfId="12015"/>
    <cellStyle name="Input 5 21 7" xfId="12016"/>
    <cellStyle name="Input 5 22" xfId="12017"/>
    <cellStyle name="Input 5 23" xfId="28777"/>
    <cellStyle name="Input 5 3" xfId="12018"/>
    <cellStyle name="Input 5 4" xfId="12019"/>
    <cellStyle name="Input 5 5" xfId="12020"/>
    <cellStyle name="Input 5 6" xfId="12021"/>
    <cellStyle name="Input 5 7" xfId="12022"/>
    <cellStyle name="Input 5 8" xfId="12023"/>
    <cellStyle name="Input 5 9" xfId="12024"/>
    <cellStyle name="Input 6" xfId="12025"/>
    <cellStyle name="Input 6 2" xfId="12026"/>
    <cellStyle name="Input 6 2 2" xfId="12027"/>
    <cellStyle name="Input 6 2 3" xfId="12028"/>
    <cellStyle name="Input 6 2 4" xfId="12029"/>
    <cellStyle name="Input 6 2 5" xfId="12030"/>
    <cellStyle name="Input 6 2 6" xfId="12031"/>
    <cellStyle name="Input 6 2 7" xfId="12032"/>
    <cellStyle name="Input 6 3" xfId="12033"/>
    <cellStyle name="Input 6 3 2" xfId="12034"/>
    <cellStyle name="Input 6 3 3" xfId="12035"/>
    <cellStyle name="Input 6 3 4" xfId="12036"/>
    <cellStyle name="Input 6 3 5" xfId="12037"/>
    <cellStyle name="Input 6 3 6" xfId="12038"/>
    <cellStyle name="Input 6 3 7" xfId="12039"/>
    <cellStyle name="Input 7" xfId="12040"/>
    <cellStyle name="Input 7 2" xfId="12041"/>
    <cellStyle name="Input 7 2 2" xfId="12042"/>
    <cellStyle name="Input 7 2 3" xfId="12043"/>
    <cellStyle name="Input 7 2 4" xfId="12044"/>
    <cellStyle name="Input 7 2 5" xfId="12045"/>
    <cellStyle name="Input 7 2 6" xfId="12046"/>
    <cellStyle name="Input 7 2 7" xfId="12047"/>
    <cellStyle name="Input 7 3" xfId="12048"/>
    <cellStyle name="Input 7 3 2" xfId="12049"/>
    <cellStyle name="Input 7 3 3" xfId="12050"/>
    <cellStyle name="Input 7 3 4" xfId="12051"/>
    <cellStyle name="Input 7 3 5" xfId="12052"/>
    <cellStyle name="Input 7 3 6" xfId="12053"/>
    <cellStyle name="Input 7 3 7" xfId="12054"/>
    <cellStyle name="Input 8" xfId="12055"/>
    <cellStyle name="Input 8 2" xfId="12056"/>
    <cellStyle name="Input 8 2 2" xfId="12057"/>
    <cellStyle name="Input 8 2 3" xfId="12058"/>
    <cellStyle name="Input 8 2 4" xfId="12059"/>
    <cellStyle name="Input 8 2 5" xfId="12060"/>
    <cellStyle name="Input 8 2 6" xfId="12061"/>
    <cellStyle name="Input 8 2 7" xfId="12062"/>
    <cellStyle name="Input 8 3" xfId="12063"/>
    <cellStyle name="Input 8 3 2" xfId="12064"/>
    <cellStyle name="Input 8 3 3" xfId="12065"/>
    <cellStyle name="Input 8 3 4" xfId="12066"/>
    <cellStyle name="Input 8 3 5" xfId="12067"/>
    <cellStyle name="Input 8 3 6" xfId="12068"/>
    <cellStyle name="Input 8 3 7" xfId="12069"/>
    <cellStyle name="Input 9" xfId="12070"/>
    <cellStyle name="Input Cells" xfId="12071"/>
    <cellStyle name="Input Cells 10" xfId="12072"/>
    <cellStyle name="Input Cells 11" xfId="12073"/>
    <cellStyle name="Input Cells 12" xfId="12074"/>
    <cellStyle name="Input Cells 13" xfId="12075"/>
    <cellStyle name="Input Cells 14" xfId="12076"/>
    <cellStyle name="Input Cells 15" xfId="12077"/>
    <cellStyle name="Input Cells 16" xfId="12078"/>
    <cellStyle name="Input Cells 17" xfId="12079"/>
    <cellStyle name="Input Cells 18" xfId="12080"/>
    <cellStyle name="Input Cells 19" xfId="12081"/>
    <cellStyle name="Input Cells 2" xfId="12082"/>
    <cellStyle name="Input Cells 20" xfId="12083"/>
    <cellStyle name="Input Cells 21" xfId="12084"/>
    <cellStyle name="Input Cells 22" xfId="12085"/>
    <cellStyle name="Input Cells 23" xfId="28778"/>
    <cellStyle name="Input Cells 3" xfId="12086"/>
    <cellStyle name="Input Cells 4" xfId="12087"/>
    <cellStyle name="Input Cells 5" xfId="12088"/>
    <cellStyle name="Input Cells 6" xfId="12089"/>
    <cellStyle name="Input Cells 7" xfId="12090"/>
    <cellStyle name="Input Cells 8" xfId="12091"/>
    <cellStyle name="Input Cells 9" xfId="12092"/>
    <cellStyle name="Input_4968-A-EM-ET5101-A-Owner" xfId="12093"/>
    <cellStyle name="Insatisfaisant" xfId="12094"/>
    <cellStyle name="Insatisfaisant 10" xfId="12095"/>
    <cellStyle name="Insatisfaisant 11" xfId="12096"/>
    <cellStyle name="Insatisfaisant 12" xfId="12097"/>
    <cellStyle name="Insatisfaisant 13" xfId="12098"/>
    <cellStyle name="Insatisfaisant 14" xfId="12099"/>
    <cellStyle name="Insatisfaisant 15" xfId="12100"/>
    <cellStyle name="Insatisfaisant 16" xfId="12101"/>
    <cellStyle name="Insatisfaisant 17" xfId="12102"/>
    <cellStyle name="Insatisfaisant 18" xfId="12103"/>
    <cellStyle name="Insatisfaisant 19" xfId="12104"/>
    <cellStyle name="Insatisfaisant 2" xfId="12105"/>
    <cellStyle name="Insatisfaisant 20" xfId="12106"/>
    <cellStyle name="Insatisfaisant 21" xfId="12107"/>
    <cellStyle name="Insatisfaisant 22" xfId="12108"/>
    <cellStyle name="Insatisfaisant 23" xfId="28779"/>
    <cellStyle name="Insatisfaisant 3" xfId="12109"/>
    <cellStyle name="Insatisfaisant 4" xfId="12110"/>
    <cellStyle name="Insatisfaisant 5" xfId="12111"/>
    <cellStyle name="Insatisfaisant 6" xfId="12112"/>
    <cellStyle name="Insatisfaisant 7" xfId="12113"/>
    <cellStyle name="Insatisfaisant 8" xfId="12114"/>
    <cellStyle name="Insatisfaisant 9" xfId="12115"/>
    <cellStyle name="Link Currency (0)" xfId="12116"/>
    <cellStyle name="Link Currency (0) 10" xfId="12117"/>
    <cellStyle name="Link Currency (0) 10 2" xfId="12118"/>
    <cellStyle name="Link Currency (0) 10 3" xfId="12119"/>
    <cellStyle name="Link Currency (0) 11" xfId="12120"/>
    <cellStyle name="Link Currency (0) 11 2" xfId="12121"/>
    <cellStyle name="Link Currency (0) 11 3" xfId="12122"/>
    <cellStyle name="Link Currency (0) 12" xfId="12123"/>
    <cellStyle name="Link Currency (0) 12 2" xfId="12124"/>
    <cellStyle name="Link Currency (0) 12 3" xfId="12125"/>
    <cellStyle name="Link Currency (0) 13" xfId="12126"/>
    <cellStyle name="Link Currency (0) 13 2" xfId="12127"/>
    <cellStyle name="Link Currency (0) 13 3" xfId="12128"/>
    <cellStyle name="Link Currency (0) 14" xfId="12129"/>
    <cellStyle name="Link Currency (0) 14 2" xfId="12130"/>
    <cellStyle name="Link Currency (0) 14 3" xfId="12131"/>
    <cellStyle name="Link Currency (0) 15" xfId="12132"/>
    <cellStyle name="Link Currency (0) 15 2" xfId="12133"/>
    <cellStyle name="Link Currency (0) 15 3" xfId="12134"/>
    <cellStyle name="Link Currency (0) 16" xfId="12135"/>
    <cellStyle name="Link Currency (0) 16 2" xfId="12136"/>
    <cellStyle name="Link Currency (0) 16 3" xfId="12137"/>
    <cellStyle name="Link Currency (0) 17" xfId="12138"/>
    <cellStyle name="Link Currency (0) 18" xfId="12139"/>
    <cellStyle name="Link Currency (0) 19" xfId="12140"/>
    <cellStyle name="Link Currency (0) 2" xfId="12141"/>
    <cellStyle name="Link Currency (0) 2 10" xfId="12142"/>
    <cellStyle name="Link Currency (0) 2 10 2" xfId="12143"/>
    <cellStyle name="Link Currency (0) 2 10 3" xfId="12144"/>
    <cellStyle name="Link Currency (0) 2 11" xfId="12145"/>
    <cellStyle name="Link Currency (0) 2 11 2" xfId="12146"/>
    <cellStyle name="Link Currency (0) 2 11 3" xfId="12147"/>
    <cellStyle name="Link Currency (0) 2 12" xfId="12148"/>
    <cellStyle name="Link Currency (0) 2 12 2" xfId="12149"/>
    <cellStyle name="Link Currency (0) 2 12 3" xfId="12150"/>
    <cellStyle name="Link Currency (0) 2 13" xfId="12151"/>
    <cellStyle name="Link Currency (0) 2 13 2" xfId="12152"/>
    <cellStyle name="Link Currency (0) 2 13 3" xfId="12153"/>
    <cellStyle name="Link Currency (0) 2 14" xfId="12154"/>
    <cellStyle name="Link Currency (0) 2 15" xfId="12155"/>
    <cellStyle name="Link Currency (0) 2 16" xfId="12156"/>
    <cellStyle name="Link Currency (0) 2 17" xfId="12157"/>
    <cellStyle name="Link Currency (0) 2 18" xfId="12158"/>
    <cellStyle name="Link Currency (0) 2 19" xfId="12159"/>
    <cellStyle name="Link Currency (0) 2 2" xfId="12160"/>
    <cellStyle name="Link Currency (0) 2 2 2" xfId="12161"/>
    <cellStyle name="Link Currency (0) 2 2 3" xfId="12162"/>
    <cellStyle name="Link Currency (0) 2 20" xfId="12163"/>
    <cellStyle name="Link Currency (0) 2 21" xfId="12164"/>
    <cellStyle name="Link Currency (0) 2 22" xfId="12165"/>
    <cellStyle name="Link Currency (0) 2 23" xfId="12166"/>
    <cellStyle name="Link Currency (0) 2 24" xfId="12167"/>
    <cellStyle name="Link Currency (0) 2 25" xfId="12168"/>
    <cellStyle name="Link Currency (0) 2 26" xfId="12169"/>
    <cellStyle name="Link Currency (0) 2 27" xfId="12170"/>
    <cellStyle name="Link Currency (0) 2 28" xfId="12171"/>
    <cellStyle name="Link Currency (0) 2 29" xfId="12172"/>
    <cellStyle name="Link Currency (0) 2 3" xfId="12173"/>
    <cellStyle name="Link Currency (0) 2 3 2" xfId="12174"/>
    <cellStyle name="Link Currency (0) 2 3 3" xfId="12175"/>
    <cellStyle name="Link Currency (0) 2 30" xfId="12176"/>
    <cellStyle name="Link Currency (0) 2 31" xfId="12177"/>
    <cellStyle name="Link Currency (0) 2 32" xfId="12178"/>
    <cellStyle name="Link Currency (0) 2 33" xfId="12179"/>
    <cellStyle name="Link Currency (0) 2 34" xfId="12180"/>
    <cellStyle name="Link Currency (0) 2 35" xfId="12181"/>
    <cellStyle name="Link Currency (0) 2 36" xfId="12182"/>
    <cellStyle name="Link Currency (0) 2 37" xfId="12183"/>
    <cellStyle name="Link Currency (0) 2 38" xfId="12184"/>
    <cellStyle name="Link Currency (0) 2 39" xfId="12185"/>
    <cellStyle name="Link Currency (0) 2 4" xfId="12186"/>
    <cellStyle name="Link Currency (0) 2 4 2" xfId="12187"/>
    <cellStyle name="Link Currency (0) 2 4 3" xfId="12188"/>
    <cellStyle name="Link Currency (0) 2 40" xfId="12189"/>
    <cellStyle name="Link Currency (0) 2 41" xfId="12190"/>
    <cellStyle name="Link Currency (0) 2 42" xfId="12191"/>
    <cellStyle name="Link Currency (0) 2 43" xfId="12192"/>
    <cellStyle name="Link Currency (0) 2 44" xfId="12193"/>
    <cellStyle name="Link Currency (0) 2 45" xfId="12194"/>
    <cellStyle name="Link Currency (0) 2 46" xfId="12195"/>
    <cellStyle name="Link Currency (0) 2 47" xfId="12196"/>
    <cellStyle name="Link Currency (0) 2 48" xfId="12197"/>
    <cellStyle name="Link Currency (0) 2 49" xfId="12198"/>
    <cellStyle name="Link Currency (0) 2 5" xfId="12199"/>
    <cellStyle name="Link Currency (0) 2 5 2" xfId="12200"/>
    <cellStyle name="Link Currency (0) 2 5 3" xfId="12201"/>
    <cellStyle name="Link Currency (0) 2 50" xfId="12202"/>
    <cellStyle name="Link Currency (0) 2 51" xfId="12203"/>
    <cellStyle name="Link Currency (0) 2 52" xfId="12204"/>
    <cellStyle name="Link Currency (0) 2 53" xfId="12205"/>
    <cellStyle name="Link Currency (0) 2 54" xfId="12206"/>
    <cellStyle name="Link Currency (0) 2 55" xfId="12207"/>
    <cellStyle name="Link Currency (0) 2 56" xfId="12208"/>
    <cellStyle name="Link Currency (0) 2 57" xfId="12209"/>
    <cellStyle name="Link Currency (0) 2 58" xfId="12210"/>
    <cellStyle name="Link Currency (0) 2 59" xfId="12211"/>
    <cellStyle name="Link Currency (0) 2 6" xfId="12212"/>
    <cellStyle name="Link Currency (0) 2 6 2" xfId="12213"/>
    <cellStyle name="Link Currency (0) 2 6 3" xfId="12214"/>
    <cellStyle name="Link Currency (0) 2 60" xfId="12215"/>
    <cellStyle name="Link Currency (0) 2 61" xfId="12216"/>
    <cellStyle name="Link Currency (0) 2 62" xfId="28781"/>
    <cellStyle name="Link Currency (0) 2 7" xfId="12217"/>
    <cellStyle name="Link Currency (0) 2 7 2" xfId="12218"/>
    <cellStyle name="Link Currency (0) 2 7 3" xfId="12219"/>
    <cellStyle name="Link Currency (0) 2 8" xfId="12220"/>
    <cellStyle name="Link Currency (0) 2 8 2" xfId="12221"/>
    <cellStyle name="Link Currency (0) 2 8 3" xfId="12222"/>
    <cellStyle name="Link Currency (0) 2 9" xfId="12223"/>
    <cellStyle name="Link Currency (0) 2 9 2" xfId="12224"/>
    <cellStyle name="Link Currency (0) 2 9 3" xfId="12225"/>
    <cellStyle name="Link Currency (0) 20" xfId="12226"/>
    <cellStyle name="Link Currency (0) 21" xfId="12227"/>
    <cellStyle name="Link Currency (0) 22" xfId="12228"/>
    <cellStyle name="Link Currency (0) 23" xfId="12229"/>
    <cellStyle name="Link Currency (0) 24" xfId="12230"/>
    <cellStyle name="Link Currency (0) 25" xfId="12231"/>
    <cellStyle name="Link Currency (0) 26" xfId="12232"/>
    <cellStyle name="Link Currency (0) 27" xfId="12233"/>
    <cellStyle name="Link Currency (0) 28" xfId="12234"/>
    <cellStyle name="Link Currency (0) 29" xfId="12235"/>
    <cellStyle name="Link Currency (0) 3" xfId="12236"/>
    <cellStyle name="Link Currency (0) 3 10" xfId="12237"/>
    <cellStyle name="Link Currency (0) 3 11" xfId="12238"/>
    <cellStyle name="Link Currency (0) 3 12" xfId="12239"/>
    <cellStyle name="Link Currency (0) 3 13" xfId="12240"/>
    <cellStyle name="Link Currency (0) 3 14" xfId="12241"/>
    <cellStyle name="Link Currency (0) 3 15" xfId="12242"/>
    <cellStyle name="Link Currency (0) 3 16" xfId="12243"/>
    <cellStyle name="Link Currency (0) 3 17" xfId="12244"/>
    <cellStyle name="Link Currency (0) 3 18" xfId="12245"/>
    <cellStyle name="Link Currency (0) 3 19" xfId="12246"/>
    <cellStyle name="Link Currency (0) 3 2" xfId="12247"/>
    <cellStyle name="Link Currency (0) 3 20" xfId="12248"/>
    <cellStyle name="Link Currency (0) 3 21" xfId="12249"/>
    <cellStyle name="Link Currency (0) 3 22" xfId="12250"/>
    <cellStyle name="Link Currency (0) 3 23" xfId="28782"/>
    <cellStyle name="Link Currency (0) 3 3" xfId="12251"/>
    <cellStyle name="Link Currency (0) 3 4" xfId="12252"/>
    <cellStyle name="Link Currency (0) 3 5" xfId="12253"/>
    <cellStyle name="Link Currency (0) 3 6" xfId="12254"/>
    <cellStyle name="Link Currency (0) 3 7" xfId="12255"/>
    <cellStyle name="Link Currency (0) 3 8" xfId="12256"/>
    <cellStyle name="Link Currency (0) 3 9" xfId="12257"/>
    <cellStyle name="Link Currency (0) 30" xfId="12258"/>
    <cellStyle name="Link Currency (0) 31" xfId="12259"/>
    <cellStyle name="Link Currency (0) 32" xfId="12260"/>
    <cellStyle name="Link Currency (0) 33" xfId="12261"/>
    <cellStyle name="Link Currency (0) 34" xfId="12262"/>
    <cellStyle name="Link Currency (0) 35" xfId="12263"/>
    <cellStyle name="Link Currency (0) 36" xfId="12264"/>
    <cellStyle name="Link Currency (0) 37" xfId="12265"/>
    <cellStyle name="Link Currency (0) 38" xfId="28780"/>
    <cellStyle name="Link Currency (0) 4" xfId="12266"/>
    <cellStyle name="Link Currency (0) 4 10" xfId="12267"/>
    <cellStyle name="Link Currency (0) 4 11" xfId="12268"/>
    <cellStyle name="Link Currency (0) 4 12" xfId="12269"/>
    <cellStyle name="Link Currency (0) 4 13" xfId="12270"/>
    <cellStyle name="Link Currency (0) 4 14" xfId="12271"/>
    <cellStyle name="Link Currency (0) 4 15" xfId="12272"/>
    <cellStyle name="Link Currency (0) 4 16" xfId="12273"/>
    <cellStyle name="Link Currency (0) 4 17" xfId="12274"/>
    <cellStyle name="Link Currency (0) 4 18" xfId="12275"/>
    <cellStyle name="Link Currency (0) 4 19" xfId="12276"/>
    <cellStyle name="Link Currency (0) 4 2" xfId="12277"/>
    <cellStyle name="Link Currency (0) 4 20" xfId="12278"/>
    <cellStyle name="Link Currency (0) 4 21" xfId="12279"/>
    <cellStyle name="Link Currency (0) 4 22" xfId="12280"/>
    <cellStyle name="Link Currency (0) 4 23" xfId="12281"/>
    <cellStyle name="Link Currency (0) 4 24" xfId="12282"/>
    <cellStyle name="Link Currency (0) 4 25" xfId="12283"/>
    <cellStyle name="Link Currency (0) 4 26" xfId="12284"/>
    <cellStyle name="Link Currency (0) 4 27" xfId="12285"/>
    <cellStyle name="Link Currency (0) 4 28" xfId="12286"/>
    <cellStyle name="Link Currency (0) 4 29" xfId="12287"/>
    <cellStyle name="Link Currency (0) 4 3" xfId="12288"/>
    <cellStyle name="Link Currency (0) 4 30" xfId="12289"/>
    <cellStyle name="Link Currency (0) 4 4" xfId="12290"/>
    <cellStyle name="Link Currency (0) 4 5" xfId="12291"/>
    <cellStyle name="Link Currency (0) 4 6" xfId="12292"/>
    <cellStyle name="Link Currency (0) 4 7" xfId="12293"/>
    <cellStyle name="Link Currency (0) 4 8" xfId="12294"/>
    <cellStyle name="Link Currency (0) 4 9" xfId="12295"/>
    <cellStyle name="Link Currency (0) 5" xfId="12296"/>
    <cellStyle name="Link Currency (0) 5 10" xfId="12297"/>
    <cellStyle name="Link Currency (0) 5 11" xfId="12298"/>
    <cellStyle name="Link Currency (0) 5 12" xfId="12299"/>
    <cellStyle name="Link Currency (0) 5 13" xfId="12300"/>
    <cellStyle name="Link Currency (0) 5 14" xfId="12301"/>
    <cellStyle name="Link Currency (0) 5 15" xfId="12302"/>
    <cellStyle name="Link Currency (0) 5 16" xfId="12303"/>
    <cellStyle name="Link Currency (0) 5 17" xfId="12304"/>
    <cellStyle name="Link Currency (0) 5 18" xfId="12305"/>
    <cellStyle name="Link Currency (0) 5 19" xfId="12306"/>
    <cellStyle name="Link Currency (0) 5 2" xfId="12307"/>
    <cellStyle name="Link Currency (0) 5 20" xfId="12308"/>
    <cellStyle name="Link Currency (0) 5 21" xfId="12309"/>
    <cellStyle name="Link Currency (0) 5 22" xfId="12310"/>
    <cellStyle name="Link Currency (0) 5 23" xfId="12311"/>
    <cellStyle name="Link Currency (0) 5 24" xfId="12312"/>
    <cellStyle name="Link Currency (0) 5 25" xfId="12313"/>
    <cellStyle name="Link Currency (0) 5 26" xfId="12314"/>
    <cellStyle name="Link Currency (0) 5 27" xfId="12315"/>
    <cellStyle name="Link Currency (0) 5 28" xfId="12316"/>
    <cellStyle name="Link Currency (0) 5 29" xfId="12317"/>
    <cellStyle name="Link Currency (0) 5 3" xfId="12318"/>
    <cellStyle name="Link Currency (0) 5 30" xfId="12319"/>
    <cellStyle name="Link Currency (0) 5 4" xfId="12320"/>
    <cellStyle name="Link Currency (0) 5 5" xfId="12321"/>
    <cellStyle name="Link Currency (0) 5 6" xfId="12322"/>
    <cellStyle name="Link Currency (0) 5 7" xfId="12323"/>
    <cellStyle name="Link Currency (0) 5 8" xfId="12324"/>
    <cellStyle name="Link Currency (0) 5 9" xfId="12325"/>
    <cellStyle name="Link Currency (0) 6" xfId="12326"/>
    <cellStyle name="Link Currency (0) 6 2" xfId="12327"/>
    <cellStyle name="Link Currency (0) 6 3" xfId="12328"/>
    <cellStyle name="Link Currency (0) 7" xfId="12329"/>
    <cellStyle name="Link Currency (0) 7 2" xfId="12330"/>
    <cellStyle name="Link Currency (0) 7 3" xfId="12331"/>
    <cellStyle name="Link Currency (0) 8" xfId="12332"/>
    <cellStyle name="Link Currency (0) 8 2" xfId="12333"/>
    <cellStyle name="Link Currency (0) 8 3" xfId="12334"/>
    <cellStyle name="Link Currency (0) 9" xfId="12335"/>
    <cellStyle name="Link Currency (0) 9 2" xfId="12336"/>
    <cellStyle name="Link Currency (0) 9 3" xfId="12337"/>
    <cellStyle name="Link Currency (2)" xfId="12338"/>
    <cellStyle name="Link Currency (2) 10" xfId="12339"/>
    <cellStyle name="Link Currency (2) 11" xfId="12340"/>
    <cellStyle name="Link Currency (2) 12" xfId="12341"/>
    <cellStyle name="Link Currency (2) 13" xfId="12342"/>
    <cellStyle name="Link Currency (2) 14" xfId="12343"/>
    <cellStyle name="Link Currency (2) 15" xfId="12344"/>
    <cellStyle name="Link Currency (2) 16" xfId="12345"/>
    <cellStyle name="Link Currency (2) 17" xfId="12346"/>
    <cellStyle name="Link Currency (2) 18" xfId="12347"/>
    <cellStyle name="Link Currency (2) 19" xfId="12348"/>
    <cellStyle name="Link Currency (2) 2" xfId="12349"/>
    <cellStyle name="Link Currency (2) 20" xfId="12350"/>
    <cellStyle name="Link Currency (2) 21" xfId="12351"/>
    <cellStyle name="Link Currency (2) 22" xfId="12352"/>
    <cellStyle name="Link Currency (2) 23" xfId="28783"/>
    <cellStyle name="Link Currency (2) 3" xfId="12353"/>
    <cellStyle name="Link Currency (2) 4" xfId="12354"/>
    <cellStyle name="Link Currency (2) 5" xfId="12355"/>
    <cellStyle name="Link Currency (2) 6" xfId="12356"/>
    <cellStyle name="Link Currency (2) 7" xfId="12357"/>
    <cellStyle name="Link Currency (2) 8" xfId="12358"/>
    <cellStyle name="Link Currency (2) 9" xfId="12359"/>
    <cellStyle name="Link Units (0)" xfId="12360"/>
    <cellStyle name="Link Units (0) 10" xfId="12361"/>
    <cellStyle name="Link Units (0) 10 2" xfId="12362"/>
    <cellStyle name="Link Units (0) 10 3" xfId="12363"/>
    <cellStyle name="Link Units (0) 11" xfId="12364"/>
    <cellStyle name="Link Units (0) 11 2" xfId="12365"/>
    <cellStyle name="Link Units (0) 11 3" xfId="12366"/>
    <cellStyle name="Link Units (0) 12" xfId="12367"/>
    <cellStyle name="Link Units (0) 12 2" xfId="12368"/>
    <cellStyle name="Link Units (0) 12 3" xfId="12369"/>
    <cellStyle name="Link Units (0) 13" xfId="12370"/>
    <cellStyle name="Link Units (0) 13 2" xfId="12371"/>
    <cellStyle name="Link Units (0) 13 3" xfId="12372"/>
    <cellStyle name="Link Units (0) 14" xfId="12373"/>
    <cellStyle name="Link Units (0) 14 2" xfId="12374"/>
    <cellStyle name="Link Units (0) 14 3" xfId="12375"/>
    <cellStyle name="Link Units (0) 15" xfId="12376"/>
    <cellStyle name="Link Units (0) 15 2" xfId="12377"/>
    <cellStyle name="Link Units (0) 15 3" xfId="12378"/>
    <cellStyle name="Link Units (0) 16" xfId="12379"/>
    <cellStyle name="Link Units (0) 16 2" xfId="12380"/>
    <cellStyle name="Link Units (0) 16 3" xfId="12381"/>
    <cellStyle name="Link Units (0) 17" xfId="12382"/>
    <cellStyle name="Link Units (0) 18" xfId="12383"/>
    <cellStyle name="Link Units (0) 19" xfId="12384"/>
    <cellStyle name="Link Units (0) 2" xfId="12385"/>
    <cellStyle name="Link Units (0) 2 10" xfId="12386"/>
    <cellStyle name="Link Units (0) 2 10 2" xfId="12387"/>
    <cellStyle name="Link Units (0) 2 10 3" xfId="12388"/>
    <cellStyle name="Link Units (0) 2 11" xfId="12389"/>
    <cellStyle name="Link Units (0) 2 11 2" xfId="12390"/>
    <cellStyle name="Link Units (0) 2 11 3" xfId="12391"/>
    <cellStyle name="Link Units (0) 2 12" xfId="12392"/>
    <cellStyle name="Link Units (0) 2 12 2" xfId="12393"/>
    <cellStyle name="Link Units (0) 2 12 3" xfId="12394"/>
    <cellStyle name="Link Units (0) 2 13" xfId="12395"/>
    <cellStyle name="Link Units (0) 2 13 2" xfId="12396"/>
    <cellStyle name="Link Units (0) 2 13 3" xfId="12397"/>
    <cellStyle name="Link Units (0) 2 14" xfId="12398"/>
    <cellStyle name="Link Units (0) 2 15" xfId="12399"/>
    <cellStyle name="Link Units (0) 2 16" xfId="12400"/>
    <cellStyle name="Link Units (0) 2 17" xfId="12401"/>
    <cellStyle name="Link Units (0) 2 18" xfId="12402"/>
    <cellStyle name="Link Units (0) 2 19" xfId="12403"/>
    <cellStyle name="Link Units (0) 2 2" xfId="12404"/>
    <cellStyle name="Link Units (0) 2 2 2" xfId="12405"/>
    <cellStyle name="Link Units (0) 2 2 3" xfId="12406"/>
    <cellStyle name="Link Units (0) 2 20" xfId="12407"/>
    <cellStyle name="Link Units (0) 2 21" xfId="12408"/>
    <cellStyle name="Link Units (0) 2 22" xfId="12409"/>
    <cellStyle name="Link Units (0) 2 23" xfId="12410"/>
    <cellStyle name="Link Units (0) 2 24" xfId="12411"/>
    <cellStyle name="Link Units (0) 2 25" xfId="12412"/>
    <cellStyle name="Link Units (0) 2 26" xfId="12413"/>
    <cellStyle name="Link Units (0) 2 27" xfId="12414"/>
    <cellStyle name="Link Units (0) 2 28" xfId="12415"/>
    <cellStyle name="Link Units (0) 2 29" xfId="12416"/>
    <cellStyle name="Link Units (0) 2 3" xfId="12417"/>
    <cellStyle name="Link Units (0) 2 3 2" xfId="12418"/>
    <cellStyle name="Link Units (0) 2 3 3" xfId="12419"/>
    <cellStyle name="Link Units (0) 2 30" xfId="12420"/>
    <cellStyle name="Link Units (0) 2 31" xfId="12421"/>
    <cellStyle name="Link Units (0) 2 32" xfId="12422"/>
    <cellStyle name="Link Units (0) 2 33" xfId="12423"/>
    <cellStyle name="Link Units (0) 2 34" xfId="12424"/>
    <cellStyle name="Link Units (0) 2 35" xfId="12425"/>
    <cellStyle name="Link Units (0) 2 36" xfId="12426"/>
    <cellStyle name="Link Units (0) 2 37" xfId="12427"/>
    <cellStyle name="Link Units (0) 2 38" xfId="12428"/>
    <cellStyle name="Link Units (0) 2 39" xfId="12429"/>
    <cellStyle name="Link Units (0) 2 4" xfId="12430"/>
    <cellStyle name="Link Units (0) 2 4 2" xfId="12431"/>
    <cellStyle name="Link Units (0) 2 4 3" xfId="12432"/>
    <cellStyle name="Link Units (0) 2 40" xfId="12433"/>
    <cellStyle name="Link Units (0) 2 41" xfId="12434"/>
    <cellStyle name="Link Units (0) 2 42" xfId="12435"/>
    <cellStyle name="Link Units (0) 2 43" xfId="12436"/>
    <cellStyle name="Link Units (0) 2 44" xfId="12437"/>
    <cellStyle name="Link Units (0) 2 45" xfId="12438"/>
    <cellStyle name="Link Units (0) 2 46" xfId="12439"/>
    <cellStyle name="Link Units (0) 2 47" xfId="12440"/>
    <cellStyle name="Link Units (0) 2 48" xfId="12441"/>
    <cellStyle name="Link Units (0) 2 49" xfId="12442"/>
    <cellStyle name="Link Units (0) 2 5" xfId="12443"/>
    <cellStyle name="Link Units (0) 2 5 2" xfId="12444"/>
    <cellStyle name="Link Units (0) 2 5 3" xfId="12445"/>
    <cellStyle name="Link Units (0) 2 50" xfId="12446"/>
    <cellStyle name="Link Units (0) 2 51" xfId="12447"/>
    <cellStyle name="Link Units (0) 2 52" xfId="12448"/>
    <cellStyle name="Link Units (0) 2 53" xfId="12449"/>
    <cellStyle name="Link Units (0) 2 54" xfId="12450"/>
    <cellStyle name="Link Units (0) 2 55" xfId="12451"/>
    <cellStyle name="Link Units (0) 2 56" xfId="12452"/>
    <cellStyle name="Link Units (0) 2 57" xfId="12453"/>
    <cellStyle name="Link Units (0) 2 58" xfId="12454"/>
    <cellStyle name="Link Units (0) 2 59" xfId="12455"/>
    <cellStyle name="Link Units (0) 2 6" xfId="12456"/>
    <cellStyle name="Link Units (0) 2 6 2" xfId="12457"/>
    <cellStyle name="Link Units (0) 2 6 3" xfId="12458"/>
    <cellStyle name="Link Units (0) 2 60" xfId="12459"/>
    <cellStyle name="Link Units (0) 2 61" xfId="12460"/>
    <cellStyle name="Link Units (0) 2 62" xfId="28785"/>
    <cellStyle name="Link Units (0) 2 7" xfId="12461"/>
    <cellStyle name="Link Units (0) 2 7 2" xfId="12462"/>
    <cellStyle name="Link Units (0) 2 7 3" xfId="12463"/>
    <cellStyle name="Link Units (0) 2 8" xfId="12464"/>
    <cellStyle name="Link Units (0) 2 8 2" xfId="12465"/>
    <cellStyle name="Link Units (0) 2 8 3" xfId="12466"/>
    <cellStyle name="Link Units (0) 2 9" xfId="12467"/>
    <cellStyle name="Link Units (0) 2 9 2" xfId="12468"/>
    <cellStyle name="Link Units (0) 2 9 3" xfId="12469"/>
    <cellStyle name="Link Units (0) 20" xfId="12470"/>
    <cellStyle name="Link Units (0) 21" xfId="12471"/>
    <cellStyle name="Link Units (0) 22" xfId="12472"/>
    <cellStyle name="Link Units (0) 23" xfId="12473"/>
    <cellStyle name="Link Units (0) 24" xfId="12474"/>
    <cellStyle name="Link Units (0) 25" xfId="12475"/>
    <cellStyle name="Link Units (0) 26" xfId="12476"/>
    <cellStyle name="Link Units (0) 27" xfId="12477"/>
    <cellStyle name="Link Units (0) 28" xfId="12478"/>
    <cellStyle name="Link Units (0) 29" xfId="12479"/>
    <cellStyle name="Link Units (0) 3" xfId="12480"/>
    <cellStyle name="Link Units (0) 3 10" xfId="12481"/>
    <cellStyle name="Link Units (0) 3 11" xfId="12482"/>
    <cellStyle name="Link Units (0) 3 12" xfId="12483"/>
    <cellStyle name="Link Units (0) 3 13" xfId="12484"/>
    <cellStyle name="Link Units (0) 3 14" xfId="12485"/>
    <cellStyle name="Link Units (0) 3 15" xfId="12486"/>
    <cellStyle name="Link Units (0) 3 16" xfId="12487"/>
    <cellStyle name="Link Units (0) 3 17" xfId="12488"/>
    <cellStyle name="Link Units (0) 3 18" xfId="12489"/>
    <cellStyle name="Link Units (0) 3 19" xfId="12490"/>
    <cellStyle name="Link Units (0) 3 2" xfId="12491"/>
    <cellStyle name="Link Units (0) 3 20" xfId="12492"/>
    <cellStyle name="Link Units (0) 3 21" xfId="12493"/>
    <cellStyle name="Link Units (0) 3 22" xfId="12494"/>
    <cellStyle name="Link Units (0) 3 23" xfId="28786"/>
    <cellStyle name="Link Units (0) 3 3" xfId="12495"/>
    <cellStyle name="Link Units (0) 3 4" xfId="12496"/>
    <cellStyle name="Link Units (0) 3 5" xfId="12497"/>
    <cellStyle name="Link Units (0) 3 6" xfId="12498"/>
    <cellStyle name="Link Units (0) 3 7" xfId="12499"/>
    <cellStyle name="Link Units (0) 3 8" xfId="12500"/>
    <cellStyle name="Link Units (0) 3 9" xfId="12501"/>
    <cellStyle name="Link Units (0) 30" xfId="12502"/>
    <cellStyle name="Link Units (0) 31" xfId="12503"/>
    <cellStyle name="Link Units (0) 32" xfId="12504"/>
    <cellStyle name="Link Units (0) 33" xfId="12505"/>
    <cellStyle name="Link Units (0) 34" xfId="12506"/>
    <cellStyle name="Link Units (0) 35" xfId="12507"/>
    <cellStyle name="Link Units (0) 36" xfId="12508"/>
    <cellStyle name="Link Units (0) 37" xfId="12509"/>
    <cellStyle name="Link Units (0) 38" xfId="28784"/>
    <cellStyle name="Link Units (0) 4" xfId="12510"/>
    <cellStyle name="Link Units (0) 4 10" xfId="12511"/>
    <cellStyle name="Link Units (0) 4 11" xfId="12512"/>
    <cellStyle name="Link Units (0) 4 12" xfId="12513"/>
    <cellStyle name="Link Units (0) 4 13" xfId="12514"/>
    <cellStyle name="Link Units (0) 4 14" xfId="12515"/>
    <cellStyle name="Link Units (0) 4 15" xfId="12516"/>
    <cellStyle name="Link Units (0) 4 16" xfId="12517"/>
    <cellStyle name="Link Units (0) 4 17" xfId="12518"/>
    <cellStyle name="Link Units (0) 4 18" xfId="12519"/>
    <cellStyle name="Link Units (0) 4 19" xfId="12520"/>
    <cellStyle name="Link Units (0) 4 2" xfId="12521"/>
    <cellStyle name="Link Units (0) 4 20" xfId="12522"/>
    <cellStyle name="Link Units (0) 4 21" xfId="12523"/>
    <cellStyle name="Link Units (0) 4 22" xfId="12524"/>
    <cellStyle name="Link Units (0) 4 23" xfId="12525"/>
    <cellStyle name="Link Units (0) 4 24" xfId="12526"/>
    <cellStyle name="Link Units (0) 4 25" xfId="12527"/>
    <cellStyle name="Link Units (0) 4 26" xfId="12528"/>
    <cellStyle name="Link Units (0) 4 27" xfId="12529"/>
    <cellStyle name="Link Units (0) 4 28" xfId="12530"/>
    <cellStyle name="Link Units (0) 4 29" xfId="12531"/>
    <cellStyle name="Link Units (0) 4 3" xfId="12532"/>
    <cellStyle name="Link Units (0) 4 30" xfId="12533"/>
    <cellStyle name="Link Units (0) 4 4" xfId="12534"/>
    <cellStyle name="Link Units (0) 4 5" xfId="12535"/>
    <cellStyle name="Link Units (0) 4 6" xfId="12536"/>
    <cellStyle name="Link Units (0) 4 7" xfId="12537"/>
    <cellStyle name="Link Units (0) 4 8" xfId="12538"/>
    <cellStyle name="Link Units (0) 4 9" xfId="12539"/>
    <cellStyle name="Link Units (0) 5" xfId="12540"/>
    <cellStyle name="Link Units (0) 5 10" xfId="12541"/>
    <cellStyle name="Link Units (0) 5 11" xfId="12542"/>
    <cellStyle name="Link Units (0) 5 12" xfId="12543"/>
    <cellStyle name="Link Units (0) 5 13" xfId="12544"/>
    <cellStyle name="Link Units (0) 5 14" xfId="12545"/>
    <cellStyle name="Link Units (0) 5 15" xfId="12546"/>
    <cellStyle name="Link Units (0) 5 16" xfId="12547"/>
    <cellStyle name="Link Units (0) 5 17" xfId="12548"/>
    <cellStyle name="Link Units (0) 5 18" xfId="12549"/>
    <cellStyle name="Link Units (0) 5 19" xfId="12550"/>
    <cellStyle name="Link Units (0) 5 2" xfId="12551"/>
    <cellStyle name="Link Units (0) 5 20" xfId="12552"/>
    <cellStyle name="Link Units (0) 5 21" xfId="12553"/>
    <cellStyle name="Link Units (0) 5 22" xfId="12554"/>
    <cellStyle name="Link Units (0) 5 23" xfId="12555"/>
    <cellStyle name="Link Units (0) 5 24" xfId="12556"/>
    <cellStyle name="Link Units (0) 5 25" xfId="12557"/>
    <cellStyle name="Link Units (0) 5 26" xfId="12558"/>
    <cellStyle name="Link Units (0) 5 27" xfId="12559"/>
    <cellStyle name="Link Units (0) 5 28" xfId="12560"/>
    <cellStyle name="Link Units (0) 5 29" xfId="12561"/>
    <cellStyle name="Link Units (0) 5 3" xfId="12562"/>
    <cellStyle name="Link Units (0) 5 30" xfId="12563"/>
    <cellStyle name="Link Units (0) 5 4" xfId="12564"/>
    <cellStyle name="Link Units (0) 5 5" xfId="12565"/>
    <cellStyle name="Link Units (0) 5 6" xfId="12566"/>
    <cellStyle name="Link Units (0) 5 7" xfId="12567"/>
    <cellStyle name="Link Units (0) 5 8" xfId="12568"/>
    <cellStyle name="Link Units (0) 5 9" xfId="12569"/>
    <cellStyle name="Link Units (0) 6" xfId="12570"/>
    <cellStyle name="Link Units (0) 6 2" xfId="12571"/>
    <cellStyle name="Link Units (0) 6 3" xfId="12572"/>
    <cellStyle name="Link Units (0) 7" xfId="12573"/>
    <cellStyle name="Link Units (0) 7 2" xfId="12574"/>
    <cellStyle name="Link Units (0) 7 3" xfId="12575"/>
    <cellStyle name="Link Units (0) 8" xfId="12576"/>
    <cellStyle name="Link Units (0) 8 2" xfId="12577"/>
    <cellStyle name="Link Units (0) 8 3" xfId="12578"/>
    <cellStyle name="Link Units (0) 9" xfId="12579"/>
    <cellStyle name="Link Units (0) 9 2" xfId="12580"/>
    <cellStyle name="Link Units (0) 9 3" xfId="12581"/>
    <cellStyle name="Link Units (1)" xfId="12582"/>
    <cellStyle name="Link Units (1) 10" xfId="12583"/>
    <cellStyle name="Link Units (1) 10 2" xfId="12584"/>
    <cellStyle name="Link Units (1) 10 3" xfId="12585"/>
    <cellStyle name="Link Units (1) 11" xfId="12586"/>
    <cellStyle name="Link Units (1) 11 2" xfId="12587"/>
    <cellStyle name="Link Units (1) 11 3" xfId="12588"/>
    <cellStyle name="Link Units (1) 12" xfId="12589"/>
    <cellStyle name="Link Units (1) 12 2" xfId="12590"/>
    <cellStyle name="Link Units (1) 12 3" xfId="12591"/>
    <cellStyle name="Link Units (1) 13" xfId="12592"/>
    <cellStyle name="Link Units (1) 13 2" xfId="12593"/>
    <cellStyle name="Link Units (1) 13 3" xfId="12594"/>
    <cellStyle name="Link Units (1) 14" xfId="12595"/>
    <cellStyle name="Link Units (1) 14 2" xfId="12596"/>
    <cellStyle name="Link Units (1) 14 3" xfId="12597"/>
    <cellStyle name="Link Units (1) 15" xfId="12598"/>
    <cellStyle name="Link Units (1) 15 2" xfId="12599"/>
    <cellStyle name="Link Units (1) 15 3" xfId="12600"/>
    <cellStyle name="Link Units (1) 16" xfId="12601"/>
    <cellStyle name="Link Units (1) 16 2" xfId="12602"/>
    <cellStyle name="Link Units (1) 16 3" xfId="12603"/>
    <cellStyle name="Link Units (1) 17" xfId="12604"/>
    <cellStyle name="Link Units (1) 18" xfId="12605"/>
    <cellStyle name="Link Units (1) 19" xfId="12606"/>
    <cellStyle name="Link Units (1) 2" xfId="12607"/>
    <cellStyle name="Link Units (1) 2 10" xfId="12608"/>
    <cellStyle name="Link Units (1) 2 10 2" xfId="12609"/>
    <cellStyle name="Link Units (1) 2 10 3" xfId="12610"/>
    <cellStyle name="Link Units (1) 2 11" xfId="12611"/>
    <cellStyle name="Link Units (1) 2 11 2" xfId="12612"/>
    <cellStyle name="Link Units (1) 2 11 3" xfId="12613"/>
    <cellStyle name="Link Units (1) 2 12" xfId="12614"/>
    <cellStyle name="Link Units (1) 2 12 2" xfId="12615"/>
    <cellStyle name="Link Units (1) 2 12 3" xfId="12616"/>
    <cellStyle name="Link Units (1) 2 13" xfId="12617"/>
    <cellStyle name="Link Units (1) 2 13 2" xfId="12618"/>
    <cellStyle name="Link Units (1) 2 13 3" xfId="12619"/>
    <cellStyle name="Link Units (1) 2 14" xfId="12620"/>
    <cellStyle name="Link Units (1) 2 15" xfId="12621"/>
    <cellStyle name="Link Units (1) 2 16" xfId="12622"/>
    <cellStyle name="Link Units (1) 2 17" xfId="12623"/>
    <cellStyle name="Link Units (1) 2 18" xfId="12624"/>
    <cellStyle name="Link Units (1) 2 19" xfId="12625"/>
    <cellStyle name="Link Units (1) 2 2" xfId="12626"/>
    <cellStyle name="Link Units (1) 2 2 2" xfId="12627"/>
    <cellStyle name="Link Units (1) 2 2 3" xfId="12628"/>
    <cellStyle name="Link Units (1) 2 20" xfId="12629"/>
    <cellStyle name="Link Units (1) 2 21" xfId="12630"/>
    <cellStyle name="Link Units (1) 2 22" xfId="12631"/>
    <cellStyle name="Link Units (1) 2 23" xfId="12632"/>
    <cellStyle name="Link Units (1) 2 24" xfId="12633"/>
    <cellStyle name="Link Units (1) 2 25" xfId="12634"/>
    <cellStyle name="Link Units (1) 2 26" xfId="12635"/>
    <cellStyle name="Link Units (1) 2 27" xfId="12636"/>
    <cellStyle name="Link Units (1) 2 28" xfId="12637"/>
    <cellStyle name="Link Units (1) 2 29" xfId="12638"/>
    <cellStyle name="Link Units (1) 2 3" xfId="12639"/>
    <cellStyle name="Link Units (1) 2 3 2" xfId="12640"/>
    <cellStyle name="Link Units (1) 2 3 3" xfId="12641"/>
    <cellStyle name="Link Units (1) 2 30" xfId="12642"/>
    <cellStyle name="Link Units (1) 2 31" xfId="12643"/>
    <cellStyle name="Link Units (1) 2 32" xfId="12644"/>
    <cellStyle name="Link Units (1) 2 33" xfId="12645"/>
    <cellStyle name="Link Units (1) 2 34" xfId="12646"/>
    <cellStyle name="Link Units (1) 2 35" xfId="12647"/>
    <cellStyle name="Link Units (1) 2 36" xfId="12648"/>
    <cellStyle name="Link Units (1) 2 37" xfId="12649"/>
    <cellStyle name="Link Units (1) 2 38" xfId="12650"/>
    <cellStyle name="Link Units (1) 2 39" xfId="12651"/>
    <cellStyle name="Link Units (1) 2 4" xfId="12652"/>
    <cellStyle name="Link Units (1) 2 4 2" xfId="12653"/>
    <cellStyle name="Link Units (1) 2 4 3" xfId="12654"/>
    <cellStyle name="Link Units (1) 2 40" xfId="12655"/>
    <cellStyle name="Link Units (1) 2 41" xfId="12656"/>
    <cellStyle name="Link Units (1) 2 42" xfId="12657"/>
    <cellStyle name="Link Units (1) 2 43" xfId="12658"/>
    <cellStyle name="Link Units (1) 2 44" xfId="12659"/>
    <cellStyle name="Link Units (1) 2 45" xfId="12660"/>
    <cellStyle name="Link Units (1) 2 46" xfId="12661"/>
    <cellStyle name="Link Units (1) 2 47" xfId="12662"/>
    <cellStyle name="Link Units (1) 2 48" xfId="12663"/>
    <cellStyle name="Link Units (1) 2 49" xfId="12664"/>
    <cellStyle name="Link Units (1) 2 5" xfId="12665"/>
    <cellStyle name="Link Units (1) 2 5 2" xfId="12666"/>
    <cellStyle name="Link Units (1) 2 5 3" xfId="12667"/>
    <cellStyle name="Link Units (1) 2 50" xfId="12668"/>
    <cellStyle name="Link Units (1) 2 51" xfId="12669"/>
    <cellStyle name="Link Units (1) 2 52" xfId="12670"/>
    <cellStyle name="Link Units (1) 2 53" xfId="12671"/>
    <cellStyle name="Link Units (1) 2 54" xfId="12672"/>
    <cellStyle name="Link Units (1) 2 55" xfId="12673"/>
    <cellStyle name="Link Units (1) 2 56" xfId="12674"/>
    <cellStyle name="Link Units (1) 2 57" xfId="12675"/>
    <cellStyle name="Link Units (1) 2 58" xfId="12676"/>
    <cellStyle name="Link Units (1) 2 59" xfId="12677"/>
    <cellStyle name="Link Units (1) 2 6" xfId="12678"/>
    <cellStyle name="Link Units (1) 2 6 2" xfId="12679"/>
    <cellStyle name="Link Units (1) 2 6 3" xfId="12680"/>
    <cellStyle name="Link Units (1) 2 60" xfId="12681"/>
    <cellStyle name="Link Units (1) 2 61" xfId="12682"/>
    <cellStyle name="Link Units (1) 2 62" xfId="28788"/>
    <cellStyle name="Link Units (1) 2 7" xfId="12683"/>
    <cellStyle name="Link Units (1) 2 7 2" xfId="12684"/>
    <cellStyle name="Link Units (1) 2 7 3" xfId="12685"/>
    <cellStyle name="Link Units (1) 2 8" xfId="12686"/>
    <cellStyle name="Link Units (1) 2 8 2" xfId="12687"/>
    <cellStyle name="Link Units (1) 2 8 3" xfId="12688"/>
    <cellStyle name="Link Units (1) 2 9" xfId="12689"/>
    <cellStyle name="Link Units (1) 2 9 2" xfId="12690"/>
    <cellStyle name="Link Units (1) 2 9 3" xfId="12691"/>
    <cellStyle name="Link Units (1) 20" xfId="12692"/>
    <cellStyle name="Link Units (1) 21" xfId="12693"/>
    <cellStyle name="Link Units (1) 22" xfId="12694"/>
    <cellStyle name="Link Units (1) 23" xfId="12695"/>
    <cellStyle name="Link Units (1) 24" xfId="12696"/>
    <cellStyle name="Link Units (1) 25" xfId="12697"/>
    <cellStyle name="Link Units (1) 26" xfId="12698"/>
    <cellStyle name="Link Units (1) 27" xfId="12699"/>
    <cellStyle name="Link Units (1) 28" xfId="12700"/>
    <cellStyle name="Link Units (1) 29" xfId="12701"/>
    <cellStyle name="Link Units (1) 3" xfId="12702"/>
    <cellStyle name="Link Units (1) 3 10" xfId="12703"/>
    <cellStyle name="Link Units (1) 3 11" xfId="12704"/>
    <cellStyle name="Link Units (1) 3 12" xfId="12705"/>
    <cellStyle name="Link Units (1) 3 13" xfId="12706"/>
    <cellStyle name="Link Units (1) 3 14" xfId="12707"/>
    <cellStyle name="Link Units (1) 3 15" xfId="12708"/>
    <cellStyle name="Link Units (1) 3 16" xfId="12709"/>
    <cellStyle name="Link Units (1) 3 17" xfId="12710"/>
    <cellStyle name="Link Units (1) 3 18" xfId="12711"/>
    <cellStyle name="Link Units (1) 3 19" xfId="12712"/>
    <cellStyle name="Link Units (1) 3 2" xfId="12713"/>
    <cellStyle name="Link Units (1) 3 20" xfId="12714"/>
    <cellStyle name="Link Units (1) 3 21" xfId="12715"/>
    <cellStyle name="Link Units (1) 3 22" xfId="12716"/>
    <cellStyle name="Link Units (1) 3 23" xfId="28789"/>
    <cellStyle name="Link Units (1) 3 3" xfId="12717"/>
    <cellStyle name="Link Units (1) 3 4" xfId="12718"/>
    <cellStyle name="Link Units (1) 3 5" xfId="12719"/>
    <cellStyle name="Link Units (1) 3 6" xfId="12720"/>
    <cellStyle name="Link Units (1) 3 7" xfId="12721"/>
    <cellStyle name="Link Units (1) 3 8" xfId="12722"/>
    <cellStyle name="Link Units (1) 3 9" xfId="12723"/>
    <cellStyle name="Link Units (1) 30" xfId="12724"/>
    <cellStyle name="Link Units (1) 31" xfId="12725"/>
    <cellStyle name="Link Units (1) 32" xfId="12726"/>
    <cellStyle name="Link Units (1) 33" xfId="12727"/>
    <cellStyle name="Link Units (1) 34" xfId="12728"/>
    <cellStyle name="Link Units (1) 35" xfId="12729"/>
    <cellStyle name="Link Units (1) 36" xfId="12730"/>
    <cellStyle name="Link Units (1) 37" xfId="12731"/>
    <cellStyle name="Link Units (1) 38" xfId="28787"/>
    <cellStyle name="Link Units (1) 4" xfId="12732"/>
    <cellStyle name="Link Units (1) 4 10" xfId="12733"/>
    <cellStyle name="Link Units (1) 4 11" xfId="12734"/>
    <cellStyle name="Link Units (1) 4 12" xfId="12735"/>
    <cellStyle name="Link Units (1) 4 13" xfId="12736"/>
    <cellStyle name="Link Units (1) 4 14" xfId="12737"/>
    <cellStyle name="Link Units (1) 4 15" xfId="12738"/>
    <cellStyle name="Link Units (1) 4 16" xfId="12739"/>
    <cellStyle name="Link Units (1) 4 17" xfId="12740"/>
    <cellStyle name="Link Units (1) 4 18" xfId="12741"/>
    <cellStyle name="Link Units (1) 4 19" xfId="12742"/>
    <cellStyle name="Link Units (1) 4 2" xfId="12743"/>
    <cellStyle name="Link Units (1) 4 20" xfId="12744"/>
    <cellStyle name="Link Units (1) 4 21" xfId="12745"/>
    <cellStyle name="Link Units (1) 4 22" xfId="12746"/>
    <cellStyle name="Link Units (1) 4 23" xfId="12747"/>
    <cellStyle name="Link Units (1) 4 24" xfId="12748"/>
    <cellStyle name="Link Units (1) 4 25" xfId="12749"/>
    <cellStyle name="Link Units (1) 4 26" xfId="12750"/>
    <cellStyle name="Link Units (1) 4 27" xfId="12751"/>
    <cellStyle name="Link Units (1) 4 28" xfId="12752"/>
    <cellStyle name="Link Units (1) 4 29" xfId="12753"/>
    <cellStyle name="Link Units (1) 4 3" xfId="12754"/>
    <cellStyle name="Link Units (1) 4 30" xfId="12755"/>
    <cellStyle name="Link Units (1) 4 4" xfId="12756"/>
    <cellStyle name="Link Units (1) 4 5" xfId="12757"/>
    <cellStyle name="Link Units (1) 4 6" xfId="12758"/>
    <cellStyle name="Link Units (1) 4 7" xfId="12759"/>
    <cellStyle name="Link Units (1) 4 8" xfId="12760"/>
    <cellStyle name="Link Units (1) 4 9" xfId="12761"/>
    <cellStyle name="Link Units (1) 5" xfId="12762"/>
    <cellStyle name="Link Units (1) 5 10" xfId="12763"/>
    <cellStyle name="Link Units (1) 5 11" xfId="12764"/>
    <cellStyle name="Link Units (1) 5 12" xfId="12765"/>
    <cellStyle name="Link Units (1) 5 13" xfId="12766"/>
    <cellStyle name="Link Units (1) 5 14" xfId="12767"/>
    <cellStyle name="Link Units (1) 5 15" xfId="12768"/>
    <cellStyle name="Link Units (1) 5 16" xfId="12769"/>
    <cellStyle name="Link Units (1) 5 17" xfId="12770"/>
    <cellStyle name="Link Units (1) 5 18" xfId="12771"/>
    <cellStyle name="Link Units (1) 5 19" xfId="12772"/>
    <cellStyle name="Link Units (1) 5 2" xfId="12773"/>
    <cellStyle name="Link Units (1) 5 20" xfId="12774"/>
    <cellStyle name="Link Units (1) 5 21" xfId="12775"/>
    <cellStyle name="Link Units (1) 5 22" xfId="12776"/>
    <cellStyle name="Link Units (1) 5 23" xfId="12777"/>
    <cellStyle name="Link Units (1) 5 24" xfId="12778"/>
    <cellStyle name="Link Units (1) 5 25" xfId="12779"/>
    <cellStyle name="Link Units (1) 5 26" xfId="12780"/>
    <cellStyle name="Link Units (1) 5 27" xfId="12781"/>
    <cellStyle name="Link Units (1) 5 28" xfId="12782"/>
    <cellStyle name="Link Units (1) 5 29" xfId="12783"/>
    <cellStyle name="Link Units (1) 5 3" xfId="12784"/>
    <cellStyle name="Link Units (1) 5 30" xfId="12785"/>
    <cellStyle name="Link Units (1) 5 4" xfId="12786"/>
    <cellStyle name="Link Units (1) 5 5" xfId="12787"/>
    <cellStyle name="Link Units (1) 5 6" xfId="12788"/>
    <cellStyle name="Link Units (1) 5 7" xfId="12789"/>
    <cellStyle name="Link Units (1) 5 8" xfId="12790"/>
    <cellStyle name="Link Units (1) 5 9" xfId="12791"/>
    <cellStyle name="Link Units (1) 6" xfId="12792"/>
    <cellStyle name="Link Units (1) 6 2" xfId="12793"/>
    <cellStyle name="Link Units (1) 6 3" xfId="12794"/>
    <cellStyle name="Link Units (1) 7" xfId="12795"/>
    <cellStyle name="Link Units (1) 7 2" xfId="12796"/>
    <cellStyle name="Link Units (1) 7 3" xfId="12797"/>
    <cellStyle name="Link Units (1) 8" xfId="12798"/>
    <cellStyle name="Link Units (1) 8 2" xfId="12799"/>
    <cellStyle name="Link Units (1) 8 3" xfId="12800"/>
    <cellStyle name="Link Units (1) 9" xfId="12801"/>
    <cellStyle name="Link Units (1) 9 2" xfId="12802"/>
    <cellStyle name="Link Units (1) 9 3" xfId="12803"/>
    <cellStyle name="Link Units (2)" xfId="12804"/>
    <cellStyle name="Link Units (2) 10" xfId="12805"/>
    <cellStyle name="Link Units (2) 11" xfId="12806"/>
    <cellStyle name="Link Units (2) 12" xfId="12807"/>
    <cellStyle name="Link Units (2) 13" xfId="12808"/>
    <cellStyle name="Link Units (2) 14" xfId="12809"/>
    <cellStyle name="Link Units (2) 15" xfId="12810"/>
    <cellStyle name="Link Units (2) 16" xfId="12811"/>
    <cellStyle name="Link Units (2) 17" xfId="12812"/>
    <cellStyle name="Link Units (2) 18" xfId="12813"/>
    <cellStyle name="Link Units (2) 19" xfId="12814"/>
    <cellStyle name="Link Units (2) 2" xfId="12815"/>
    <cellStyle name="Link Units (2) 20" xfId="12816"/>
    <cellStyle name="Link Units (2) 21" xfId="12817"/>
    <cellStyle name="Link Units (2) 22" xfId="12818"/>
    <cellStyle name="Link Units (2) 23" xfId="28790"/>
    <cellStyle name="Link Units (2) 3" xfId="12819"/>
    <cellStyle name="Link Units (2) 4" xfId="12820"/>
    <cellStyle name="Link Units (2) 5" xfId="12821"/>
    <cellStyle name="Link Units (2) 6" xfId="12822"/>
    <cellStyle name="Link Units (2) 7" xfId="12823"/>
    <cellStyle name="Link Units (2) 8" xfId="12824"/>
    <cellStyle name="Link Units (2) 9" xfId="12825"/>
    <cellStyle name="Linked Cell" xfId="12826"/>
    <cellStyle name="Linked Cell 10" xfId="12827"/>
    <cellStyle name="Linked Cell 10 2" xfId="12828"/>
    <cellStyle name="Linked Cell 10 3" xfId="12829"/>
    <cellStyle name="Linked Cell 11" xfId="12830"/>
    <cellStyle name="Linked Cell 12" xfId="12831"/>
    <cellStyle name="Linked Cell 13" xfId="12832"/>
    <cellStyle name="Linked Cell 14" xfId="12833"/>
    <cellStyle name="Linked Cell 15" xfId="12834"/>
    <cellStyle name="Linked Cell 16" xfId="12835"/>
    <cellStyle name="Linked Cell 17" xfId="12836"/>
    <cellStyle name="Linked Cell 18" xfId="12837"/>
    <cellStyle name="Linked Cell 19" xfId="12838"/>
    <cellStyle name="Linked Cell 2" xfId="12839"/>
    <cellStyle name="Linked Cell 2 10" xfId="12840"/>
    <cellStyle name="Linked Cell 2 11" xfId="12841"/>
    <cellStyle name="Linked Cell 2 12" xfId="12842"/>
    <cellStyle name="Linked Cell 2 13" xfId="12843"/>
    <cellStyle name="Linked Cell 2 14" xfId="12844"/>
    <cellStyle name="Linked Cell 2 15" xfId="12845"/>
    <cellStyle name="Linked Cell 2 16" xfId="12846"/>
    <cellStyle name="Linked Cell 2 17" xfId="12847"/>
    <cellStyle name="Linked Cell 2 18" xfId="12848"/>
    <cellStyle name="Linked Cell 2 19" xfId="12849"/>
    <cellStyle name="Linked Cell 2 2" xfId="12850"/>
    <cellStyle name="Linked Cell 2 2 2" xfId="12851"/>
    <cellStyle name="Linked Cell 2 2 3" xfId="12852"/>
    <cellStyle name="Linked Cell 2 20" xfId="12853"/>
    <cellStyle name="Linked Cell 2 21" xfId="12854"/>
    <cellStyle name="Linked Cell 2 22" xfId="12855"/>
    <cellStyle name="Linked Cell 2 23" xfId="28792"/>
    <cellStyle name="Linked Cell 2 3" xfId="12856"/>
    <cellStyle name="Linked Cell 2 3 2" xfId="12857"/>
    <cellStyle name="Linked Cell 2 3 3" xfId="12858"/>
    <cellStyle name="Linked Cell 2 4" xfId="12859"/>
    <cellStyle name="Linked Cell 2 4 2" xfId="12860"/>
    <cellStyle name="Linked Cell 2 4 3" xfId="12861"/>
    <cellStyle name="Linked Cell 2 5" xfId="12862"/>
    <cellStyle name="Linked Cell 2 6" xfId="12863"/>
    <cellStyle name="Linked Cell 2 7" xfId="12864"/>
    <cellStyle name="Linked Cell 2 8" xfId="12865"/>
    <cellStyle name="Linked Cell 2 9" xfId="12866"/>
    <cellStyle name="Linked Cell 20" xfId="12867"/>
    <cellStyle name="Linked Cell 21" xfId="12868"/>
    <cellStyle name="Linked Cell 22" xfId="12869"/>
    <cellStyle name="Linked Cell 23" xfId="12870"/>
    <cellStyle name="Linked Cell 24" xfId="28791"/>
    <cellStyle name="Linked Cell 3" xfId="12871"/>
    <cellStyle name="Linked Cell 3 2" xfId="12872"/>
    <cellStyle name="Linked Cell 3 3" xfId="12873"/>
    <cellStyle name="Linked Cell 3 4" xfId="12874"/>
    <cellStyle name="Linked Cell 3 5" xfId="12875"/>
    <cellStyle name="Linked Cell 4" xfId="12876"/>
    <cellStyle name="Linked Cell 4 2" xfId="12877"/>
    <cellStyle name="Linked Cell 4 3" xfId="12878"/>
    <cellStyle name="Linked Cell 4 4" xfId="12879"/>
    <cellStyle name="Linked Cell 4 5" xfId="12880"/>
    <cellStyle name="Linked Cell 5" xfId="12881"/>
    <cellStyle name="Linked Cell 5 2" xfId="12882"/>
    <cellStyle name="Linked Cell 5 3" xfId="12883"/>
    <cellStyle name="Linked Cell 5 4" xfId="12884"/>
    <cellStyle name="Linked Cell 5 5" xfId="12885"/>
    <cellStyle name="Linked Cell 6" xfId="12886"/>
    <cellStyle name="Linked Cell 6 2" xfId="12887"/>
    <cellStyle name="Linked Cell 6 3" xfId="12888"/>
    <cellStyle name="Linked Cell 6 4" xfId="12889"/>
    <cellStyle name="Linked Cell 6 5" xfId="12890"/>
    <cellStyle name="Linked Cell 7" xfId="12891"/>
    <cellStyle name="Linked Cell 7 2" xfId="12892"/>
    <cellStyle name="Linked Cell 7 3" xfId="12893"/>
    <cellStyle name="Linked Cell 8" xfId="12894"/>
    <cellStyle name="Linked Cell 8 2" xfId="12895"/>
    <cellStyle name="Linked Cell 8 3" xfId="12896"/>
    <cellStyle name="Linked Cell 9" xfId="12897"/>
    <cellStyle name="Linked Cell 9 2" xfId="12898"/>
    <cellStyle name="Linked Cell 9 3" xfId="12899"/>
    <cellStyle name="Linked Cells" xfId="12900"/>
    <cellStyle name="Linked Cells 10" xfId="12901"/>
    <cellStyle name="Linked Cells 11" xfId="12902"/>
    <cellStyle name="Linked Cells 12" xfId="12903"/>
    <cellStyle name="Linked Cells 13" xfId="12904"/>
    <cellStyle name="Linked Cells 14" xfId="12905"/>
    <cellStyle name="Linked Cells 15" xfId="12906"/>
    <cellStyle name="Linked Cells 16" xfId="12907"/>
    <cellStyle name="Linked Cells 17" xfId="12908"/>
    <cellStyle name="Linked Cells 18" xfId="12909"/>
    <cellStyle name="Linked Cells 19" xfId="12910"/>
    <cellStyle name="Linked Cells 2" xfId="12911"/>
    <cellStyle name="Linked Cells 20" xfId="12912"/>
    <cellStyle name="Linked Cells 21" xfId="12913"/>
    <cellStyle name="Linked Cells 22" xfId="12914"/>
    <cellStyle name="Linked Cells 23" xfId="28793"/>
    <cellStyle name="Linked Cells 3" xfId="12915"/>
    <cellStyle name="Linked Cells 4" xfId="12916"/>
    <cellStyle name="Linked Cells 5" xfId="12917"/>
    <cellStyle name="Linked Cells 6" xfId="12918"/>
    <cellStyle name="Linked Cells 7" xfId="12919"/>
    <cellStyle name="Linked Cells 8" xfId="12920"/>
    <cellStyle name="Linked Cells 9" xfId="12921"/>
    <cellStyle name="Millares [0]_96 Risk" xfId="12922"/>
    <cellStyle name="Millares_96 Risk" xfId="12923"/>
    <cellStyle name="Milliers [0]_!!!GO" xfId="12924"/>
    <cellStyle name="Milliers_!!!GO" xfId="12925"/>
    <cellStyle name="Moneda [0]_96 Risk" xfId="12926"/>
    <cellStyle name="Moneda_96 Risk" xfId="12927"/>
    <cellStyle name="Monétaire [0]_!!!GO" xfId="12928"/>
    <cellStyle name="Monétaire_!!!GO" xfId="12929"/>
    <cellStyle name="Neutral" xfId="12930"/>
    <cellStyle name="Neutral 10" xfId="12931"/>
    <cellStyle name="Neutral 11" xfId="12932"/>
    <cellStyle name="Neutral 12" xfId="12933"/>
    <cellStyle name="Neutral 13" xfId="12934"/>
    <cellStyle name="Neutral 14" xfId="12935"/>
    <cellStyle name="Neutral 15" xfId="12936"/>
    <cellStyle name="Neutral 16" xfId="12937"/>
    <cellStyle name="Neutral 17" xfId="12938"/>
    <cellStyle name="Neutral 18" xfId="12939"/>
    <cellStyle name="Neutral 19" xfId="12940"/>
    <cellStyle name="Neutral 2" xfId="12941"/>
    <cellStyle name="Neutral 2 10" xfId="12942"/>
    <cellStyle name="Neutral 2 11" xfId="12943"/>
    <cellStyle name="Neutral 2 12" xfId="12944"/>
    <cellStyle name="Neutral 2 13" xfId="12945"/>
    <cellStyle name="Neutral 2 14" xfId="12946"/>
    <cellStyle name="Neutral 2 15" xfId="12947"/>
    <cellStyle name="Neutral 2 16" xfId="12948"/>
    <cellStyle name="Neutral 2 17" xfId="12949"/>
    <cellStyle name="Neutral 2 18" xfId="12950"/>
    <cellStyle name="Neutral 2 19" xfId="12951"/>
    <cellStyle name="Neutral 2 2" xfId="12952"/>
    <cellStyle name="Neutral 2 20" xfId="12953"/>
    <cellStyle name="Neutral 2 21" xfId="12954"/>
    <cellStyle name="Neutral 2 22" xfId="12955"/>
    <cellStyle name="Neutral 2 23" xfId="28795"/>
    <cellStyle name="Neutral 2 3" xfId="12956"/>
    <cellStyle name="Neutral 2 4" xfId="12957"/>
    <cellStyle name="Neutral 2 5" xfId="12958"/>
    <cellStyle name="Neutral 2 6" xfId="12959"/>
    <cellStyle name="Neutral 2 7" xfId="12960"/>
    <cellStyle name="Neutral 2 8" xfId="12961"/>
    <cellStyle name="Neutral 2 9" xfId="12962"/>
    <cellStyle name="Neutral 20" xfId="12963"/>
    <cellStyle name="Neutral 21" xfId="12964"/>
    <cellStyle name="Neutral 22" xfId="12965"/>
    <cellStyle name="Neutral 23" xfId="12966"/>
    <cellStyle name="Neutral 24" xfId="28794"/>
    <cellStyle name="Neutral 3" xfId="12967"/>
    <cellStyle name="Neutral 4" xfId="12968"/>
    <cellStyle name="Neutral 5" xfId="12969"/>
    <cellStyle name="Neutral 6" xfId="12970"/>
    <cellStyle name="Neutral 7" xfId="12971"/>
    <cellStyle name="Neutral 8" xfId="12972"/>
    <cellStyle name="Neutral 9" xfId="12973"/>
    <cellStyle name="Neutre" xfId="12974"/>
    <cellStyle name="Neutre 10" xfId="12975"/>
    <cellStyle name="Neutre 11" xfId="12976"/>
    <cellStyle name="Neutre 12" xfId="12977"/>
    <cellStyle name="Neutre 13" xfId="12978"/>
    <cellStyle name="Neutre 14" xfId="12979"/>
    <cellStyle name="Neutre 15" xfId="12980"/>
    <cellStyle name="Neutre 16" xfId="12981"/>
    <cellStyle name="Neutre 17" xfId="12982"/>
    <cellStyle name="Neutre 18" xfId="12983"/>
    <cellStyle name="Neutre 19" xfId="12984"/>
    <cellStyle name="Neutre 2" xfId="12985"/>
    <cellStyle name="Neutre 20" xfId="12986"/>
    <cellStyle name="Neutre 21" xfId="12987"/>
    <cellStyle name="Neutre 22" xfId="12988"/>
    <cellStyle name="Neutre 23" xfId="28796"/>
    <cellStyle name="Neutre 3" xfId="12989"/>
    <cellStyle name="Neutre 4" xfId="12990"/>
    <cellStyle name="Neutre 5" xfId="12991"/>
    <cellStyle name="Neutre 6" xfId="12992"/>
    <cellStyle name="Neutre 7" xfId="12993"/>
    <cellStyle name="Neutre 8" xfId="12994"/>
    <cellStyle name="Neutre 9" xfId="12995"/>
    <cellStyle name="no dec" xfId="12996"/>
    <cellStyle name="no dec 10" xfId="12997"/>
    <cellStyle name="no dec 11" xfId="12998"/>
    <cellStyle name="no dec 12" xfId="12999"/>
    <cellStyle name="no dec 13" xfId="13000"/>
    <cellStyle name="no dec 14" xfId="13001"/>
    <cellStyle name="no dec 15" xfId="13002"/>
    <cellStyle name="no dec 16" xfId="13003"/>
    <cellStyle name="no dec 17" xfId="13004"/>
    <cellStyle name="no dec 18" xfId="13005"/>
    <cellStyle name="no dec 19" xfId="13006"/>
    <cellStyle name="no dec 2" xfId="13007"/>
    <cellStyle name="no dec 20" xfId="13008"/>
    <cellStyle name="no dec 21" xfId="13009"/>
    <cellStyle name="no dec 22" xfId="13010"/>
    <cellStyle name="no dec 23" xfId="28797"/>
    <cellStyle name="no dec 3" xfId="13011"/>
    <cellStyle name="no dec 4" xfId="13012"/>
    <cellStyle name="no dec 5" xfId="13013"/>
    <cellStyle name="no dec 6" xfId="13014"/>
    <cellStyle name="no dec 7" xfId="13015"/>
    <cellStyle name="no dec 8" xfId="13016"/>
    <cellStyle name="no dec 9" xfId="13017"/>
    <cellStyle name="Normal" xfId="0" builtinId="0"/>
    <cellStyle name="Normal - Style1" xfId="13018"/>
    <cellStyle name="Normal - Style1 10" xfId="13019"/>
    <cellStyle name="Normal - Style1 11" xfId="13020"/>
    <cellStyle name="Normal - Style1 12" xfId="13021"/>
    <cellStyle name="Normal - Style1 13" xfId="13022"/>
    <cellStyle name="Normal - Style1 14" xfId="13023"/>
    <cellStyle name="Normal - Style1 15" xfId="13024"/>
    <cellStyle name="Normal - Style1 16" xfId="13025"/>
    <cellStyle name="Normal - Style1 17" xfId="13026"/>
    <cellStyle name="Normal - Style1 18" xfId="13027"/>
    <cellStyle name="Normal - Style1 19" xfId="13028"/>
    <cellStyle name="Normal - Style1 2" xfId="13029"/>
    <cellStyle name="Normal - Style1 2 10" xfId="13030"/>
    <cellStyle name="Normal - Style1 2 11" xfId="13031"/>
    <cellStyle name="Normal - Style1 2 12" xfId="13032"/>
    <cellStyle name="Normal - Style1 2 13" xfId="13033"/>
    <cellStyle name="Normal - Style1 2 14" xfId="13034"/>
    <cellStyle name="Normal - Style1 2 15" xfId="13035"/>
    <cellStyle name="Normal - Style1 2 16" xfId="13036"/>
    <cellStyle name="Normal - Style1 2 17" xfId="13037"/>
    <cellStyle name="Normal - Style1 2 18" xfId="13038"/>
    <cellStyle name="Normal - Style1 2 19" xfId="13039"/>
    <cellStyle name="Normal - Style1 2 2" xfId="13040"/>
    <cellStyle name="Normal - Style1 2 20" xfId="13041"/>
    <cellStyle name="Normal - Style1 2 21" xfId="13042"/>
    <cellStyle name="Normal - Style1 2 22" xfId="13043"/>
    <cellStyle name="Normal - Style1 2 23" xfId="28799"/>
    <cellStyle name="Normal - Style1 2 3" xfId="13044"/>
    <cellStyle name="Normal - Style1 2 4" xfId="13045"/>
    <cellStyle name="Normal - Style1 2 5" xfId="13046"/>
    <cellStyle name="Normal - Style1 2 6" xfId="13047"/>
    <cellStyle name="Normal - Style1 2 7" xfId="13048"/>
    <cellStyle name="Normal - Style1 2 8" xfId="13049"/>
    <cellStyle name="Normal - Style1 2 9" xfId="13050"/>
    <cellStyle name="Normal - Style1 20" xfId="13051"/>
    <cellStyle name="Normal - Style1 21" xfId="13052"/>
    <cellStyle name="Normal - Style1 22" xfId="13053"/>
    <cellStyle name="Normal - Style1 23" xfId="13054"/>
    <cellStyle name="Normal - Style1 24" xfId="13055"/>
    <cellStyle name="Normal - Style1 25" xfId="28798"/>
    <cellStyle name="Normal - Style1 3" xfId="13056"/>
    <cellStyle name="Normal - Style1 3 10" xfId="13057"/>
    <cellStyle name="Normal - Style1 3 11" xfId="13058"/>
    <cellStyle name="Normal - Style1 3 12" xfId="13059"/>
    <cellStyle name="Normal - Style1 3 13" xfId="13060"/>
    <cellStyle name="Normal - Style1 3 14" xfId="13061"/>
    <cellStyle name="Normal - Style1 3 15" xfId="13062"/>
    <cellStyle name="Normal - Style1 3 16" xfId="13063"/>
    <cellStyle name="Normal - Style1 3 17" xfId="13064"/>
    <cellStyle name="Normal - Style1 3 18" xfId="13065"/>
    <cellStyle name="Normal - Style1 3 19" xfId="13066"/>
    <cellStyle name="Normal - Style1 3 2" xfId="13067"/>
    <cellStyle name="Normal - Style1 3 20" xfId="13068"/>
    <cellStyle name="Normal - Style1 3 21" xfId="13069"/>
    <cellStyle name="Normal - Style1 3 22" xfId="13070"/>
    <cellStyle name="Normal - Style1 3 23" xfId="28800"/>
    <cellStyle name="Normal - Style1 3 3" xfId="13071"/>
    <cellStyle name="Normal - Style1 3 4" xfId="13072"/>
    <cellStyle name="Normal - Style1 3 5" xfId="13073"/>
    <cellStyle name="Normal - Style1 3 6" xfId="13074"/>
    <cellStyle name="Normal - Style1 3 7" xfId="13075"/>
    <cellStyle name="Normal - Style1 3 8" xfId="13076"/>
    <cellStyle name="Normal - Style1 3 9" xfId="13077"/>
    <cellStyle name="Normal - Style1 4" xfId="13078"/>
    <cellStyle name="Normal - Style1 5" xfId="13079"/>
    <cellStyle name="Normal - Style1 6" xfId="13080"/>
    <cellStyle name="Normal - Style1 7" xfId="13081"/>
    <cellStyle name="Normal - Style1 8" xfId="13082"/>
    <cellStyle name="Normal - Style1 9" xfId="13083"/>
    <cellStyle name="Normal 10" xfId="13084"/>
    <cellStyle name="Normal 10 10" xfId="13085"/>
    <cellStyle name="Normal 10 11" xfId="13086"/>
    <cellStyle name="Normal 10 12" xfId="13087"/>
    <cellStyle name="Normal 10 13" xfId="13088"/>
    <cellStyle name="Normal 10 14" xfId="13089"/>
    <cellStyle name="Normal 10 15" xfId="13090"/>
    <cellStyle name="Normal 10 16" xfId="13091"/>
    <cellStyle name="Normal 10 17" xfId="13092"/>
    <cellStyle name="Normal 10 18" xfId="13093"/>
    <cellStyle name="Normal 10 19" xfId="13094"/>
    <cellStyle name="Normal 10 2" xfId="13095"/>
    <cellStyle name="Normal 10 2 2" xfId="13096"/>
    <cellStyle name="Normal 10 2 3" xfId="13097"/>
    <cellStyle name="Normal 10 20" xfId="13098"/>
    <cellStyle name="Normal 10 21" xfId="13099"/>
    <cellStyle name="Normal 10 22" xfId="13100"/>
    <cellStyle name="Normal 10 23" xfId="13101"/>
    <cellStyle name="Normal 10 3" xfId="13102"/>
    <cellStyle name="Normal 10 3 2" xfId="13103"/>
    <cellStyle name="Normal 10 3 3" xfId="13104"/>
    <cellStyle name="Normal 10 4" xfId="13105"/>
    <cellStyle name="Normal 10 4 2" xfId="13106"/>
    <cellStyle name="Normal 10 4 3" xfId="13107"/>
    <cellStyle name="Normal 10 5" xfId="13108"/>
    <cellStyle name="Normal 10 5 2" xfId="13109"/>
    <cellStyle name="Normal 10 5 3" xfId="13110"/>
    <cellStyle name="Normal 10 6" xfId="13111"/>
    <cellStyle name="Normal 10 6 2" xfId="13112"/>
    <cellStyle name="Normal 10 6 3" xfId="13113"/>
    <cellStyle name="Normal 10 7" xfId="13114"/>
    <cellStyle name="Normal 10 7 2" xfId="13115"/>
    <cellStyle name="Normal 10 7 3" xfId="13116"/>
    <cellStyle name="Normal 10 8" xfId="13117"/>
    <cellStyle name="Normal 10 8 2" xfId="13118"/>
    <cellStyle name="Normal 10 8 3" xfId="13119"/>
    <cellStyle name="Normal 10 9" xfId="13120"/>
    <cellStyle name="Normal 10 9 2" xfId="13121"/>
    <cellStyle name="Normal 10 9 3" xfId="13122"/>
    <cellStyle name="Normal 100" xfId="28264"/>
    <cellStyle name="Normal 101" xfId="28265"/>
    <cellStyle name="Normal 102" xfId="28266"/>
    <cellStyle name="Normal 103" xfId="28275"/>
    <cellStyle name="Normal 104" xfId="28267"/>
    <cellStyle name="Normal 105" xfId="28273"/>
    <cellStyle name="Normal 106" xfId="28268"/>
    <cellStyle name="Normal 107" xfId="28271"/>
    <cellStyle name="Normal 108" xfId="28270"/>
    <cellStyle name="Normal 109" xfId="28272"/>
    <cellStyle name="Normal 11" xfId="13123"/>
    <cellStyle name="Normal 11 10" xfId="13124"/>
    <cellStyle name="Normal 11 11" xfId="13125"/>
    <cellStyle name="Normal 11 12" xfId="13126"/>
    <cellStyle name="Normal 11 13" xfId="13127"/>
    <cellStyle name="Normal 11 14" xfId="13128"/>
    <cellStyle name="Normal 11 15" xfId="13129"/>
    <cellStyle name="Normal 11 16" xfId="13130"/>
    <cellStyle name="Normal 11 17" xfId="13131"/>
    <cellStyle name="Normal 11 18" xfId="13132"/>
    <cellStyle name="Normal 11 19" xfId="13133"/>
    <cellStyle name="Normal 11 2" xfId="13134"/>
    <cellStyle name="Normal 11 2 2" xfId="13135"/>
    <cellStyle name="Normal 11 2 3" xfId="13136"/>
    <cellStyle name="Normal 11 20" xfId="13137"/>
    <cellStyle name="Normal 11 21" xfId="13138"/>
    <cellStyle name="Normal 11 22" xfId="13139"/>
    <cellStyle name="Normal 11 3" xfId="13140"/>
    <cellStyle name="Normal 11 3 2" xfId="13141"/>
    <cellStyle name="Normal 11 3 3" xfId="13142"/>
    <cellStyle name="Normal 11 4" xfId="13143"/>
    <cellStyle name="Normal 11 4 2" xfId="13144"/>
    <cellStyle name="Normal 11 4 3" xfId="13145"/>
    <cellStyle name="Normal 11 5" xfId="13146"/>
    <cellStyle name="Normal 11 5 2" xfId="13147"/>
    <cellStyle name="Normal 11 5 3" xfId="13148"/>
    <cellStyle name="Normal 11 6" xfId="13149"/>
    <cellStyle name="Normal 11 6 2" xfId="13150"/>
    <cellStyle name="Normal 11 6 3" xfId="13151"/>
    <cellStyle name="Normal 11 7" xfId="13152"/>
    <cellStyle name="Normal 11 7 2" xfId="13153"/>
    <cellStyle name="Normal 11 7 3" xfId="13154"/>
    <cellStyle name="Normal 11 8" xfId="13155"/>
    <cellStyle name="Normal 11 8 2" xfId="13156"/>
    <cellStyle name="Normal 11 8 3" xfId="13157"/>
    <cellStyle name="Normal 11 9" xfId="13158"/>
    <cellStyle name="Normal 11 9 2" xfId="13159"/>
    <cellStyle name="Normal 11 9 3" xfId="13160"/>
    <cellStyle name="Normal 110" xfId="28276"/>
    <cellStyle name="Normal 111" xfId="28274"/>
    <cellStyle name="Normal 112" xfId="28269"/>
    <cellStyle name="Normal 113" xfId="28278"/>
    <cellStyle name="Normal 114" xfId="28286"/>
    <cellStyle name="Normal 114 2" xfId="29000"/>
    <cellStyle name="Normal 115" xfId="28291"/>
    <cellStyle name="Normal 115 2" xfId="29005"/>
    <cellStyle name="Normal 116" xfId="28298"/>
    <cellStyle name="Normal 116 2" xfId="29010"/>
    <cellStyle name="Normal 117" xfId="28300"/>
    <cellStyle name="Normal 117 2" xfId="29012"/>
    <cellStyle name="Normal 118" xfId="28301"/>
    <cellStyle name="Normal 118 2" xfId="29013"/>
    <cellStyle name="Normal 119" xfId="28299"/>
    <cellStyle name="Normal 119 2" xfId="29011"/>
    <cellStyle name="Normal 12" xfId="13161"/>
    <cellStyle name="Normal 12 10" xfId="13162"/>
    <cellStyle name="Normal 12 11" xfId="13163"/>
    <cellStyle name="Normal 12 12" xfId="13164"/>
    <cellStyle name="Normal 12 13" xfId="13165"/>
    <cellStyle name="Normal 12 14" xfId="13166"/>
    <cellStyle name="Normal 12 15" xfId="13167"/>
    <cellStyle name="Normal 12 16" xfId="13168"/>
    <cellStyle name="Normal 12 17" xfId="13169"/>
    <cellStyle name="Normal 12 18" xfId="13170"/>
    <cellStyle name="Normal 12 19" xfId="13171"/>
    <cellStyle name="Normal 12 2" xfId="13172"/>
    <cellStyle name="Normal 12 20" xfId="13173"/>
    <cellStyle name="Normal 12 21" xfId="13174"/>
    <cellStyle name="Normal 12 22" xfId="13175"/>
    <cellStyle name="Normal 12 3" xfId="13176"/>
    <cellStyle name="Normal 12 4" xfId="13177"/>
    <cellStyle name="Normal 12 5" xfId="13178"/>
    <cellStyle name="Normal 12 6" xfId="13179"/>
    <cellStyle name="Normal 12 7" xfId="13180"/>
    <cellStyle name="Normal 12 8" xfId="13181"/>
    <cellStyle name="Normal 12 9" xfId="13182"/>
    <cellStyle name="Normal 120" xfId="28307"/>
    <cellStyle name="Normal 120 2" xfId="29019"/>
    <cellStyle name="Normal 121" xfId="28309"/>
    <cellStyle name="Normal 121 2" xfId="29021"/>
    <cellStyle name="Normal 122" xfId="28308"/>
    <cellStyle name="Normal 122 2" xfId="29020"/>
    <cellStyle name="Normal 123" xfId="28314"/>
    <cellStyle name="Normal 123 2" xfId="29026"/>
    <cellStyle name="Normal 124" xfId="28316"/>
    <cellStyle name="Normal 124 2" xfId="29028"/>
    <cellStyle name="Normal 125" xfId="28318"/>
    <cellStyle name="Normal 125 2" xfId="29030"/>
    <cellStyle name="Normal 126" xfId="28320"/>
    <cellStyle name="Normal 126 2" xfId="29032"/>
    <cellStyle name="Normal 127" xfId="28322"/>
    <cellStyle name="Normal 127 2" xfId="29034"/>
    <cellStyle name="Normal 128" xfId="28324"/>
    <cellStyle name="Normal 128 2" xfId="29036"/>
    <cellStyle name="Normal 129" xfId="28326"/>
    <cellStyle name="Normal 129 2" xfId="29038"/>
    <cellStyle name="Normal 13" xfId="13183"/>
    <cellStyle name="Normal 13 10" xfId="13184"/>
    <cellStyle name="Normal 13 11" xfId="13185"/>
    <cellStyle name="Normal 13 12" xfId="13186"/>
    <cellStyle name="Normal 13 13" xfId="13187"/>
    <cellStyle name="Normal 13 14" xfId="13188"/>
    <cellStyle name="Normal 13 15" xfId="13189"/>
    <cellStyle name="Normal 13 16" xfId="13190"/>
    <cellStyle name="Normal 13 17" xfId="13191"/>
    <cellStyle name="Normal 13 18" xfId="13192"/>
    <cellStyle name="Normal 13 19" xfId="13193"/>
    <cellStyle name="Normal 13 2" xfId="13194"/>
    <cellStyle name="Normal 13 20" xfId="13195"/>
    <cellStyle name="Normal 13 21" xfId="13196"/>
    <cellStyle name="Normal 13 22" xfId="13197"/>
    <cellStyle name="Normal 13 3" xfId="13198"/>
    <cellStyle name="Normal 13 4" xfId="13199"/>
    <cellStyle name="Normal 13 4 6" xfId="28293"/>
    <cellStyle name="Normal 13 5" xfId="13200"/>
    <cellStyle name="Normal 13 6" xfId="13201"/>
    <cellStyle name="Normal 13 7" xfId="13202"/>
    <cellStyle name="Normal 13 8" xfId="13203"/>
    <cellStyle name="Normal 13 9" xfId="13204"/>
    <cellStyle name="Normal 130" xfId="28328"/>
    <cellStyle name="Normal 130 2" xfId="29040"/>
    <cellStyle name="Normal 131" xfId="28330"/>
    <cellStyle name="Normal 131 2" xfId="29042"/>
    <cellStyle name="Normal 132" xfId="28332"/>
    <cellStyle name="Normal 132 2" xfId="29044"/>
    <cellStyle name="Normal 133" xfId="28334"/>
    <cellStyle name="Normal 133 2" xfId="29046"/>
    <cellStyle name="Normal 134" xfId="28336"/>
    <cellStyle name="Normal 134 2" xfId="29048"/>
    <cellStyle name="Normal 135" xfId="28338"/>
    <cellStyle name="Normal 135 2" xfId="29050"/>
    <cellStyle name="Normal 136" xfId="28340"/>
    <cellStyle name="Normal 136 2" xfId="29052"/>
    <cellStyle name="Normal 137" xfId="28342"/>
    <cellStyle name="Normal 137 2" xfId="29054"/>
    <cellStyle name="Normal 138" xfId="28344"/>
    <cellStyle name="Normal 138 2" xfId="29056"/>
    <cellStyle name="Normal 139" xfId="28346"/>
    <cellStyle name="Normal 139 2" xfId="29058"/>
    <cellStyle name="Normal 14" xfId="13205"/>
    <cellStyle name="Normal 14 10" xfId="13206"/>
    <cellStyle name="Normal 14 11" xfId="13207"/>
    <cellStyle name="Normal 14 12" xfId="13208"/>
    <cellStyle name="Normal 14 13" xfId="13209"/>
    <cellStyle name="Normal 14 14" xfId="13210"/>
    <cellStyle name="Normal 14 15" xfId="13211"/>
    <cellStyle name="Normal 14 16" xfId="13212"/>
    <cellStyle name="Normal 14 17" xfId="13213"/>
    <cellStyle name="Normal 14 18" xfId="13214"/>
    <cellStyle name="Normal 14 19" xfId="13215"/>
    <cellStyle name="Normal 14 2" xfId="13216"/>
    <cellStyle name="Normal 14 20" xfId="13217"/>
    <cellStyle name="Normal 14 21" xfId="13218"/>
    <cellStyle name="Normal 14 22" xfId="13219"/>
    <cellStyle name="Normal 14 3" xfId="13220"/>
    <cellStyle name="Normal 14 4" xfId="13221"/>
    <cellStyle name="Normal 14 5" xfId="13222"/>
    <cellStyle name="Normal 14 6" xfId="13223"/>
    <cellStyle name="Normal 14 7" xfId="13224"/>
    <cellStyle name="Normal 14 8" xfId="13225"/>
    <cellStyle name="Normal 14 9" xfId="13226"/>
    <cellStyle name="Normal 140" xfId="28348"/>
    <cellStyle name="Normal 140 2" xfId="29060"/>
    <cellStyle name="Normal 141" xfId="28350"/>
    <cellStyle name="Normal 141 2" xfId="29062"/>
    <cellStyle name="Normal 142" xfId="28352"/>
    <cellStyle name="Normal 142 2" xfId="29064"/>
    <cellStyle name="Normal 143" xfId="28354"/>
    <cellStyle name="Normal 143 2" xfId="29066"/>
    <cellStyle name="Normal 144" xfId="28349"/>
    <cellStyle name="Normal 144 2" xfId="29061"/>
    <cellStyle name="Normal 145" xfId="28355"/>
    <cellStyle name="Normal 145 2" xfId="29067"/>
    <cellStyle name="Normal 146" xfId="28356"/>
    <cellStyle name="Normal 146 2" xfId="29068"/>
    <cellStyle name="Normal 147" xfId="28357"/>
    <cellStyle name="Normal 147 2" xfId="29069"/>
    <cellStyle name="Normal 148" xfId="28358"/>
    <cellStyle name="Normal 149" xfId="28369"/>
    <cellStyle name="Normal 15" xfId="13227"/>
    <cellStyle name="Normal 15 10" xfId="13228"/>
    <cellStyle name="Normal 15 11" xfId="13229"/>
    <cellStyle name="Normal 15 12" xfId="13230"/>
    <cellStyle name="Normal 15 13" xfId="13231"/>
    <cellStyle name="Normal 15 14" xfId="13232"/>
    <cellStyle name="Normal 15 15" xfId="13233"/>
    <cellStyle name="Normal 15 16" xfId="13234"/>
    <cellStyle name="Normal 15 17" xfId="13235"/>
    <cellStyle name="Normal 15 18" xfId="13236"/>
    <cellStyle name="Normal 15 19" xfId="13237"/>
    <cellStyle name="Normal 15 2" xfId="13238"/>
    <cellStyle name="Normal 15 20" xfId="13239"/>
    <cellStyle name="Normal 15 21" xfId="13240"/>
    <cellStyle name="Normal 15 22" xfId="13241"/>
    <cellStyle name="Normal 15 23" xfId="28281"/>
    <cellStyle name="Normal 15 3" xfId="13242"/>
    <cellStyle name="Normal 15 4" xfId="13243"/>
    <cellStyle name="Normal 15 5" xfId="13244"/>
    <cellStyle name="Normal 15 6" xfId="13245"/>
    <cellStyle name="Normal 15 7" xfId="13246"/>
    <cellStyle name="Normal 15 8" xfId="13247"/>
    <cellStyle name="Normal 15 9" xfId="13248"/>
    <cellStyle name="Normal 150" xfId="28377"/>
    <cellStyle name="Normal 151" xfId="28367"/>
    <cellStyle name="Normal 152" xfId="28374"/>
    <cellStyle name="Normal 153" xfId="28360"/>
    <cellStyle name="Normal 154" xfId="28379"/>
    <cellStyle name="Normal 155" xfId="28380"/>
    <cellStyle name="Normal 156" xfId="28381"/>
    <cellStyle name="Normal 157" xfId="28383"/>
    <cellStyle name="Normal 158" xfId="28416"/>
    <cellStyle name="Normal 16" xfId="13249"/>
    <cellStyle name="Normal 16 10" xfId="13250"/>
    <cellStyle name="Normal 16 11" xfId="13251"/>
    <cellStyle name="Normal 16 12" xfId="13252"/>
    <cellStyle name="Normal 16 13" xfId="13253"/>
    <cellStyle name="Normal 16 14" xfId="13254"/>
    <cellStyle name="Normal 16 15" xfId="13255"/>
    <cellStyle name="Normal 16 16" xfId="13256"/>
    <cellStyle name="Normal 16 17" xfId="13257"/>
    <cellStyle name="Normal 16 18" xfId="13258"/>
    <cellStyle name="Normal 16 19" xfId="13259"/>
    <cellStyle name="Normal 16 2" xfId="13260"/>
    <cellStyle name="Normal 16 20" xfId="13261"/>
    <cellStyle name="Normal 16 21" xfId="13262"/>
    <cellStyle name="Normal 16 22" xfId="13263"/>
    <cellStyle name="Normal 16 3" xfId="13264"/>
    <cellStyle name="Normal 16 4" xfId="13265"/>
    <cellStyle name="Normal 16 5" xfId="13266"/>
    <cellStyle name="Normal 16 6" xfId="13267"/>
    <cellStyle name="Normal 16 7" xfId="13268"/>
    <cellStyle name="Normal 16 8" xfId="13269"/>
    <cellStyle name="Normal 16 9" xfId="13270"/>
    <cellStyle name="Normal 17" xfId="13271"/>
    <cellStyle name="Normal 17 10" xfId="13272"/>
    <cellStyle name="Normal 17 11" xfId="13273"/>
    <cellStyle name="Normal 17 12" xfId="13274"/>
    <cellStyle name="Normal 17 13" xfId="13275"/>
    <cellStyle name="Normal 17 14" xfId="13276"/>
    <cellStyle name="Normal 17 15" xfId="13277"/>
    <cellStyle name="Normal 17 16" xfId="13278"/>
    <cellStyle name="Normal 17 17" xfId="13279"/>
    <cellStyle name="Normal 17 18" xfId="13280"/>
    <cellStyle name="Normal 17 19" xfId="13281"/>
    <cellStyle name="Normal 17 2" xfId="13282"/>
    <cellStyle name="Normal 17 20" xfId="13283"/>
    <cellStyle name="Normal 17 21" xfId="13284"/>
    <cellStyle name="Normal 17 22" xfId="13285"/>
    <cellStyle name="Normal 17 23" xfId="13286"/>
    <cellStyle name="Normal 17 3" xfId="13287"/>
    <cellStyle name="Normal 17 4" xfId="13288"/>
    <cellStyle name="Normal 17 5" xfId="13289"/>
    <cellStyle name="Normal 17 6" xfId="13290"/>
    <cellStyle name="Normal 17 7" xfId="13291"/>
    <cellStyle name="Normal 17 8" xfId="13292"/>
    <cellStyle name="Normal 17 9" xfId="13293"/>
    <cellStyle name="Normal 18" xfId="13294"/>
    <cellStyle name="Normal 18 10" xfId="13295"/>
    <cellStyle name="Normal 18 11" xfId="13296"/>
    <cellStyle name="Normal 18 12" xfId="13297"/>
    <cellStyle name="Normal 18 13" xfId="13298"/>
    <cellStyle name="Normal 18 14" xfId="13299"/>
    <cellStyle name="Normal 18 15" xfId="13300"/>
    <cellStyle name="Normal 18 16" xfId="13301"/>
    <cellStyle name="Normal 18 17" xfId="13302"/>
    <cellStyle name="Normal 18 18" xfId="13303"/>
    <cellStyle name="Normal 18 19" xfId="13304"/>
    <cellStyle name="Normal 18 2" xfId="13305"/>
    <cellStyle name="Normal 18 20" xfId="13306"/>
    <cellStyle name="Normal 18 21" xfId="13307"/>
    <cellStyle name="Normal 18 22" xfId="13308"/>
    <cellStyle name="Normal 18 23" xfId="13309"/>
    <cellStyle name="Normal 18 3" xfId="13310"/>
    <cellStyle name="Normal 18 4" xfId="13311"/>
    <cellStyle name="Normal 18 5" xfId="13312"/>
    <cellStyle name="Normal 18 6" xfId="13313"/>
    <cellStyle name="Normal 18 7" xfId="13314"/>
    <cellStyle name="Normal 18 8" xfId="13315"/>
    <cellStyle name="Normal 18 9" xfId="13316"/>
    <cellStyle name="Normal 19" xfId="13317"/>
    <cellStyle name="Normal 19 10" xfId="13318"/>
    <cellStyle name="Normal 19 11" xfId="13319"/>
    <cellStyle name="Normal 19 12" xfId="13320"/>
    <cellStyle name="Normal 19 13" xfId="13321"/>
    <cellStyle name="Normal 19 14" xfId="13322"/>
    <cellStyle name="Normal 19 15" xfId="13323"/>
    <cellStyle name="Normal 19 16" xfId="13324"/>
    <cellStyle name="Normal 19 17" xfId="13325"/>
    <cellStyle name="Normal 19 18" xfId="13326"/>
    <cellStyle name="Normal 19 19" xfId="13327"/>
    <cellStyle name="Normal 19 2" xfId="13328"/>
    <cellStyle name="Normal 19 20" xfId="13329"/>
    <cellStyle name="Normal 19 21" xfId="13330"/>
    <cellStyle name="Normal 19 22" xfId="13331"/>
    <cellStyle name="Normal 19 23" xfId="13332"/>
    <cellStyle name="Normal 19 3" xfId="13333"/>
    <cellStyle name="Normal 19 4" xfId="13334"/>
    <cellStyle name="Normal 19 5" xfId="13335"/>
    <cellStyle name="Normal 19 6" xfId="13336"/>
    <cellStyle name="Normal 19 7" xfId="13337"/>
    <cellStyle name="Normal 19 8" xfId="13338"/>
    <cellStyle name="Normal 19 9" xfId="13339"/>
    <cellStyle name="Normal 2" xfId="13340"/>
    <cellStyle name="Normal 2 10" xfId="13341"/>
    <cellStyle name="Normal 2 10 2" xfId="13342"/>
    <cellStyle name="Normal 2 10 3" xfId="13343"/>
    <cellStyle name="Normal 2 100" xfId="13344"/>
    <cellStyle name="Normal 2 101" xfId="13345"/>
    <cellStyle name="Normal 2 102" xfId="13346"/>
    <cellStyle name="Normal 2 103" xfId="13347"/>
    <cellStyle name="Normal 2 104" xfId="13348"/>
    <cellStyle name="Normal 2 105" xfId="28251"/>
    <cellStyle name="Normal 2 11" xfId="13349"/>
    <cellStyle name="Normal 2 11 2" xfId="13350"/>
    <cellStyle name="Normal 2 11 3" xfId="13351"/>
    <cellStyle name="Normal 2 12" xfId="13352"/>
    <cellStyle name="Normal 2 12 2" xfId="13353"/>
    <cellStyle name="Normal 2 12 3" xfId="13354"/>
    <cellStyle name="Normal 2 13" xfId="13355"/>
    <cellStyle name="Normal 2 13 2" xfId="13356"/>
    <cellStyle name="Normal 2 13 3" xfId="13357"/>
    <cellStyle name="Normal 2 14" xfId="13358"/>
    <cellStyle name="Normal 2 14 2" xfId="13359"/>
    <cellStyle name="Normal 2 14 3" xfId="13360"/>
    <cellStyle name="Normal 2 15" xfId="13361"/>
    <cellStyle name="Normal 2 15 2" xfId="13362"/>
    <cellStyle name="Normal 2 15 3" xfId="13363"/>
    <cellStyle name="Normal 2 16" xfId="13364"/>
    <cellStyle name="Normal 2 16 2" xfId="13365"/>
    <cellStyle name="Normal 2 16 3" xfId="13366"/>
    <cellStyle name="Normal 2 17" xfId="13367"/>
    <cellStyle name="Normal 2 17 2" xfId="13368"/>
    <cellStyle name="Normal 2 17 3" xfId="13369"/>
    <cellStyle name="Normal 2 18" xfId="13370"/>
    <cellStyle name="Normal 2 18 2" xfId="13371"/>
    <cellStyle name="Normal 2 18 3" xfId="13372"/>
    <cellStyle name="Normal 2 19" xfId="13373"/>
    <cellStyle name="Normal 2 19 2" xfId="13374"/>
    <cellStyle name="Normal 2 19 3" xfId="13375"/>
    <cellStyle name="Normal 2 2" xfId="13376"/>
    <cellStyle name="Normal 2 2 10" xfId="13377"/>
    <cellStyle name="Normal 2 2 10 2" xfId="13378"/>
    <cellStyle name="Normal 2 2 10 3" xfId="13379"/>
    <cellStyle name="Normal 2 2 11" xfId="13380"/>
    <cellStyle name="Normal 2 2 11 2" xfId="13381"/>
    <cellStyle name="Normal 2 2 11 3" xfId="13382"/>
    <cellStyle name="Normal 2 2 12" xfId="13383"/>
    <cellStyle name="Normal 2 2 12 2" xfId="13384"/>
    <cellStyle name="Normal 2 2 12 3" xfId="13385"/>
    <cellStyle name="Normal 2 2 13" xfId="13386"/>
    <cellStyle name="Normal 2 2 13 2" xfId="13387"/>
    <cellStyle name="Normal 2 2 13 3" xfId="13388"/>
    <cellStyle name="Normal 2 2 14" xfId="13389"/>
    <cellStyle name="Normal 2 2 15" xfId="13390"/>
    <cellStyle name="Normal 2 2 16" xfId="13391"/>
    <cellStyle name="Normal 2 2 17" xfId="13392"/>
    <cellStyle name="Normal 2 2 18" xfId="13393"/>
    <cellStyle name="Normal 2 2 19" xfId="13394"/>
    <cellStyle name="Normal 2 2 2" xfId="13395"/>
    <cellStyle name="Normal 2 2 2 2" xfId="13396"/>
    <cellStyle name="Normal 2 2 2 3" xfId="13397"/>
    <cellStyle name="Normal 2 2 20" xfId="13398"/>
    <cellStyle name="Normal 2 2 21" xfId="13399"/>
    <cellStyle name="Normal 2 2 22" xfId="13400"/>
    <cellStyle name="Normal 2 2 23" xfId="13401"/>
    <cellStyle name="Normal 2 2 24" xfId="13402"/>
    <cellStyle name="Normal 2 2 25" xfId="13403"/>
    <cellStyle name="Normal 2 2 26" xfId="13404"/>
    <cellStyle name="Normal 2 2 27" xfId="13405"/>
    <cellStyle name="Normal 2 2 28" xfId="13406"/>
    <cellStyle name="Normal 2 2 29" xfId="13407"/>
    <cellStyle name="Normal 2 2 3" xfId="13408"/>
    <cellStyle name="Normal 2 2 3 2" xfId="13409"/>
    <cellStyle name="Normal 2 2 3 3" xfId="13410"/>
    <cellStyle name="Normal 2 2 30" xfId="13411"/>
    <cellStyle name="Normal 2 2 31" xfId="13412"/>
    <cellStyle name="Normal 2 2 32" xfId="13413"/>
    <cellStyle name="Normal 2 2 33" xfId="13414"/>
    <cellStyle name="Normal 2 2 34" xfId="13415"/>
    <cellStyle name="Normal 2 2 35" xfId="13416"/>
    <cellStyle name="Normal 2 2 36" xfId="13417"/>
    <cellStyle name="Normal 2 2 37" xfId="13418"/>
    <cellStyle name="Normal 2 2 38" xfId="13419"/>
    <cellStyle name="Normal 2 2 39" xfId="13420"/>
    <cellStyle name="Normal 2 2 4" xfId="13421"/>
    <cellStyle name="Normal 2 2 4 2" xfId="13422"/>
    <cellStyle name="Normal 2 2 4 3" xfId="13423"/>
    <cellStyle name="Normal 2 2 40" xfId="13424"/>
    <cellStyle name="Normal 2 2 41" xfId="13425"/>
    <cellStyle name="Normal 2 2 42" xfId="13426"/>
    <cellStyle name="Normal 2 2 43" xfId="13427"/>
    <cellStyle name="Normal 2 2 44" xfId="13428"/>
    <cellStyle name="Normal 2 2 45" xfId="13429"/>
    <cellStyle name="Normal 2 2 46" xfId="13430"/>
    <cellStyle name="Normal 2 2 47" xfId="13431"/>
    <cellStyle name="Normal 2 2 48" xfId="13432"/>
    <cellStyle name="Normal 2 2 49" xfId="13433"/>
    <cellStyle name="Normal 2 2 5" xfId="13434"/>
    <cellStyle name="Normal 2 2 5 2" xfId="13435"/>
    <cellStyle name="Normal 2 2 5 3" xfId="13436"/>
    <cellStyle name="Normal 2 2 50" xfId="13437"/>
    <cellStyle name="Normal 2 2 51" xfId="13438"/>
    <cellStyle name="Normal 2 2 52" xfId="13439"/>
    <cellStyle name="Normal 2 2 53" xfId="13440"/>
    <cellStyle name="Normal 2 2 54" xfId="13441"/>
    <cellStyle name="Normal 2 2 55" xfId="13442"/>
    <cellStyle name="Normal 2 2 56" xfId="13443"/>
    <cellStyle name="Normal 2 2 57" xfId="13444"/>
    <cellStyle name="Normal 2 2 58" xfId="13445"/>
    <cellStyle name="Normal 2 2 59" xfId="13446"/>
    <cellStyle name="Normal 2 2 6" xfId="13447"/>
    <cellStyle name="Normal 2 2 6 2" xfId="13448"/>
    <cellStyle name="Normal 2 2 6 3" xfId="13449"/>
    <cellStyle name="Normal 2 2 60" xfId="13450"/>
    <cellStyle name="Normal 2 2 61" xfId="13451"/>
    <cellStyle name="Normal 2 2 62" xfId="28246"/>
    <cellStyle name="Normal 2 2 62 2" xfId="28985"/>
    <cellStyle name="Normal 2 2 63" xfId="28801"/>
    <cellStyle name="Normal 2 2 7" xfId="13452"/>
    <cellStyle name="Normal 2 2 7 2" xfId="13453"/>
    <cellStyle name="Normal 2 2 7 3" xfId="13454"/>
    <cellStyle name="Normal 2 2 8" xfId="13455"/>
    <cellStyle name="Normal 2 2 8 2" xfId="13456"/>
    <cellStyle name="Normal 2 2 8 3" xfId="13457"/>
    <cellStyle name="Normal 2 2 9" xfId="13458"/>
    <cellStyle name="Normal 2 2 9 2" xfId="13459"/>
    <cellStyle name="Normal 2 2 9 3" xfId="13460"/>
    <cellStyle name="Normal 2 2_52072-BOQ-Blank Form (New Tester STD IC Building R.0)" xfId="13461"/>
    <cellStyle name="Normal 2 20" xfId="13462"/>
    <cellStyle name="Normal 2 20 2" xfId="13463"/>
    <cellStyle name="Normal 2 20 3" xfId="13464"/>
    <cellStyle name="Normal 2 21" xfId="13465"/>
    <cellStyle name="Normal 2 21 2" xfId="13466"/>
    <cellStyle name="Normal 2 21 3" xfId="13467"/>
    <cellStyle name="Normal 2 22" xfId="13468"/>
    <cellStyle name="Normal 2 22 2" xfId="13469"/>
    <cellStyle name="Normal 2 22 3" xfId="13470"/>
    <cellStyle name="Normal 2 23" xfId="13471"/>
    <cellStyle name="Normal 2 23 2" xfId="13472"/>
    <cellStyle name="Normal 2 23 3" xfId="13473"/>
    <cellStyle name="Normal 2 24" xfId="13474"/>
    <cellStyle name="Normal 2 24 2" xfId="13475"/>
    <cellStyle name="Normal 2 24 3" xfId="13476"/>
    <cellStyle name="Normal 2 25" xfId="13477"/>
    <cellStyle name="Normal 2 25 2" xfId="13478"/>
    <cellStyle name="Normal 2 25 3" xfId="13479"/>
    <cellStyle name="Normal 2 26" xfId="13480"/>
    <cellStyle name="Normal 2 26 2" xfId="13481"/>
    <cellStyle name="Normal 2 26 3" xfId="13482"/>
    <cellStyle name="Normal 2 27" xfId="13483"/>
    <cellStyle name="Normal 2 27 2" xfId="13484"/>
    <cellStyle name="Normal 2 27 3" xfId="13485"/>
    <cellStyle name="Normal 2 28" xfId="13486"/>
    <cellStyle name="Normal 2 28 2" xfId="13487"/>
    <cellStyle name="Normal 2 28 3" xfId="13488"/>
    <cellStyle name="Normal 2 29" xfId="13489"/>
    <cellStyle name="Normal 2 29 2" xfId="13490"/>
    <cellStyle name="Normal 2 29 3" xfId="13491"/>
    <cellStyle name="Normal 2 3" xfId="13492"/>
    <cellStyle name="Normal 2 3 10" xfId="13493"/>
    <cellStyle name="Normal 2 3 11" xfId="13494"/>
    <cellStyle name="Normal 2 3 12" xfId="13495"/>
    <cellStyle name="Normal 2 3 13" xfId="13496"/>
    <cellStyle name="Normal 2 3 14" xfId="13497"/>
    <cellStyle name="Normal 2 3 15" xfId="13498"/>
    <cellStyle name="Normal 2 3 16" xfId="13499"/>
    <cellStyle name="Normal 2 3 17" xfId="13500"/>
    <cellStyle name="Normal 2 3 18" xfId="13501"/>
    <cellStyle name="Normal 2 3 19" xfId="13502"/>
    <cellStyle name="Normal 2 3 2" xfId="13503"/>
    <cellStyle name="Normal 2 3 20" xfId="13504"/>
    <cellStyle name="Normal 2 3 21" xfId="13505"/>
    <cellStyle name="Normal 2 3 22" xfId="13506"/>
    <cellStyle name="Normal 2 3 23" xfId="13507"/>
    <cellStyle name="Normal 2 3 3" xfId="13508"/>
    <cellStyle name="Normal 2 3 4" xfId="13509"/>
    <cellStyle name="Normal 2 3 5" xfId="13510"/>
    <cellStyle name="Normal 2 3 6" xfId="13511"/>
    <cellStyle name="Normal 2 3 7" xfId="13512"/>
    <cellStyle name="Normal 2 3 8" xfId="13513"/>
    <cellStyle name="Normal 2 3 9" xfId="13514"/>
    <cellStyle name="Normal 2 30" xfId="13515"/>
    <cellStyle name="Normal 2 30 2" xfId="13516"/>
    <cellStyle name="Normal 2 30 3" xfId="13517"/>
    <cellStyle name="Normal 2 31" xfId="13518"/>
    <cellStyle name="Normal 2 31 2" xfId="13519"/>
    <cellStyle name="Normal 2 31 3" xfId="13520"/>
    <cellStyle name="Normal 2 32" xfId="13521"/>
    <cellStyle name="Normal 2 32 2" xfId="13522"/>
    <cellStyle name="Normal 2 32 3" xfId="13523"/>
    <cellStyle name="Normal 2 33" xfId="13524"/>
    <cellStyle name="Normal 2 33 2" xfId="13525"/>
    <cellStyle name="Normal 2 33 3" xfId="13526"/>
    <cellStyle name="Normal 2 34" xfId="13527"/>
    <cellStyle name="Normal 2 34 2" xfId="13528"/>
    <cellStyle name="Normal 2 34 3" xfId="13529"/>
    <cellStyle name="Normal 2 35" xfId="13530"/>
    <cellStyle name="Normal 2 35 2" xfId="13531"/>
    <cellStyle name="Normal 2 35 3" xfId="13532"/>
    <cellStyle name="Normal 2 36" xfId="13533"/>
    <cellStyle name="Normal 2 36 2" xfId="13534"/>
    <cellStyle name="Normal 2 36 3" xfId="13535"/>
    <cellStyle name="Normal 2 37" xfId="13536"/>
    <cellStyle name="Normal 2 37 2" xfId="13537"/>
    <cellStyle name="Normal 2 37 3" xfId="13538"/>
    <cellStyle name="Normal 2 38" xfId="13539"/>
    <cellStyle name="Normal 2 38 2" xfId="13540"/>
    <cellStyle name="Normal 2 38 3" xfId="13541"/>
    <cellStyle name="Normal 2 39" xfId="13542"/>
    <cellStyle name="Normal 2 39 2" xfId="13543"/>
    <cellStyle name="Normal 2 39 3" xfId="13544"/>
    <cellStyle name="Normal 2 4" xfId="13545"/>
    <cellStyle name="Normal 2 4 10" xfId="13546"/>
    <cellStyle name="Normal 2 4 10 2" xfId="13547"/>
    <cellStyle name="Normal 2 4 10 3" xfId="13548"/>
    <cellStyle name="Normal 2 4 11" xfId="13549"/>
    <cellStyle name="Normal 2 4 11 2" xfId="13550"/>
    <cellStyle name="Normal 2 4 11 3" xfId="13551"/>
    <cellStyle name="Normal 2 4 12" xfId="13552"/>
    <cellStyle name="Normal 2 4 12 2" xfId="13553"/>
    <cellStyle name="Normal 2 4 12 3" xfId="13554"/>
    <cellStyle name="Normal 2 4 13" xfId="13555"/>
    <cellStyle name="Normal 2 4 13 2" xfId="13556"/>
    <cellStyle name="Normal 2 4 13 3" xfId="13557"/>
    <cellStyle name="Normal 2 4 14" xfId="13558"/>
    <cellStyle name="Normal 2 4 15" xfId="13559"/>
    <cellStyle name="Normal 2 4 16" xfId="13560"/>
    <cellStyle name="Normal 2 4 17" xfId="13561"/>
    <cellStyle name="Normal 2 4 18" xfId="13562"/>
    <cellStyle name="Normal 2 4 19" xfId="13563"/>
    <cellStyle name="Normal 2 4 2" xfId="13564"/>
    <cellStyle name="Normal 2 4 2 2" xfId="13565"/>
    <cellStyle name="Normal 2 4 2 3" xfId="13566"/>
    <cellStyle name="Normal 2 4 20" xfId="13567"/>
    <cellStyle name="Normal 2 4 21" xfId="13568"/>
    <cellStyle name="Normal 2 4 22" xfId="13569"/>
    <cellStyle name="Normal 2 4 23" xfId="13570"/>
    <cellStyle name="Normal 2 4 24" xfId="13571"/>
    <cellStyle name="Normal 2 4 25" xfId="13572"/>
    <cellStyle name="Normal 2 4 26" xfId="13573"/>
    <cellStyle name="Normal 2 4 27" xfId="13574"/>
    <cellStyle name="Normal 2 4 28" xfId="13575"/>
    <cellStyle name="Normal 2 4 29" xfId="13576"/>
    <cellStyle name="Normal 2 4 3" xfId="13577"/>
    <cellStyle name="Normal 2 4 3 2" xfId="13578"/>
    <cellStyle name="Normal 2 4 3 3" xfId="13579"/>
    <cellStyle name="Normal 2 4 30" xfId="13580"/>
    <cellStyle name="Normal 2 4 31" xfId="13581"/>
    <cellStyle name="Normal 2 4 32" xfId="13582"/>
    <cellStyle name="Normal 2 4 33" xfId="13583"/>
    <cellStyle name="Normal 2 4 34" xfId="13584"/>
    <cellStyle name="Normal 2 4 35" xfId="13585"/>
    <cellStyle name="Normal 2 4 36" xfId="13586"/>
    <cellStyle name="Normal 2 4 37" xfId="13587"/>
    <cellStyle name="Normal 2 4 38" xfId="13588"/>
    <cellStyle name="Normal 2 4 39" xfId="13589"/>
    <cellStyle name="Normal 2 4 4" xfId="13590"/>
    <cellStyle name="Normal 2 4 4 2" xfId="13591"/>
    <cellStyle name="Normal 2 4 4 3" xfId="13592"/>
    <cellStyle name="Normal 2 4 40" xfId="13593"/>
    <cellStyle name="Normal 2 4 41" xfId="13594"/>
    <cellStyle name="Normal 2 4 42" xfId="13595"/>
    <cellStyle name="Normal 2 4 43" xfId="13596"/>
    <cellStyle name="Normal 2 4 44" xfId="13597"/>
    <cellStyle name="Normal 2 4 45" xfId="13598"/>
    <cellStyle name="Normal 2 4 46" xfId="13599"/>
    <cellStyle name="Normal 2 4 47" xfId="13600"/>
    <cellStyle name="Normal 2 4 48" xfId="13601"/>
    <cellStyle name="Normal 2 4 49" xfId="13602"/>
    <cellStyle name="Normal 2 4 5" xfId="13603"/>
    <cellStyle name="Normal 2 4 5 2" xfId="13604"/>
    <cellStyle name="Normal 2 4 5 3" xfId="13605"/>
    <cellStyle name="Normal 2 4 50" xfId="13606"/>
    <cellStyle name="Normal 2 4 51" xfId="13607"/>
    <cellStyle name="Normal 2 4 52" xfId="13608"/>
    <cellStyle name="Normal 2 4 53" xfId="13609"/>
    <cellStyle name="Normal 2 4 54" xfId="13610"/>
    <cellStyle name="Normal 2 4 55" xfId="13611"/>
    <cellStyle name="Normal 2 4 56" xfId="13612"/>
    <cellStyle name="Normal 2 4 57" xfId="13613"/>
    <cellStyle name="Normal 2 4 58" xfId="13614"/>
    <cellStyle name="Normal 2 4 59" xfId="13615"/>
    <cellStyle name="Normal 2 4 6" xfId="13616"/>
    <cellStyle name="Normal 2 4 6 2" xfId="13617"/>
    <cellStyle name="Normal 2 4 6 3" xfId="13618"/>
    <cellStyle name="Normal 2 4 60" xfId="13619"/>
    <cellStyle name="Normal 2 4 61" xfId="13620"/>
    <cellStyle name="Normal 2 4 62" xfId="13621"/>
    <cellStyle name="Normal 2 4 63" xfId="28802"/>
    <cellStyle name="Normal 2 4 7" xfId="13622"/>
    <cellStyle name="Normal 2 4 7 2" xfId="13623"/>
    <cellStyle name="Normal 2 4 7 3" xfId="13624"/>
    <cellStyle name="Normal 2 4 8" xfId="13625"/>
    <cellStyle name="Normal 2 4 8 2" xfId="13626"/>
    <cellStyle name="Normal 2 4 8 3" xfId="13627"/>
    <cellStyle name="Normal 2 4 9" xfId="13628"/>
    <cellStyle name="Normal 2 4 9 2" xfId="13629"/>
    <cellStyle name="Normal 2 4 9 3" xfId="13630"/>
    <cellStyle name="Normal 2 40" xfId="13631"/>
    <cellStyle name="Normal 2 40 2" xfId="13632"/>
    <cellStyle name="Normal 2 40 3" xfId="13633"/>
    <cellStyle name="Normal 2 41" xfId="13634"/>
    <cellStyle name="Normal 2 41 2" xfId="13635"/>
    <cellStyle name="Normal 2 41 3" xfId="13636"/>
    <cellStyle name="Normal 2 41 4" xfId="13637"/>
    <cellStyle name="Normal 2 42" xfId="13638"/>
    <cellStyle name="Normal 2 42 2" xfId="13639"/>
    <cellStyle name="Normal 2 42 3" xfId="13640"/>
    <cellStyle name="Normal 2 43" xfId="13641"/>
    <cellStyle name="Normal 2 43 2" xfId="13642"/>
    <cellStyle name="Normal 2 43 3" xfId="13643"/>
    <cellStyle name="Normal 2 44" xfId="13644"/>
    <cellStyle name="Normal 2 44 2" xfId="13645"/>
    <cellStyle name="Normal 2 44 3" xfId="13646"/>
    <cellStyle name="Normal 2 45" xfId="13647"/>
    <cellStyle name="Normal 2 45 2" xfId="13648"/>
    <cellStyle name="Normal 2 45 3" xfId="13649"/>
    <cellStyle name="Normal 2 46" xfId="13650"/>
    <cellStyle name="Normal 2 46 2" xfId="13651"/>
    <cellStyle name="Normal 2 46 3" xfId="13652"/>
    <cellStyle name="Normal 2 47" xfId="13653"/>
    <cellStyle name="Normal 2 47 2" xfId="13654"/>
    <cellStyle name="Normal 2 47 3" xfId="13655"/>
    <cellStyle name="Normal 2 48" xfId="13656"/>
    <cellStyle name="Normal 2 48 2" xfId="13657"/>
    <cellStyle name="Normal 2 48 3" xfId="13658"/>
    <cellStyle name="Normal 2 49" xfId="13659"/>
    <cellStyle name="Normal 2 49 2" xfId="13660"/>
    <cellStyle name="Normal 2 49 3" xfId="13661"/>
    <cellStyle name="Normal 2 5" xfId="13662"/>
    <cellStyle name="Normal 2 5 2" xfId="13663"/>
    <cellStyle name="Normal 2 5 3" xfId="13664"/>
    <cellStyle name="Normal 2 50" xfId="13665"/>
    <cellStyle name="Normal 2 50 2" xfId="13666"/>
    <cellStyle name="Normal 2 50 3" xfId="13667"/>
    <cellStyle name="Normal 2 51" xfId="13668"/>
    <cellStyle name="Normal 2 51 2" xfId="13669"/>
    <cellStyle name="Normal 2 51 3" xfId="13670"/>
    <cellStyle name="Normal 2 52" xfId="13671"/>
    <cellStyle name="Normal 2 52 2" xfId="13672"/>
    <cellStyle name="Normal 2 52 3" xfId="13673"/>
    <cellStyle name="Normal 2 53" xfId="13674"/>
    <cellStyle name="Normal 2 53 2" xfId="13675"/>
    <cellStyle name="Normal 2 53 3" xfId="13676"/>
    <cellStyle name="Normal 2 54" xfId="13677"/>
    <cellStyle name="Normal 2 54 2" xfId="13678"/>
    <cellStyle name="Normal 2 54 3" xfId="13679"/>
    <cellStyle name="Normal 2 55" xfId="13680"/>
    <cellStyle name="Normal 2 55 2" xfId="13681"/>
    <cellStyle name="Normal 2 55 3" xfId="13682"/>
    <cellStyle name="Normal 2 56" xfId="13683"/>
    <cellStyle name="Normal 2 56 2" xfId="13684"/>
    <cellStyle name="Normal 2 56 3" xfId="13685"/>
    <cellStyle name="Normal 2 57" xfId="13686"/>
    <cellStyle name="Normal 2 57 2" xfId="13687"/>
    <cellStyle name="Normal 2 57 3" xfId="13688"/>
    <cellStyle name="Normal 2 58" xfId="13689"/>
    <cellStyle name="Normal 2 58 2" xfId="13690"/>
    <cellStyle name="Normal 2 58 3" xfId="13691"/>
    <cellStyle name="Normal 2 59" xfId="13692"/>
    <cellStyle name="Normal 2 59 2" xfId="13693"/>
    <cellStyle name="Normal 2 59 3" xfId="13694"/>
    <cellStyle name="Normal 2 6" xfId="13695"/>
    <cellStyle name="Normal 2 6 2" xfId="13696"/>
    <cellStyle name="Normal 2 6 3" xfId="13697"/>
    <cellStyle name="Normal 2 60" xfId="13698"/>
    <cellStyle name="Normal 2 60 2" xfId="13699"/>
    <cellStyle name="Normal 2 60 3" xfId="13700"/>
    <cellStyle name="Normal 2 61" xfId="13701"/>
    <cellStyle name="Normal 2 61 2" xfId="13702"/>
    <cellStyle name="Normal 2 61 3" xfId="13703"/>
    <cellStyle name="Normal 2 62" xfId="13704"/>
    <cellStyle name="Normal 2 62 2" xfId="13705"/>
    <cellStyle name="Normal 2 62 3" xfId="13706"/>
    <cellStyle name="Normal 2 63" xfId="13707"/>
    <cellStyle name="Normal 2 63 2" xfId="13708"/>
    <cellStyle name="Normal 2 63 3" xfId="13709"/>
    <cellStyle name="Normal 2 64" xfId="13710"/>
    <cellStyle name="Normal 2 64 2" xfId="13711"/>
    <cellStyle name="Normal 2 64 3" xfId="13712"/>
    <cellStyle name="Normal 2 65" xfId="13713"/>
    <cellStyle name="Normal 2 65 2" xfId="13714"/>
    <cellStyle name="Normal 2 65 3" xfId="13715"/>
    <cellStyle name="Normal 2 66" xfId="13716"/>
    <cellStyle name="Normal 2 66 2" xfId="13717"/>
    <cellStyle name="Normal 2 66 3" xfId="13718"/>
    <cellStyle name="Normal 2 67" xfId="13719"/>
    <cellStyle name="Normal 2 67 2" xfId="13720"/>
    <cellStyle name="Normal 2 67 3" xfId="13721"/>
    <cellStyle name="Normal 2 68" xfId="13722"/>
    <cellStyle name="Normal 2 68 2" xfId="13723"/>
    <cellStyle name="Normal 2 68 3" xfId="13724"/>
    <cellStyle name="Normal 2 69" xfId="13725"/>
    <cellStyle name="Normal 2 69 2" xfId="13726"/>
    <cellStyle name="Normal 2 69 3" xfId="13727"/>
    <cellStyle name="Normal 2 7" xfId="13728"/>
    <cellStyle name="Normal 2 7 2" xfId="13729"/>
    <cellStyle name="Normal 2 7 3" xfId="13730"/>
    <cellStyle name="Normal 2 70" xfId="13731"/>
    <cellStyle name="Normal 2 70 2" xfId="13732"/>
    <cellStyle name="Normal 2 70 3" xfId="13733"/>
    <cellStyle name="Normal 2 71" xfId="13734"/>
    <cellStyle name="Normal 2 71 2" xfId="13735"/>
    <cellStyle name="Normal 2 71 3" xfId="13736"/>
    <cellStyle name="Normal 2 72" xfId="13737"/>
    <cellStyle name="Normal 2 72 2" xfId="13738"/>
    <cellStyle name="Normal 2 72 3" xfId="13739"/>
    <cellStyle name="Normal 2 73" xfId="13740"/>
    <cellStyle name="Normal 2 73 2" xfId="13741"/>
    <cellStyle name="Normal 2 73 3" xfId="13742"/>
    <cellStyle name="Normal 2 74" xfId="13743"/>
    <cellStyle name="Normal 2 74 2" xfId="13744"/>
    <cellStyle name="Normal 2 74 3" xfId="13745"/>
    <cellStyle name="Normal 2 75" xfId="13746"/>
    <cellStyle name="Normal 2 75 2" xfId="13747"/>
    <cellStyle name="Normal 2 75 3" xfId="13748"/>
    <cellStyle name="Normal 2 76" xfId="13749"/>
    <cellStyle name="Normal 2 76 2" xfId="13750"/>
    <cellStyle name="Normal 2 76 3" xfId="13751"/>
    <cellStyle name="Normal 2 77" xfId="13752"/>
    <cellStyle name="Normal 2 77 2" xfId="13753"/>
    <cellStyle name="Normal 2 77 3" xfId="13754"/>
    <cellStyle name="Normal 2 78" xfId="13755"/>
    <cellStyle name="Normal 2 78 2" xfId="13756"/>
    <cellStyle name="Normal 2 78 3" xfId="13757"/>
    <cellStyle name="Normal 2 79" xfId="13758"/>
    <cellStyle name="Normal 2 79 2" xfId="13759"/>
    <cellStyle name="Normal 2 79 3" xfId="13760"/>
    <cellStyle name="Normal 2 8" xfId="13761"/>
    <cellStyle name="Normal 2 8 2" xfId="13762"/>
    <cellStyle name="Normal 2 8 3" xfId="13763"/>
    <cellStyle name="Normal 2 80" xfId="13764"/>
    <cellStyle name="Normal 2 80 2" xfId="13765"/>
    <cellStyle name="Normal 2 80 3" xfId="13766"/>
    <cellStyle name="Normal 2 81" xfId="13767"/>
    <cellStyle name="Normal 2 81 2" xfId="13768"/>
    <cellStyle name="Normal 2 81 3" xfId="13769"/>
    <cellStyle name="Normal 2 82" xfId="13770"/>
    <cellStyle name="Normal 2 83" xfId="13771"/>
    <cellStyle name="Normal 2 84" xfId="13772"/>
    <cellStyle name="Normal 2 85" xfId="13773"/>
    <cellStyle name="Normal 2 86" xfId="13774"/>
    <cellStyle name="Normal 2 87" xfId="13775"/>
    <cellStyle name="Normal 2 88" xfId="13776"/>
    <cellStyle name="Normal 2 89" xfId="13777"/>
    <cellStyle name="Normal 2 9" xfId="13778"/>
    <cellStyle name="Normal 2 9 2" xfId="13779"/>
    <cellStyle name="Normal 2 9 3" xfId="13780"/>
    <cellStyle name="Normal 2 90" xfId="13781"/>
    <cellStyle name="Normal 2 91" xfId="13782"/>
    <cellStyle name="Normal 2 92" xfId="13783"/>
    <cellStyle name="Normal 2 93" xfId="13784"/>
    <cellStyle name="Normal 2 94" xfId="13785"/>
    <cellStyle name="Normal 2 95" xfId="13786"/>
    <cellStyle name="Normal 2 96" xfId="13787"/>
    <cellStyle name="Normal 2 97" xfId="13788"/>
    <cellStyle name="Normal 2 98" xfId="13789"/>
    <cellStyle name="Normal 2 99" xfId="13790"/>
    <cellStyle name="Normal 2_01-15-10 Blank BOQ" xfId="13791"/>
    <cellStyle name="Normal 20" xfId="13792"/>
    <cellStyle name="Normal 20 10" xfId="13793"/>
    <cellStyle name="Normal 20 11" xfId="13794"/>
    <cellStyle name="Normal 20 12" xfId="13795"/>
    <cellStyle name="Normal 20 13" xfId="13796"/>
    <cellStyle name="Normal 20 14" xfId="13797"/>
    <cellStyle name="Normal 20 15" xfId="13798"/>
    <cellStyle name="Normal 20 16" xfId="13799"/>
    <cellStyle name="Normal 20 17" xfId="13800"/>
    <cellStyle name="Normal 20 18" xfId="13801"/>
    <cellStyle name="Normal 20 19" xfId="13802"/>
    <cellStyle name="Normal 20 2" xfId="13803"/>
    <cellStyle name="Normal 20 20" xfId="13804"/>
    <cellStyle name="Normal 20 21" xfId="13805"/>
    <cellStyle name="Normal 20 22" xfId="13806"/>
    <cellStyle name="Normal 20 3" xfId="13807"/>
    <cellStyle name="Normal 20 4" xfId="13808"/>
    <cellStyle name="Normal 20 5" xfId="13809"/>
    <cellStyle name="Normal 20 6" xfId="13810"/>
    <cellStyle name="Normal 20 7" xfId="13811"/>
    <cellStyle name="Normal 20 8" xfId="13812"/>
    <cellStyle name="Normal 20 9" xfId="13813"/>
    <cellStyle name="Normal 21" xfId="13814"/>
    <cellStyle name="Normal 21 10" xfId="13815"/>
    <cellStyle name="Normal 21 11" xfId="13816"/>
    <cellStyle name="Normal 21 12" xfId="13817"/>
    <cellStyle name="Normal 21 13" xfId="13818"/>
    <cellStyle name="Normal 21 14" xfId="13819"/>
    <cellStyle name="Normal 21 15" xfId="13820"/>
    <cellStyle name="Normal 21 16" xfId="13821"/>
    <cellStyle name="Normal 21 17" xfId="13822"/>
    <cellStyle name="Normal 21 18" xfId="13823"/>
    <cellStyle name="Normal 21 19" xfId="13824"/>
    <cellStyle name="Normal 21 2" xfId="13825"/>
    <cellStyle name="Normal 21 20" xfId="13826"/>
    <cellStyle name="Normal 21 21" xfId="13827"/>
    <cellStyle name="Normal 21 22" xfId="13828"/>
    <cellStyle name="Normal 21 3" xfId="13829"/>
    <cellStyle name="Normal 21 4" xfId="13830"/>
    <cellStyle name="Normal 21 5" xfId="13831"/>
    <cellStyle name="Normal 21 6" xfId="13832"/>
    <cellStyle name="Normal 21 7" xfId="13833"/>
    <cellStyle name="Normal 21 8" xfId="13834"/>
    <cellStyle name="Normal 21 9" xfId="13835"/>
    <cellStyle name="Normal 22" xfId="13836"/>
    <cellStyle name="Normal 22 10" xfId="13837"/>
    <cellStyle name="Normal 22 11" xfId="13838"/>
    <cellStyle name="Normal 22 12" xfId="13839"/>
    <cellStyle name="Normal 22 13" xfId="13840"/>
    <cellStyle name="Normal 22 14" xfId="13841"/>
    <cellStyle name="Normal 22 15" xfId="13842"/>
    <cellStyle name="Normal 22 16" xfId="13843"/>
    <cellStyle name="Normal 22 17" xfId="13844"/>
    <cellStyle name="Normal 22 18" xfId="13845"/>
    <cellStyle name="Normal 22 19" xfId="13846"/>
    <cellStyle name="Normal 22 2" xfId="13847"/>
    <cellStyle name="Normal 22 20" xfId="13848"/>
    <cellStyle name="Normal 22 21" xfId="13849"/>
    <cellStyle name="Normal 22 22" xfId="13850"/>
    <cellStyle name="Normal 22 3" xfId="13851"/>
    <cellStyle name="Normal 22 4" xfId="13852"/>
    <cellStyle name="Normal 22 5" xfId="13853"/>
    <cellStyle name="Normal 22 6" xfId="13854"/>
    <cellStyle name="Normal 22 7" xfId="13855"/>
    <cellStyle name="Normal 22 8" xfId="13856"/>
    <cellStyle name="Normal 22 9" xfId="13857"/>
    <cellStyle name="Normal 23" xfId="13858"/>
    <cellStyle name="Normal 23 10" xfId="13859"/>
    <cellStyle name="Normal 23 11" xfId="13860"/>
    <cellStyle name="Normal 23 12" xfId="13861"/>
    <cellStyle name="Normal 23 13" xfId="13862"/>
    <cellStyle name="Normal 23 14" xfId="13863"/>
    <cellStyle name="Normal 23 15" xfId="13864"/>
    <cellStyle name="Normal 23 16" xfId="13865"/>
    <cellStyle name="Normal 23 17" xfId="13866"/>
    <cellStyle name="Normal 23 18" xfId="13867"/>
    <cellStyle name="Normal 23 19" xfId="13868"/>
    <cellStyle name="Normal 23 2" xfId="13869"/>
    <cellStyle name="Normal 23 20" xfId="13870"/>
    <cellStyle name="Normal 23 21" xfId="13871"/>
    <cellStyle name="Normal 23 22" xfId="13872"/>
    <cellStyle name="Normal 23 3" xfId="13873"/>
    <cellStyle name="Normal 23 4" xfId="13874"/>
    <cellStyle name="Normal 23 5" xfId="13875"/>
    <cellStyle name="Normal 23 6" xfId="13876"/>
    <cellStyle name="Normal 23 7" xfId="13877"/>
    <cellStyle name="Normal 23 8" xfId="13878"/>
    <cellStyle name="Normal 23 9" xfId="13879"/>
    <cellStyle name="Normal 24" xfId="13880"/>
    <cellStyle name="Normal 24 10" xfId="13881"/>
    <cellStyle name="Normal 24 11" xfId="13882"/>
    <cellStyle name="Normal 24 12" xfId="13883"/>
    <cellStyle name="Normal 24 13" xfId="13884"/>
    <cellStyle name="Normal 24 14" xfId="13885"/>
    <cellStyle name="Normal 24 15" xfId="13886"/>
    <cellStyle name="Normal 24 16" xfId="13887"/>
    <cellStyle name="Normal 24 17" xfId="13888"/>
    <cellStyle name="Normal 24 18" xfId="13889"/>
    <cellStyle name="Normal 24 19" xfId="13890"/>
    <cellStyle name="Normal 24 2" xfId="13891"/>
    <cellStyle name="Normal 24 20" xfId="13892"/>
    <cellStyle name="Normal 24 21" xfId="13893"/>
    <cellStyle name="Normal 24 22" xfId="13894"/>
    <cellStyle name="Normal 24 3" xfId="13895"/>
    <cellStyle name="Normal 24 4" xfId="13896"/>
    <cellStyle name="Normal 24 5" xfId="13897"/>
    <cellStyle name="Normal 24 6" xfId="13898"/>
    <cellStyle name="Normal 24 7" xfId="13899"/>
    <cellStyle name="Normal 24 8" xfId="13900"/>
    <cellStyle name="Normal 24 9" xfId="13901"/>
    <cellStyle name="Normal 25" xfId="13902"/>
    <cellStyle name="Normal 25 10" xfId="13903"/>
    <cellStyle name="Normal 25 11" xfId="13904"/>
    <cellStyle name="Normal 25 12" xfId="13905"/>
    <cellStyle name="Normal 25 13" xfId="13906"/>
    <cellStyle name="Normal 25 14" xfId="13907"/>
    <cellStyle name="Normal 25 15" xfId="13908"/>
    <cellStyle name="Normal 25 16" xfId="13909"/>
    <cellStyle name="Normal 25 17" xfId="13910"/>
    <cellStyle name="Normal 25 18" xfId="13911"/>
    <cellStyle name="Normal 25 19" xfId="13912"/>
    <cellStyle name="Normal 25 2" xfId="13913"/>
    <cellStyle name="Normal 25 20" xfId="13914"/>
    <cellStyle name="Normal 25 21" xfId="13915"/>
    <cellStyle name="Normal 25 22" xfId="13916"/>
    <cellStyle name="Normal 25 3" xfId="13917"/>
    <cellStyle name="Normal 25 4" xfId="13918"/>
    <cellStyle name="Normal 25 5" xfId="13919"/>
    <cellStyle name="Normal 25 6" xfId="13920"/>
    <cellStyle name="Normal 25 7" xfId="13921"/>
    <cellStyle name="Normal 25 8" xfId="13922"/>
    <cellStyle name="Normal 25 9" xfId="13923"/>
    <cellStyle name="Normal 26" xfId="13924"/>
    <cellStyle name="Normal 26 10" xfId="13925"/>
    <cellStyle name="Normal 26 11" xfId="13926"/>
    <cellStyle name="Normal 26 12" xfId="13927"/>
    <cellStyle name="Normal 26 13" xfId="13928"/>
    <cellStyle name="Normal 26 14" xfId="13929"/>
    <cellStyle name="Normal 26 15" xfId="13930"/>
    <cellStyle name="Normal 26 16" xfId="13931"/>
    <cellStyle name="Normal 26 17" xfId="13932"/>
    <cellStyle name="Normal 26 18" xfId="13933"/>
    <cellStyle name="Normal 26 19" xfId="13934"/>
    <cellStyle name="Normal 26 2" xfId="13935"/>
    <cellStyle name="Normal 26 20" xfId="13936"/>
    <cellStyle name="Normal 26 21" xfId="13937"/>
    <cellStyle name="Normal 26 22" xfId="13938"/>
    <cellStyle name="Normal 26 3" xfId="13939"/>
    <cellStyle name="Normal 26 4" xfId="13940"/>
    <cellStyle name="Normal 26 5" xfId="13941"/>
    <cellStyle name="Normal 26 6" xfId="13942"/>
    <cellStyle name="Normal 26 7" xfId="13943"/>
    <cellStyle name="Normal 26 8" xfId="13944"/>
    <cellStyle name="Normal 26 9" xfId="13945"/>
    <cellStyle name="Normal 27" xfId="13946"/>
    <cellStyle name="Normal 27 10" xfId="13947"/>
    <cellStyle name="Normal 27 11" xfId="13948"/>
    <cellStyle name="Normal 27 12" xfId="13949"/>
    <cellStyle name="Normal 27 13" xfId="13950"/>
    <cellStyle name="Normal 27 14" xfId="13951"/>
    <cellStyle name="Normal 27 15" xfId="13952"/>
    <cellStyle name="Normal 27 16" xfId="13953"/>
    <cellStyle name="Normal 27 17" xfId="13954"/>
    <cellStyle name="Normal 27 18" xfId="13955"/>
    <cellStyle name="Normal 27 19" xfId="13956"/>
    <cellStyle name="Normal 27 2" xfId="13957"/>
    <cellStyle name="Normal 27 20" xfId="13958"/>
    <cellStyle name="Normal 27 21" xfId="13959"/>
    <cellStyle name="Normal 27 22" xfId="13960"/>
    <cellStyle name="Normal 27 3" xfId="13961"/>
    <cellStyle name="Normal 27 4" xfId="13962"/>
    <cellStyle name="Normal 27 5" xfId="13963"/>
    <cellStyle name="Normal 27 6" xfId="13964"/>
    <cellStyle name="Normal 27 7" xfId="13965"/>
    <cellStyle name="Normal 27 8" xfId="13966"/>
    <cellStyle name="Normal 27 9" xfId="13967"/>
    <cellStyle name="Normal 28" xfId="13968"/>
    <cellStyle name="Normal 28 10" xfId="13969"/>
    <cellStyle name="Normal 28 11" xfId="13970"/>
    <cellStyle name="Normal 28 12" xfId="13971"/>
    <cellStyle name="Normal 28 13" xfId="13972"/>
    <cellStyle name="Normal 28 14" xfId="13973"/>
    <cellStyle name="Normal 28 15" xfId="13974"/>
    <cellStyle name="Normal 28 16" xfId="13975"/>
    <cellStyle name="Normal 28 17" xfId="13976"/>
    <cellStyle name="Normal 28 18" xfId="13977"/>
    <cellStyle name="Normal 28 19" xfId="13978"/>
    <cellStyle name="Normal 28 2" xfId="13979"/>
    <cellStyle name="Normal 28 20" xfId="13980"/>
    <cellStyle name="Normal 28 21" xfId="13981"/>
    <cellStyle name="Normal 28 22" xfId="13982"/>
    <cellStyle name="Normal 28 3" xfId="13983"/>
    <cellStyle name="Normal 28 4" xfId="13984"/>
    <cellStyle name="Normal 28 5" xfId="13985"/>
    <cellStyle name="Normal 28 6" xfId="13986"/>
    <cellStyle name="Normal 28 7" xfId="13987"/>
    <cellStyle name="Normal 28 8" xfId="13988"/>
    <cellStyle name="Normal 28 9" xfId="13989"/>
    <cellStyle name="Normal 29" xfId="13990"/>
    <cellStyle name="Normal 29 10" xfId="13991"/>
    <cellStyle name="Normal 29 11" xfId="13992"/>
    <cellStyle name="Normal 29 12" xfId="13993"/>
    <cellStyle name="Normal 29 13" xfId="13994"/>
    <cellStyle name="Normal 29 14" xfId="13995"/>
    <cellStyle name="Normal 29 15" xfId="13996"/>
    <cellStyle name="Normal 29 16" xfId="13997"/>
    <cellStyle name="Normal 29 17" xfId="13998"/>
    <cellStyle name="Normal 29 18" xfId="13999"/>
    <cellStyle name="Normal 29 19" xfId="14000"/>
    <cellStyle name="Normal 29 2" xfId="14001"/>
    <cellStyle name="Normal 29 20" xfId="14002"/>
    <cellStyle name="Normal 29 21" xfId="14003"/>
    <cellStyle name="Normal 29 22" xfId="14004"/>
    <cellStyle name="Normal 29 3" xfId="14005"/>
    <cellStyle name="Normal 29 4" xfId="14006"/>
    <cellStyle name="Normal 29 5" xfId="14007"/>
    <cellStyle name="Normal 29 6" xfId="14008"/>
    <cellStyle name="Normal 29 7" xfId="14009"/>
    <cellStyle name="Normal 29 8" xfId="14010"/>
    <cellStyle name="Normal 29 9" xfId="14011"/>
    <cellStyle name="Normal 3" xfId="14012"/>
    <cellStyle name="Normal 3 10" xfId="14013"/>
    <cellStyle name="Normal 3 10 2" xfId="14014"/>
    <cellStyle name="Normal 3 10 3" xfId="14015"/>
    <cellStyle name="Normal 3 100" xfId="14016"/>
    <cellStyle name="Normal 3 101" xfId="14017"/>
    <cellStyle name="Normal 3 102" xfId="14018"/>
    <cellStyle name="Normal 3 103" xfId="28252"/>
    <cellStyle name="Normal 3 103 2" xfId="28990"/>
    <cellStyle name="Normal 3 104" xfId="28282"/>
    <cellStyle name="Normal 3 11" xfId="14019"/>
    <cellStyle name="Normal 3 11 2" xfId="14020"/>
    <cellStyle name="Normal 3 11 3" xfId="14021"/>
    <cellStyle name="Normal 3 12" xfId="14022"/>
    <cellStyle name="Normal 3 12 2" xfId="14023"/>
    <cellStyle name="Normal 3 12 3" xfId="14024"/>
    <cellStyle name="Normal 3 13" xfId="14025"/>
    <cellStyle name="Normal 3 13 2" xfId="14026"/>
    <cellStyle name="Normal 3 13 3" xfId="14027"/>
    <cellStyle name="Normal 3 14" xfId="14028"/>
    <cellStyle name="Normal 3 14 2" xfId="14029"/>
    <cellStyle name="Normal 3 14 3" xfId="14030"/>
    <cellStyle name="Normal 3 15" xfId="14031"/>
    <cellStyle name="Normal 3 15 2" xfId="14032"/>
    <cellStyle name="Normal 3 15 3" xfId="14033"/>
    <cellStyle name="Normal 3 16" xfId="14034"/>
    <cellStyle name="Normal 3 16 2" xfId="14035"/>
    <cellStyle name="Normal 3 16 3" xfId="14036"/>
    <cellStyle name="Normal 3 17" xfId="14037"/>
    <cellStyle name="Normal 3 17 2" xfId="14038"/>
    <cellStyle name="Normal 3 17 3" xfId="14039"/>
    <cellStyle name="Normal 3 18" xfId="14040"/>
    <cellStyle name="Normal 3 18 2" xfId="14041"/>
    <cellStyle name="Normal 3 18 3" xfId="14042"/>
    <cellStyle name="Normal 3 19" xfId="14043"/>
    <cellStyle name="Normal 3 19 2" xfId="14044"/>
    <cellStyle name="Normal 3 19 3" xfId="14045"/>
    <cellStyle name="Normal 3 2" xfId="14046"/>
    <cellStyle name="Normal 3 2 10" xfId="14047"/>
    <cellStyle name="Normal 3 2 10 2" xfId="14048"/>
    <cellStyle name="Normal 3 2 10 3" xfId="14049"/>
    <cellStyle name="Normal 3 2 11" xfId="14050"/>
    <cellStyle name="Normal 3 2 11 2" xfId="14051"/>
    <cellStyle name="Normal 3 2 11 3" xfId="14052"/>
    <cellStyle name="Normal 3 2 12" xfId="14053"/>
    <cellStyle name="Normal 3 2 12 2" xfId="14054"/>
    <cellStyle name="Normal 3 2 12 3" xfId="14055"/>
    <cellStyle name="Normal 3 2 13" xfId="14056"/>
    <cellStyle name="Normal 3 2 13 2" xfId="14057"/>
    <cellStyle name="Normal 3 2 13 3" xfId="14058"/>
    <cellStyle name="Normal 3 2 14" xfId="14059"/>
    <cellStyle name="Normal 3 2 15" xfId="14060"/>
    <cellStyle name="Normal 3 2 16" xfId="14061"/>
    <cellStyle name="Normal 3 2 17" xfId="14062"/>
    <cellStyle name="Normal 3 2 18" xfId="14063"/>
    <cellStyle name="Normal 3 2 19" xfId="14064"/>
    <cellStyle name="Normal 3 2 2" xfId="14065"/>
    <cellStyle name="Normal 3 2 2 2" xfId="14066"/>
    <cellStyle name="Normal 3 2 2 3" xfId="14067"/>
    <cellStyle name="Normal 3 2 20" xfId="14068"/>
    <cellStyle name="Normal 3 2 21" xfId="14069"/>
    <cellStyle name="Normal 3 2 22" xfId="14070"/>
    <cellStyle name="Normal 3 2 23" xfId="14071"/>
    <cellStyle name="Normal 3 2 24" xfId="14072"/>
    <cellStyle name="Normal 3 2 25" xfId="14073"/>
    <cellStyle name="Normal 3 2 26" xfId="14074"/>
    <cellStyle name="Normal 3 2 27" xfId="14075"/>
    <cellStyle name="Normal 3 2 28" xfId="14076"/>
    <cellStyle name="Normal 3 2 29" xfId="14077"/>
    <cellStyle name="Normal 3 2 3" xfId="14078"/>
    <cellStyle name="Normal 3 2 3 2" xfId="14079"/>
    <cellStyle name="Normal 3 2 3 3" xfId="14080"/>
    <cellStyle name="Normal 3 2 30" xfId="14081"/>
    <cellStyle name="Normal 3 2 31" xfId="14082"/>
    <cellStyle name="Normal 3 2 32" xfId="14083"/>
    <cellStyle name="Normal 3 2 33" xfId="14084"/>
    <cellStyle name="Normal 3 2 34" xfId="14085"/>
    <cellStyle name="Normal 3 2 35" xfId="14086"/>
    <cellStyle name="Normal 3 2 36" xfId="14087"/>
    <cellStyle name="Normal 3 2 37" xfId="14088"/>
    <cellStyle name="Normal 3 2 38" xfId="14089"/>
    <cellStyle name="Normal 3 2 39" xfId="14090"/>
    <cellStyle name="Normal 3 2 4" xfId="14091"/>
    <cellStyle name="Normal 3 2 4 2" xfId="14092"/>
    <cellStyle name="Normal 3 2 4 3" xfId="14093"/>
    <cellStyle name="Normal 3 2 40" xfId="14094"/>
    <cellStyle name="Normal 3 2 41" xfId="14095"/>
    <cellStyle name="Normal 3 2 42" xfId="14096"/>
    <cellStyle name="Normal 3 2 43" xfId="14097"/>
    <cellStyle name="Normal 3 2 44" xfId="14098"/>
    <cellStyle name="Normal 3 2 45" xfId="14099"/>
    <cellStyle name="Normal 3 2 46" xfId="14100"/>
    <cellStyle name="Normal 3 2 47" xfId="14101"/>
    <cellStyle name="Normal 3 2 48" xfId="14102"/>
    <cellStyle name="Normal 3 2 49" xfId="14103"/>
    <cellStyle name="Normal 3 2 5" xfId="14104"/>
    <cellStyle name="Normal 3 2 5 2" xfId="14105"/>
    <cellStyle name="Normal 3 2 5 3" xfId="14106"/>
    <cellStyle name="Normal 3 2 50" xfId="14107"/>
    <cellStyle name="Normal 3 2 51" xfId="14108"/>
    <cellStyle name="Normal 3 2 52" xfId="14109"/>
    <cellStyle name="Normal 3 2 53" xfId="14110"/>
    <cellStyle name="Normal 3 2 54" xfId="14111"/>
    <cellStyle name="Normal 3 2 55" xfId="14112"/>
    <cellStyle name="Normal 3 2 56" xfId="14113"/>
    <cellStyle name="Normal 3 2 57" xfId="14114"/>
    <cellStyle name="Normal 3 2 58" xfId="14115"/>
    <cellStyle name="Normal 3 2 59" xfId="14116"/>
    <cellStyle name="Normal 3 2 6" xfId="14117"/>
    <cellStyle name="Normal 3 2 6 2" xfId="14118"/>
    <cellStyle name="Normal 3 2 6 3" xfId="14119"/>
    <cellStyle name="Normal 3 2 60" xfId="14120"/>
    <cellStyle name="Normal 3 2 61" xfId="14121"/>
    <cellStyle name="Normal 3 2 62" xfId="28803"/>
    <cellStyle name="Normal 3 2 7" xfId="14122"/>
    <cellStyle name="Normal 3 2 7 2" xfId="14123"/>
    <cellStyle name="Normal 3 2 7 3" xfId="14124"/>
    <cellStyle name="Normal 3 2 8" xfId="14125"/>
    <cellStyle name="Normal 3 2 8 2" xfId="14126"/>
    <cellStyle name="Normal 3 2 8 3" xfId="14127"/>
    <cellStyle name="Normal 3 2 9" xfId="14128"/>
    <cellStyle name="Normal 3 2 9 2" xfId="14129"/>
    <cellStyle name="Normal 3 2 9 3" xfId="14130"/>
    <cellStyle name="Normal 3 20" xfId="14131"/>
    <cellStyle name="Normal 3 20 2" xfId="14132"/>
    <cellStyle name="Normal 3 20 3" xfId="14133"/>
    <cellStyle name="Normal 3 21" xfId="14134"/>
    <cellStyle name="Normal 3 21 2" xfId="14135"/>
    <cellStyle name="Normal 3 21 3" xfId="14136"/>
    <cellStyle name="Normal 3 22" xfId="14137"/>
    <cellStyle name="Normal 3 22 2" xfId="14138"/>
    <cellStyle name="Normal 3 22 3" xfId="14139"/>
    <cellStyle name="Normal 3 23" xfId="14140"/>
    <cellStyle name="Normal 3 23 2" xfId="14141"/>
    <cellStyle name="Normal 3 23 3" xfId="14142"/>
    <cellStyle name="Normal 3 24" xfId="14143"/>
    <cellStyle name="Normal 3 24 2" xfId="14144"/>
    <cellStyle name="Normal 3 24 3" xfId="14145"/>
    <cellStyle name="Normal 3 25" xfId="14146"/>
    <cellStyle name="Normal 3 25 2" xfId="14147"/>
    <cellStyle name="Normal 3 25 3" xfId="14148"/>
    <cellStyle name="Normal 3 26" xfId="14149"/>
    <cellStyle name="Normal 3 26 2" xfId="14150"/>
    <cellStyle name="Normal 3 26 3" xfId="14151"/>
    <cellStyle name="Normal 3 27" xfId="14152"/>
    <cellStyle name="Normal 3 27 2" xfId="14153"/>
    <cellStyle name="Normal 3 27 3" xfId="14154"/>
    <cellStyle name="Normal 3 28" xfId="14155"/>
    <cellStyle name="Normal 3 28 2" xfId="14156"/>
    <cellStyle name="Normal 3 28 3" xfId="14157"/>
    <cellStyle name="Normal 3 29" xfId="14158"/>
    <cellStyle name="Normal 3 29 2" xfId="14159"/>
    <cellStyle name="Normal 3 29 3" xfId="14160"/>
    <cellStyle name="Normal 3 3" xfId="14161"/>
    <cellStyle name="Normal 3 3 10" xfId="14162"/>
    <cellStyle name="Normal 3 3 11" xfId="14163"/>
    <cellStyle name="Normal 3 3 12" xfId="14164"/>
    <cellStyle name="Normal 3 3 13" xfId="14165"/>
    <cellStyle name="Normal 3 3 14" xfId="14166"/>
    <cellStyle name="Normal 3 3 15" xfId="14167"/>
    <cellStyle name="Normal 3 3 16" xfId="14168"/>
    <cellStyle name="Normal 3 3 17" xfId="14169"/>
    <cellStyle name="Normal 3 3 18" xfId="14170"/>
    <cellStyle name="Normal 3 3 19" xfId="14171"/>
    <cellStyle name="Normal 3 3 2" xfId="14172"/>
    <cellStyle name="Normal 3 3 20" xfId="14173"/>
    <cellStyle name="Normal 3 3 21" xfId="14174"/>
    <cellStyle name="Normal 3 3 22" xfId="14175"/>
    <cellStyle name="Normal 3 3 3" xfId="14176"/>
    <cellStyle name="Normal 3 3 4" xfId="14177"/>
    <cellStyle name="Normal 3 3 5" xfId="14178"/>
    <cellStyle name="Normal 3 3 6" xfId="14179"/>
    <cellStyle name="Normal 3 3 7" xfId="14180"/>
    <cellStyle name="Normal 3 3 8" xfId="14181"/>
    <cellStyle name="Normal 3 3 9" xfId="14182"/>
    <cellStyle name="Normal 3 30" xfId="14183"/>
    <cellStyle name="Normal 3 30 2" xfId="14184"/>
    <cellStyle name="Normal 3 30 3" xfId="14185"/>
    <cellStyle name="Normal 3 31" xfId="14186"/>
    <cellStyle name="Normal 3 31 2" xfId="14187"/>
    <cellStyle name="Normal 3 31 3" xfId="14188"/>
    <cellStyle name="Normal 3 32" xfId="14189"/>
    <cellStyle name="Normal 3 32 2" xfId="14190"/>
    <cellStyle name="Normal 3 32 3" xfId="14191"/>
    <cellStyle name="Normal 3 33" xfId="14192"/>
    <cellStyle name="Normal 3 33 2" xfId="14193"/>
    <cellStyle name="Normal 3 33 3" xfId="14194"/>
    <cellStyle name="Normal 3 34" xfId="14195"/>
    <cellStyle name="Normal 3 34 2" xfId="14196"/>
    <cellStyle name="Normal 3 34 3" xfId="14197"/>
    <cellStyle name="Normal 3 35" xfId="14198"/>
    <cellStyle name="Normal 3 35 2" xfId="14199"/>
    <cellStyle name="Normal 3 35 3" xfId="14200"/>
    <cellStyle name="Normal 3 36" xfId="14201"/>
    <cellStyle name="Normal 3 36 2" xfId="14202"/>
    <cellStyle name="Normal 3 36 3" xfId="14203"/>
    <cellStyle name="Normal 3 37" xfId="14204"/>
    <cellStyle name="Normal 3 37 2" xfId="14205"/>
    <cellStyle name="Normal 3 37 3" xfId="14206"/>
    <cellStyle name="Normal 3 38" xfId="14207"/>
    <cellStyle name="Normal 3 38 2" xfId="14208"/>
    <cellStyle name="Normal 3 38 3" xfId="14209"/>
    <cellStyle name="Normal 3 39" xfId="14210"/>
    <cellStyle name="Normal 3 39 2" xfId="14211"/>
    <cellStyle name="Normal 3 39 3" xfId="14212"/>
    <cellStyle name="Normal 3 4" xfId="14213"/>
    <cellStyle name="Normal 3 4 10" xfId="14214"/>
    <cellStyle name="Normal 3 4 10 2" xfId="14215"/>
    <cellStyle name="Normal 3 4 10 3" xfId="14216"/>
    <cellStyle name="Normal 3 4 11" xfId="14217"/>
    <cellStyle name="Normal 3 4 11 2" xfId="14218"/>
    <cellStyle name="Normal 3 4 11 3" xfId="14219"/>
    <cellStyle name="Normal 3 4 12" xfId="14220"/>
    <cellStyle name="Normal 3 4 12 2" xfId="14221"/>
    <cellStyle name="Normal 3 4 12 3" xfId="14222"/>
    <cellStyle name="Normal 3 4 13" xfId="14223"/>
    <cellStyle name="Normal 3 4 13 2" xfId="14224"/>
    <cellStyle name="Normal 3 4 13 3" xfId="14225"/>
    <cellStyle name="Normal 3 4 14" xfId="14226"/>
    <cellStyle name="Normal 3 4 15" xfId="14227"/>
    <cellStyle name="Normal 3 4 16" xfId="14228"/>
    <cellStyle name="Normal 3 4 17" xfId="14229"/>
    <cellStyle name="Normal 3 4 18" xfId="14230"/>
    <cellStyle name="Normal 3 4 19" xfId="14231"/>
    <cellStyle name="Normal 3 4 2" xfId="14232"/>
    <cellStyle name="Normal 3 4 2 2" xfId="14233"/>
    <cellStyle name="Normal 3 4 2 3" xfId="14234"/>
    <cellStyle name="Normal 3 4 20" xfId="14235"/>
    <cellStyle name="Normal 3 4 21" xfId="14236"/>
    <cellStyle name="Normal 3 4 22" xfId="14237"/>
    <cellStyle name="Normal 3 4 23" xfId="14238"/>
    <cellStyle name="Normal 3 4 24" xfId="14239"/>
    <cellStyle name="Normal 3 4 25" xfId="14240"/>
    <cellStyle name="Normal 3 4 26" xfId="14241"/>
    <cellStyle name="Normal 3 4 27" xfId="14242"/>
    <cellStyle name="Normal 3 4 28" xfId="14243"/>
    <cellStyle name="Normal 3 4 29" xfId="14244"/>
    <cellStyle name="Normal 3 4 3" xfId="14245"/>
    <cellStyle name="Normal 3 4 3 2" xfId="14246"/>
    <cellStyle name="Normal 3 4 3 3" xfId="14247"/>
    <cellStyle name="Normal 3 4 30" xfId="14248"/>
    <cellStyle name="Normal 3 4 31" xfId="14249"/>
    <cellStyle name="Normal 3 4 32" xfId="14250"/>
    <cellStyle name="Normal 3 4 33" xfId="14251"/>
    <cellStyle name="Normal 3 4 34" xfId="14252"/>
    <cellStyle name="Normal 3 4 35" xfId="14253"/>
    <cellStyle name="Normal 3 4 36" xfId="14254"/>
    <cellStyle name="Normal 3 4 37" xfId="14255"/>
    <cellStyle name="Normal 3 4 38" xfId="14256"/>
    <cellStyle name="Normal 3 4 39" xfId="14257"/>
    <cellStyle name="Normal 3 4 4" xfId="14258"/>
    <cellStyle name="Normal 3 4 4 2" xfId="14259"/>
    <cellStyle name="Normal 3 4 4 3" xfId="14260"/>
    <cellStyle name="Normal 3 4 40" xfId="14261"/>
    <cellStyle name="Normal 3 4 41" xfId="14262"/>
    <cellStyle name="Normal 3 4 42" xfId="14263"/>
    <cellStyle name="Normal 3 4 43" xfId="14264"/>
    <cellStyle name="Normal 3 4 44" xfId="14265"/>
    <cellStyle name="Normal 3 4 45" xfId="14266"/>
    <cellStyle name="Normal 3 4 46" xfId="14267"/>
    <cellStyle name="Normal 3 4 47" xfId="14268"/>
    <cellStyle name="Normal 3 4 48" xfId="14269"/>
    <cellStyle name="Normal 3 4 49" xfId="14270"/>
    <cellStyle name="Normal 3 4 5" xfId="14271"/>
    <cellStyle name="Normal 3 4 5 2" xfId="14272"/>
    <cellStyle name="Normal 3 4 5 3" xfId="14273"/>
    <cellStyle name="Normal 3 4 50" xfId="14274"/>
    <cellStyle name="Normal 3 4 51" xfId="14275"/>
    <cellStyle name="Normal 3 4 52" xfId="14276"/>
    <cellStyle name="Normal 3 4 53" xfId="14277"/>
    <cellStyle name="Normal 3 4 54" xfId="14278"/>
    <cellStyle name="Normal 3 4 55" xfId="14279"/>
    <cellStyle name="Normal 3 4 56" xfId="14280"/>
    <cellStyle name="Normal 3 4 57" xfId="14281"/>
    <cellStyle name="Normal 3 4 58" xfId="14282"/>
    <cellStyle name="Normal 3 4 59" xfId="14283"/>
    <cellStyle name="Normal 3 4 6" xfId="14284"/>
    <cellStyle name="Normal 3 4 6 2" xfId="14285"/>
    <cellStyle name="Normal 3 4 6 3" xfId="14286"/>
    <cellStyle name="Normal 3 4 60" xfId="14287"/>
    <cellStyle name="Normal 3 4 61" xfId="14288"/>
    <cellStyle name="Normal 3 4 62" xfId="28804"/>
    <cellStyle name="Normal 3 4 7" xfId="14289"/>
    <cellStyle name="Normal 3 4 7 2" xfId="14290"/>
    <cellStyle name="Normal 3 4 7 3" xfId="14291"/>
    <cellStyle name="Normal 3 4 8" xfId="14292"/>
    <cellStyle name="Normal 3 4 8 2" xfId="14293"/>
    <cellStyle name="Normal 3 4 8 3" xfId="14294"/>
    <cellStyle name="Normal 3 4 9" xfId="14295"/>
    <cellStyle name="Normal 3 4 9 2" xfId="14296"/>
    <cellStyle name="Normal 3 4 9 3" xfId="14297"/>
    <cellStyle name="Normal 3 40" xfId="14298"/>
    <cellStyle name="Normal 3 40 2" xfId="14299"/>
    <cellStyle name="Normal 3 40 3" xfId="14300"/>
    <cellStyle name="Normal 3 41" xfId="14301"/>
    <cellStyle name="Normal 3 41 2" xfId="14302"/>
    <cellStyle name="Normal 3 41 3" xfId="14303"/>
    <cellStyle name="Normal 3 42" xfId="14304"/>
    <cellStyle name="Normal 3 42 2" xfId="14305"/>
    <cellStyle name="Normal 3 42 3" xfId="14306"/>
    <cellStyle name="Normal 3 43" xfId="14307"/>
    <cellStyle name="Normal 3 43 2" xfId="14308"/>
    <cellStyle name="Normal 3 43 3" xfId="14309"/>
    <cellStyle name="Normal 3 44" xfId="14310"/>
    <cellStyle name="Normal 3 44 2" xfId="14311"/>
    <cellStyle name="Normal 3 44 3" xfId="14312"/>
    <cellStyle name="Normal 3 45" xfId="14313"/>
    <cellStyle name="Normal 3 45 2" xfId="14314"/>
    <cellStyle name="Normal 3 45 3" xfId="14315"/>
    <cellStyle name="Normal 3 46" xfId="14316"/>
    <cellStyle name="Normal 3 46 2" xfId="14317"/>
    <cellStyle name="Normal 3 46 3" xfId="14318"/>
    <cellStyle name="Normal 3 47" xfId="14319"/>
    <cellStyle name="Normal 3 47 2" xfId="14320"/>
    <cellStyle name="Normal 3 47 3" xfId="14321"/>
    <cellStyle name="Normal 3 48" xfId="14322"/>
    <cellStyle name="Normal 3 48 2" xfId="14323"/>
    <cellStyle name="Normal 3 48 3" xfId="14324"/>
    <cellStyle name="Normal 3 49" xfId="14325"/>
    <cellStyle name="Normal 3 49 2" xfId="14326"/>
    <cellStyle name="Normal 3 49 3" xfId="14327"/>
    <cellStyle name="Normal 3 5" xfId="14328"/>
    <cellStyle name="Normal 3 5 2" xfId="14329"/>
    <cellStyle name="Normal 3 5 3" xfId="14330"/>
    <cellStyle name="Normal 3 50" xfId="14331"/>
    <cellStyle name="Normal 3 50 2" xfId="14332"/>
    <cellStyle name="Normal 3 50 3" xfId="14333"/>
    <cellStyle name="Normal 3 51" xfId="14334"/>
    <cellStyle name="Normal 3 51 2" xfId="14335"/>
    <cellStyle name="Normal 3 51 3" xfId="14336"/>
    <cellStyle name="Normal 3 52" xfId="14337"/>
    <cellStyle name="Normal 3 52 2" xfId="14338"/>
    <cellStyle name="Normal 3 52 3" xfId="14339"/>
    <cellStyle name="Normal 3 53" xfId="14340"/>
    <cellStyle name="Normal 3 53 2" xfId="14341"/>
    <cellStyle name="Normal 3 53 3" xfId="14342"/>
    <cellStyle name="Normal 3 54" xfId="14343"/>
    <cellStyle name="Normal 3 54 2" xfId="14344"/>
    <cellStyle name="Normal 3 54 3" xfId="14345"/>
    <cellStyle name="Normal 3 55" xfId="14346"/>
    <cellStyle name="Normal 3 55 2" xfId="14347"/>
    <cellStyle name="Normal 3 55 3" xfId="14348"/>
    <cellStyle name="Normal 3 56" xfId="14349"/>
    <cellStyle name="Normal 3 56 2" xfId="14350"/>
    <cellStyle name="Normal 3 56 3" xfId="14351"/>
    <cellStyle name="Normal 3 57" xfId="14352"/>
    <cellStyle name="Normal 3 57 2" xfId="14353"/>
    <cellStyle name="Normal 3 57 3" xfId="14354"/>
    <cellStyle name="Normal 3 58" xfId="14355"/>
    <cellStyle name="Normal 3 58 2" xfId="14356"/>
    <cellStyle name="Normal 3 58 3" xfId="14357"/>
    <cellStyle name="Normal 3 59" xfId="14358"/>
    <cellStyle name="Normal 3 59 2" xfId="14359"/>
    <cellStyle name="Normal 3 59 3" xfId="14360"/>
    <cellStyle name="Normal 3 6" xfId="14361"/>
    <cellStyle name="Normal 3 6 2" xfId="14362"/>
    <cellStyle name="Normal 3 6 3" xfId="14363"/>
    <cellStyle name="Normal 3 60" xfId="14364"/>
    <cellStyle name="Normal 3 60 2" xfId="14365"/>
    <cellStyle name="Normal 3 60 3" xfId="14366"/>
    <cellStyle name="Normal 3 61" xfId="14367"/>
    <cellStyle name="Normal 3 61 2" xfId="14368"/>
    <cellStyle name="Normal 3 61 3" xfId="14369"/>
    <cellStyle name="Normal 3 62" xfId="14370"/>
    <cellStyle name="Normal 3 62 2" xfId="14371"/>
    <cellStyle name="Normal 3 62 3" xfId="14372"/>
    <cellStyle name="Normal 3 63" xfId="14373"/>
    <cellStyle name="Normal 3 63 2" xfId="14374"/>
    <cellStyle name="Normal 3 63 3" xfId="14375"/>
    <cellStyle name="Normal 3 64" xfId="14376"/>
    <cellStyle name="Normal 3 64 2" xfId="14377"/>
    <cellStyle name="Normal 3 64 3" xfId="14378"/>
    <cellStyle name="Normal 3 65" xfId="14379"/>
    <cellStyle name="Normal 3 65 2" xfId="14380"/>
    <cellStyle name="Normal 3 65 3" xfId="14381"/>
    <cellStyle name="Normal 3 66" xfId="14382"/>
    <cellStyle name="Normal 3 66 2" xfId="14383"/>
    <cellStyle name="Normal 3 66 3" xfId="14384"/>
    <cellStyle name="Normal 3 67" xfId="14385"/>
    <cellStyle name="Normal 3 67 2" xfId="14386"/>
    <cellStyle name="Normal 3 67 3" xfId="14387"/>
    <cellStyle name="Normal 3 68" xfId="14388"/>
    <cellStyle name="Normal 3 68 2" xfId="14389"/>
    <cellStyle name="Normal 3 68 3" xfId="14390"/>
    <cellStyle name="Normal 3 69" xfId="14391"/>
    <cellStyle name="Normal 3 69 2" xfId="14392"/>
    <cellStyle name="Normal 3 69 3" xfId="14393"/>
    <cellStyle name="Normal 3 7" xfId="14394"/>
    <cellStyle name="Normal 3 7 2" xfId="14395"/>
    <cellStyle name="Normal 3 7 3" xfId="14396"/>
    <cellStyle name="Normal 3 70" xfId="14397"/>
    <cellStyle name="Normal 3 70 2" xfId="14398"/>
    <cellStyle name="Normal 3 70 3" xfId="14399"/>
    <cellStyle name="Normal 3 71" xfId="14400"/>
    <cellStyle name="Normal 3 71 2" xfId="14401"/>
    <cellStyle name="Normal 3 71 3" xfId="14402"/>
    <cellStyle name="Normal 3 72" xfId="14403"/>
    <cellStyle name="Normal 3 72 2" xfId="14404"/>
    <cellStyle name="Normal 3 72 3" xfId="14405"/>
    <cellStyle name="Normal 3 73" xfId="14406"/>
    <cellStyle name="Normal 3 73 2" xfId="14407"/>
    <cellStyle name="Normal 3 73 3" xfId="14408"/>
    <cellStyle name="Normal 3 74" xfId="14409"/>
    <cellStyle name="Normal 3 74 2" xfId="14410"/>
    <cellStyle name="Normal 3 74 3" xfId="14411"/>
    <cellStyle name="Normal 3 75" xfId="14412"/>
    <cellStyle name="Normal 3 75 2" xfId="14413"/>
    <cellStyle name="Normal 3 75 3" xfId="14414"/>
    <cellStyle name="Normal 3 76" xfId="14415"/>
    <cellStyle name="Normal 3 76 2" xfId="14416"/>
    <cellStyle name="Normal 3 76 3" xfId="14417"/>
    <cellStyle name="Normal 3 77" xfId="14418"/>
    <cellStyle name="Normal 3 77 2" xfId="14419"/>
    <cellStyle name="Normal 3 77 3" xfId="14420"/>
    <cellStyle name="Normal 3 78" xfId="14421"/>
    <cellStyle name="Normal 3 78 2" xfId="14422"/>
    <cellStyle name="Normal 3 78 3" xfId="14423"/>
    <cellStyle name="Normal 3 79" xfId="14424"/>
    <cellStyle name="Normal 3 79 2" xfId="14425"/>
    <cellStyle name="Normal 3 79 3" xfId="14426"/>
    <cellStyle name="Normal 3 8" xfId="14427"/>
    <cellStyle name="Normal 3 8 2" xfId="14428"/>
    <cellStyle name="Normal 3 8 3" xfId="14429"/>
    <cellStyle name="Normal 3 80" xfId="14430"/>
    <cellStyle name="Normal 3 80 2" xfId="14431"/>
    <cellStyle name="Normal 3 80 3" xfId="14432"/>
    <cellStyle name="Normal 3 81" xfId="14433"/>
    <cellStyle name="Normal 3 81 2" xfId="14434"/>
    <cellStyle name="Normal 3 81 3" xfId="14435"/>
    <cellStyle name="Normal 3 82" xfId="14436"/>
    <cellStyle name="Normal 3 83" xfId="14437"/>
    <cellStyle name="Normal 3 84" xfId="14438"/>
    <cellStyle name="Normal 3 85" xfId="14439"/>
    <cellStyle name="Normal 3 86" xfId="14440"/>
    <cellStyle name="Normal 3 87" xfId="14441"/>
    <cellStyle name="Normal 3 88" xfId="14442"/>
    <cellStyle name="Normal 3 89" xfId="14443"/>
    <cellStyle name="Normal 3 9" xfId="14444"/>
    <cellStyle name="Normal 3 9 2" xfId="14445"/>
    <cellStyle name="Normal 3 9 3" xfId="14446"/>
    <cellStyle name="Normal 3 90" xfId="14447"/>
    <cellStyle name="Normal 3 91" xfId="14448"/>
    <cellStyle name="Normal 3 92" xfId="14449"/>
    <cellStyle name="Normal 3 93" xfId="14450"/>
    <cellStyle name="Normal 3 94" xfId="14451"/>
    <cellStyle name="Normal 3 95" xfId="14452"/>
    <cellStyle name="Normal 3 96" xfId="14453"/>
    <cellStyle name="Normal 3 97" xfId="14454"/>
    <cellStyle name="Normal 3 98" xfId="14455"/>
    <cellStyle name="Normal 3 99" xfId="14456"/>
    <cellStyle name="Normal 3_52072-BOQ-Blank Form (New Tester STD IC Building R.0)" xfId="14457"/>
    <cellStyle name="Normal 30" xfId="14458"/>
    <cellStyle name="Normal 30 10" xfId="14459"/>
    <cellStyle name="Normal 30 11" xfId="14460"/>
    <cellStyle name="Normal 30 12" xfId="14461"/>
    <cellStyle name="Normal 30 13" xfId="14462"/>
    <cellStyle name="Normal 30 14" xfId="14463"/>
    <cellStyle name="Normal 30 15" xfId="14464"/>
    <cellStyle name="Normal 30 16" xfId="14465"/>
    <cellStyle name="Normal 30 17" xfId="14466"/>
    <cellStyle name="Normal 30 18" xfId="14467"/>
    <cellStyle name="Normal 30 19" xfId="14468"/>
    <cellStyle name="Normal 30 2" xfId="14469"/>
    <cellStyle name="Normal 30 20" xfId="14470"/>
    <cellStyle name="Normal 30 21" xfId="14471"/>
    <cellStyle name="Normal 30 22" xfId="14472"/>
    <cellStyle name="Normal 30 3" xfId="14473"/>
    <cellStyle name="Normal 30 4" xfId="14474"/>
    <cellStyle name="Normal 30 5" xfId="14475"/>
    <cellStyle name="Normal 30 6" xfId="14476"/>
    <cellStyle name="Normal 30 7" xfId="14477"/>
    <cellStyle name="Normal 30 8" xfId="14478"/>
    <cellStyle name="Normal 30 9" xfId="14479"/>
    <cellStyle name="Normal 31" xfId="14480"/>
    <cellStyle name="Normal 31 10" xfId="14481"/>
    <cellStyle name="Normal 31 11" xfId="14482"/>
    <cellStyle name="Normal 31 12" xfId="14483"/>
    <cellStyle name="Normal 31 13" xfId="14484"/>
    <cellStyle name="Normal 31 14" xfId="14485"/>
    <cellStyle name="Normal 31 15" xfId="14486"/>
    <cellStyle name="Normal 31 16" xfId="14487"/>
    <cellStyle name="Normal 31 17" xfId="14488"/>
    <cellStyle name="Normal 31 18" xfId="14489"/>
    <cellStyle name="Normal 31 19" xfId="14490"/>
    <cellStyle name="Normal 31 2" xfId="14491"/>
    <cellStyle name="Normal 31 20" xfId="14492"/>
    <cellStyle name="Normal 31 21" xfId="14493"/>
    <cellStyle name="Normal 31 22" xfId="14494"/>
    <cellStyle name="Normal 31 3" xfId="14495"/>
    <cellStyle name="Normal 31 4" xfId="14496"/>
    <cellStyle name="Normal 31 5" xfId="14497"/>
    <cellStyle name="Normal 31 6" xfId="14498"/>
    <cellStyle name="Normal 31 7" xfId="14499"/>
    <cellStyle name="Normal 31 8" xfId="14500"/>
    <cellStyle name="Normal 31 9" xfId="14501"/>
    <cellStyle name="Normal 32" xfId="14502"/>
    <cellStyle name="Normal 32 10" xfId="14503"/>
    <cellStyle name="Normal 32 11" xfId="14504"/>
    <cellStyle name="Normal 32 12" xfId="14505"/>
    <cellStyle name="Normal 32 13" xfId="14506"/>
    <cellStyle name="Normal 32 14" xfId="14507"/>
    <cellStyle name="Normal 32 15" xfId="14508"/>
    <cellStyle name="Normal 32 16" xfId="14509"/>
    <cellStyle name="Normal 32 17" xfId="14510"/>
    <cellStyle name="Normal 32 18" xfId="14511"/>
    <cellStyle name="Normal 32 19" xfId="14512"/>
    <cellStyle name="Normal 32 2" xfId="14513"/>
    <cellStyle name="Normal 32 20" xfId="14514"/>
    <cellStyle name="Normal 32 21" xfId="14515"/>
    <cellStyle name="Normal 32 22" xfId="14516"/>
    <cellStyle name="Normal 32 3" xfId="14517"/>
    <cellStyle name="Normal 32 4" xfId="14518"/>
    <cellStyle name="Normal 32 5" xfId="14519"/>
    <cellStyle name="Normal 32 6" xfId="14520"/>
    <cellStyle name="Normal 32 7" xfId="14521"/>
    <cellStyle name="Normal 32 8" xfId="14522"/>
    <cellStyle name="Normal 32 9" xfId="14523"/>
    <cellStyle name="Normal 33" xfId="14524"/>
    <cellStyle name="Normal 33 10" xfId="14525"/>
    <cellStyle name="Normal 33 11" xfId="14526"/>
    <cellStyle name="Normal 33 12" xfId="14527"/>
    <cellStyle name="Normal 33 13" xfId="14528"/>
    <cellStyle name="Normal 33 14" xfId="14529"/>
    <cellStyle name="Normal 33 15" xfId="14530"/>
    <cellStyle name="Normal 33 16" xfId="14531"/>
    <cellStyle name="Normal 33 17" xfId="14532"/>
    <cellStyle name="Normal 33 18" xfId="14533"/>
    <cellStyle name="Normal 33 19" xfId="14534"/>
    <cellStyle name="Normal 33 2" xfId="14535"/>
    <cellStyle name="Normal 33 20" xfId="14536"/>
    <cellStyle name="Normal 33 21" xfId="14537"/>
    <cellStyle name="Normal 33 22" xfId="14538"/>
    <cellStyle name="Normal 33 3" xfId="14539"/>
    <cellStyle name="Normal 33 4" xfId="14540"/>
    <cellStyle name="Normal 33 5" xfId="14541"/>
    <cellStyle name="Normal 33 6" xfId="14542"/>
    <cellStyle name="Normal 33 7" xfId="14543"/>
    <cellStyle name="Normal 33 8" xfId="14544"/>
    <cellStyle name="Normal 33 9" xfId="14545"/>
    <cellStyle name="Normal 34" xfId="14546"/>
    <cellStyle name="Normal 34 10" xfId="14547"/>
    <cellStyle name="Normal 34 11" xfId="14548"/>
    <cellStyle name="Normal 34 12" xfId="14549"/>
    <cellStyle name="Normal 34 13" xfId="14550"/>
    <cellStyle name="Normal 34 14" xfId="14551"/>
    <cellStyle name="Normal 34 15" xfId="14552"/>
    <cellStyle name="Normal 34 16" xfId="14553"/>
    <cellStyle name="Normal 34 17" xfId="14554"/>
    <cellStyle name="Normal 34 18" xfId="14555"/>
    <cellStyle name="Normal 34 19" xfId="14556"/>
    <cellStyle name="Normal 34 2" xfId="14557"/>
    <cellStyle name="Normal 34 20" xfId="14558"/>
    <cellStyle name="Normal 34 21" xfId="14559"/>
    <cellStyle name="Normal 34 22" xfId="14560"/>
    <cellStyle name="Normal 34 3" xfId="14561"/>
    <cellStyle name="Normal 34 4" xfId="14562"/>
    <cellStyle name="Normal 34 5" xfId="14563"/>
    <cellStyle name="Normal 34 6" xfId="14564"/>
    <cellStyle name="Normal 34 7" xfId="14565"/>
    <cellStyle name="Normal 34 8" xfId="14566"/>
    <cellStyle name="Normal 34 9" xfId="14567"/>
    <cellStyle name="Normal 35" xfId="14568"/>
    <cellStyle name="Normal 35 10" xfId="14569"/>
    <cellStyle name="Normal 35 11" xfId="14570"/>
    <cellStyle name="Normal 35 12" xfId="14571"/>
    <cellStyle name="Normal 35 13" xfId="14572"/>
    <cellStyle name="Normal 35 14" xfId="14573"/>
    <cellStyle name="Normal 35 15" xfId="14574"/>
    <cellStyle name="Normal 35 16" xfId="14575"/>
    <cellStyle name="Normal 35 17" xfId="14576"/>
    <cellStyle name="Normal 35 18" xfId="14577"/>
    <cellStyle name="Normal 35 19" xfId="14578"/>
    <cellStyle name="Normal 35 2" xfId="14579"/>
    <cellStyle name="Normal 35 20" xfId="14580"/>
    <cellStyle name="Normal 35 21" xfId="14581"/>
    <cellStyle name="Normal 35 22" xfId="14582"/>
    <cellStyle name="Normal 35 3" xfId="14583"/>
    <cellStyle name="Normal 35 4" xfId="14584"/>
    <cellStyle name="Normal 35 5" xfId="14585"/>
    <cellStyle name="Normal 35 6" xfId="14586"/>
    <cellStyle name="Normal 35 7" xfId="14587"/>
    <cellStyle name="Normal 35 8" xfId="14588"/>
    <cellStyle name="Normal 35 9" xfId="14589"/>
    <cellStyle name="Normal 36" xfId="14590"/>
    <cellStyle name="Normal 36 10" xfId="14591"/>
    <cellStyle name="Normal 36 11" xfId="14592"/>
    <cellStyle name="Normal 36 12" xfId="14593"/>
    <cellStyle name="Normal 36 13" xfId="14594"/>
    <cellStyle name="Normal 36 14" xfId="14595"/>
    <cellStyle name="Normal 36 15" xfId="14596"/>
    <cellStyle name="Normal 36 16" xfId="14597"/>
    <cellStyle name="Normal 36 17" xfId="14598"/>
    <cellStyle name="Normal 36 18" xfId="14599"/>
    <cellStyle name="Normal 36 19" xfId="14600"/>
    <cellStyle name="Normal 36 2" xfId="14601"/>
    <cellStyle name="Normal 36 20" xfId="14602"/>
    <cellStyle name="Normal 36 21" xfId="14603"/>
    <cellStyle name="Normal 36 22" xfId="14604"/>
    <cellStyle name="Normal 36 3" xfId="14605"/>
    <cellStyle name="Normal 36 4" xfId="14606"/>
    <cellStyle name="Normal 36 5" xfId="14607"/>
    <cellStyle name="Normal 36 6" xfId="14608"/>
    <cellStyle name="Normal 36 7" xfId="14609"/>
    <cellStyle name="Normal 36 8" xfId="14610"/>
    <cellStyle name="Normal 36 9" xfId="14611"/>
    <cellStyle name="Normal 37" xfId="14612"/>
    <cellStyle name="Normal 37 10" xfId="14613"/>
    <cellStyle name="Normal 37 11" xfId="14614"/>
    <cellStyle name="Normal 37 12" xfId="14615"/>
    <cellStyle name="Normal 37 13" xfId="14616"/>
    <cellStyle name="Normal 37 14" xfId="14617"/>
    <cellStyle name="Normal 37 15" xfId="14618"/>
    <cellStyle name="Normal 37 16" xfId="14619"/>
    <cellStyle name="Normal 37 17" xfId="14620"/>
    <cellStyle name="Normal 37 18" xfId="14621"/>
    <cellStyle name="Normal 37 19" xfId="14622"/>
    <cellStyle name="Normal 37 2" xfId="14623"/>
    <cellStyle name="Normal 37 20" xfId="14624"/>
    <cellStyle name="Normal 37 21" xfId="14625"/>
    <cellStyle name="Normal 37 22" xfId="14626"/>
    <cellStyle name="Normal 37 3" xfId="14627"/>
    <cellStyle name="Normal 37 4" xfId="14628"/>
    <cellStyle name="Normal 37 5" xfId="14629"/>
    <cellStyle name="Normal 37 6" xfId="14630"/>
    <cellStyle name="Normal 37 7" xfId="14631"/>
    <cellStyle name="Normal 37 8" xfId="14632"/>
    <cellStyle name="Normal 37 9" xfId="14633"/>
    <cellStyle name="Normal 38" xfId="14634"/>
    <cellStyle name="Normal 38 10" xfId="14635"/>
    <cellStyle name="Normal 38 11" xfId="14636"/>
    <cellStyle name="Normal 38 12" xfId="14637"/>
    <cellStyle name="Normal 38 13" xfId="14638"/>
    <cellStyle name="Normal 38 14" xfId="14639"/>
    <cellStyle name="Normal 38 15" xfId="14640"/>
    <cellStyle name="Normal 38 16" xfId="14641"/>
    <cellStyle name="Normal 38 17" xfId="14642"/>
    <cellStyle name="Normal 38 18" xfId="14643"/>
    <cellStyle name="Normal 38 19" xfId="14644"/>
    <cellStyle name="Normal 38 2" xfId="14645"/>
    <cellStyle name="Normal 38 20" xfId="14646"/>
    <cellStyle name="Normal 38 21" xfId="14647"/>
    <cellStyle name="Normal 38 22" xfId="14648"/>
    <cellStyle name="Normal 38 3" xfId="14649"/>
    <cellStyle name="Normal 38 4" xfId="14650"/>
    <cellStyle name="Normal 38 5" xfId="14651"/>
    <cellStyle name="Normal 38 6" xfId="14652"/>
    <cellStyle name="Normal 38 7" xfId="14653"/>
    <cellStyle name="Normal 38 8" xfId="14654"/>
    <cellStyle name="Normal 38 9" xfId="14655"/>
    <cellStyle name="Normal 39" xfId="14656"/>
    <cellStyle name="Normal 39 10" xfId="14657"/>
    <cellStyle name="Normal 39 11" xfId="14658"/>
    <cellStyle name="Normal 39 12" xfId="14659"/>
    <cellStyle name="Normal 39 13" xfId="14660"/>
    <cellStyle name="Normal 39 14" xfId="14661"/>
    <cellStyle name="Normal 39 15" xfId="14662"/>
    <cellStyle name="Normal 39 16" xfId="14663"/>
    <cellStyle name="Normal 39 17" xfId="14664"/>
    <cellStyle name="Normal 39 18" xfId="14665"/>
    <cellStyle name="Normal 39 19" xfId="14666"/>
    <cellStyle name="Normal 39 2" xfId="14667"/>
    <cellStyle name="Normal 39 20" xfId="14668"/>
    <cellStyle name="Normal 39 21" xfId="14669"/>
    <cellStyle name="Normal 39 22" xfId="14670"/>
    <cellStyle name="Normal 39 3" xfId="14671"/>
    <cellStyle name="Normal 39 4" xfId="14672"/>
    <cellStyle name="Normal 39 5" xfId="14673"/>
    <cellStyle name="Normal 39 6" xfId="14674"/>
    <cellStyle name="Normal 39 7" xfId="14675"/>
    <cellStyle name="Normal 39 8" xfId="14676"/>
    <cellStyle name="Normal 39 9" xfId="14677"/>
    <cellStyle name="Normal 4" xfId="14678"/>
    <cellStyle name="Normal 4 10" xfId="14679"/>
    <cellStyle name="Normal 4 11" xfId="14680"/>
    <cellStyle name="Normal 4 12" xfId="14681"/>
    <cellStyle name="Normal 4 13" xfId="14682"/>
    <cellStyle name="Normal 4 14" xfId="14683"/>
    <cellStyle name="Normal 4 15" xfId="14684"/>
    <cellStyle name="Normal 4 16" xfId="14685"/>
    <cellStyle name="Normal 4 17" xfId="14686"/>
    <cellStyle name="Normal 4 18" xfId="14687"/>
    <cellStyle name="Normal 4 19" xfId="14688"/>
    <cellStyle name="Normal 4 2" xfId="14689"/>
    <cellStyle name="Normal 4 2 2" xfId="14690"/>
    <cellStyle name="Normal 4 2 3" xfId="14691"/>
    <cellStyle name="Normal 4 2 4" xfId="28263"/>
    <cellStyle name="Normal 4 2 4 2" xfId="28997"/>
    <cellStyle name="Normal 4 20" xfId="14692"/>
    <cellStyle name="Normal 4 21" xfId="14693"/>
    <cellStyle name="Normal 4 22" xfId="14694"/>
    <cellStyle name="Normal 4 23" xfId="28248"/>
    <cellStyle name="Normal 4 23 2" xfId="28987"/>
    <cellStyle name="Normal 4 3" xfId="14695"/>
    <cellStyle name="Normal 4 3 2" xfId="14696"/>
    <cellStyle name="Normal 4 3 3" xfId="14697"/>
    <cellStyle name="Normal 4 3 4" xfId="14698"/>
    <cellStyle name="Normal 4 4" xfId="14699"/>
    <cellStyle name="Normal 4 5" xfId="14700"/>
    <cellStyle name="Normal 4 6" xfId="14701"/>
    <cellStyle name="Normal 4 7" xfId="14702"/>
    <cellStyle name="Normal 4 8" xfId="14703"/>
    <cellStyle name="Normal 4 9" xfId="14704"/>
    <cellStyle name="Normal 40" xfId="14705"/>
    <cellStyle name="Normal 40 10" xfId="14706"/>
    <cellStyle name="Normal 40 11" xfId="14707"/>
    <cellStyle name="Normal 40 12" xfId="14708"/>
    <cellStyle name="Normal 40 13" xfId="14709"/>
    <cellStyle name="Normal 40 14" xfId="14710"/>
    <cellStyle name="Normal 40 15" xfId="14711"/>
    <cellStyle name="Normal 40 16" xfId="14712"/>
    <cellStyle name="Normal 40 17" xfId="14713"/>
    <cellStyle name="Normal 40 18" xfId="14714"/>
    <cellStyle name="Normal 40 19" xfId="14715"/>
    <cellStyle name="Normal 40 2" xfId="14716"/>
    <cellStyle name="Normal 40 20" xfId="14717"/>
    <cellStyle name="Normal 40 21" xfId="14718"/>
    <cellStyle name="Normal 40 22" xfId="14719"/>
    <cellStyle name="Normal 40 3" xfId="14720"/>
    <cellStyle name="Normal 40 4" xfId="14721"/>
    <cellStyle name="Normal 40 5" xfId="14722"/>
    <cellStyle name="Normal 40 6" xfId="14723"/>
    <cellStyle name="Normal 40 7" xfId="14724"/>
    <cellStyle name="Normal 40 8" xfId="14725"/>
    <cellStyle name="Normal 40 9" xfId="14726"/>
    <cellStyle name="Normal 41" xfId="14727"/>
    <cellStyle name="Normal 41 10" xfId="14728"/>
    <cellStyle name="Normal 41 11" xfId="14729"/>
    <cellStyle name="Normal 41 12" xfId="14730"/>
    <cellStyle name="Normal 41 13" xfId="14731"/>
    <cellStyle name="Normal 41 14" xfId="14732"/>
    <cellStyle name="Normal 41 15" xfId="14733"/>
    <cellStyle name="Normal 41 16" xfId="14734"/>
    <cellStyle name="Normal 41 17" xfId="14735"/>
    <cellStyle name="Normal 41 18" xfId="14736"/>
    <cellStyle name="Normal 41 19" xfId="14737"/>
    <cellStyle name="Normal 41 2" xfId="14738"/>
    <cellStyle name="Normal 41 20" xfId="14739"/>
    <cellStyle name="Normal 41 21" xfId="14740"/>
    <cellStyle name="Normal 41 22" xfId="14741"/>
    <cellStyle name="Normal 41 3" xfId="14742"/>
    <cellStyle name="Normal 41 4" xfId="14743"/>
    <cellStyle name="Normal 41 5" xfId="14744"/>
    <cellStyle name="Normal 41 6" xfId="14745"/>
    <cellStyle name="Normal 41 7" xfId="14746"/>
    <cellStyle name="Normal 41 8" xfId="14747"/>
    <cellStyle name="Normal 41 9" xfId="14748"/>
    <cellStyle name="Normal 42" xfId="14749"/>
    <cellStyle name="Normal 42 10" xfId="14750"/>
    <cellStyle name="Normal 42 11" xfId="14751"/>
    <cellStyle name="Normal 42 12" xfId="14752"/>
    <cellStyle name="Normal 42 13" xfId="14753"/>
    <cellStyle name="Normal 42 14" xfId="14754"/>
    <cellStyle name="Normal 42 15" xfId="14755"/>
    <cellStyle name="Normal 42 16" xfId="14756"/>
    <cellStyle name="Normal 42 17" xfId="14757"/>
    <cellStyle name="Normal 42 18" xfId="14758"/>
    <cellStyle name="Normal 42 19" xfId="14759"/>
    <cellStyle name="Normal 42 2" xfId="14760"/>
    <cellStyle name="Normal 42 20" xfId="14761"/>
    <cellStyle name="Normal 42 21" xfId="14762"/>
    <cellStyle name="Normal 42 22" xfId="14763"/>
    <cellStyle name="Normal 42 3" xfId="14764"/>
    <cellStyle name="Normal 42 4" xfId="14765"/>
    <cellStyle name="Normal 42 5" xfId="14766"/>
    <cellStyle name="Normal 42 6" xfId="14767"/>
    <cellStyle name="Normal 42 7" xfId="14768"/>
    <cellStyle name="Normal 42 8" xfId="14769"/>
    <cellStyle name="Normal 42 9" xfId="14770"/>
    <cellStyle name="Normal 43" xfId="14771"/>
    <cellStyle name="Normal 43 10" xfId="14772"/>
    <cellStyle name="Normal 43 11" xfId="14773"/>
    <cellStyle name="Normal 43 12" xfId="14774"/>
    <cellStyle name="Normal 43 13" xfId="14775"/>
    <cellStyle name="Normal 43 14" xfId="14776"/>
    <cellStyle name="Normal 43 15" xfId="14777"/>
    <cellStyle name="Normal 43 16" xfId="14778"/>
    <cellStyle name="Normal 43 17" xfId="14779"/>
    <cellStyle name="Normal 43 18" xfId="14780"/>
    <cellStyle name="Normal 43 19" xfId="14781"/>
    <cellStyle name="Normal 43 2" xfId="14782"/>
    <cellStyle name="Normal 43 20" xfId="14783"/>
    <cellStyle name="Normal 43 21" xfId="14784"/>
    <cellStyle name="Normal 43 22" xfId="14785"/>
    <cellStyle name="Normal 43 3" xfId="14786"/>
    <cellStyle name="Normal 43 4" xfId="14787"/>
    <cellStyle name="Normal 43 5" xfId="14788"/>
    <cellStyle name="Normal 43 6" xfId="14789"/>
    <cellStyle name="Normal 43 7" xfId="14790"/>
    <cellStyle name="Normal 43 8" xfId="14791"/>
    <cellStyle name="Normal 43 9" xfId="14792"/>
    <cellStyle name="Normal 44" xfId="14793"/>
    <cellStyle name="Normal 44 10" xfId="14794"/>
    <cellStyle name="Normal 44 11" xfId="14795"/>
    <cellStyle name="Normal 44 12" xfId="14796"/>
    <cellStyle name="Normal 44 13" xfId="14797"/>
    <cellStyle name="Normal 44 14" xfId="14798"/>
    <cellStyle name="Normal 44 15" xfId="14799"/>
    <cellStyle name="Normal 44 16" xfId="14800"/>
    <cellStyle name="Normal 44 17" xfId="14801"/>
    <cellStyle name="Normal 44 18" xfId="14802"/>
    <cellStyle name="Normal 44 19" xfId="14803"/>
    <cellStyle name="Normal 44 2" xfId="14804"/>
    <cellStyle name="Normal 44 20" xfId="14805"/>
    <cellStyle name="Normal 44 21" xfId="14806"/>
    <cellStyle name="Normal 44 22" xfId="14807"/>
    <cellStyle name="Normal 44 3" xfId="14808"/>
    <cellStyle name="Normal 44 4" xfId="14809"/>
    <cellStyle name="Normal 44 5" xfId="14810"/>
    <cellStyle name="Normal 44 6" xfId="14811"/>
    <cellStyle name="Normal 44 7" xfId="14812"/>
    <cellStyle name="Normal 44 8" xfId="14813"/>
    <cellStyle name="Normal 44 9" xfId="14814"/>
    <cellStyle name="Normal 45" xfId="14815"/>
    <cellStyle name="Normal 45 10" xfId="14816"/>
    <cellStyle name="Normal 45 11" xfId="14817"/>
    <cellStyle name="Normal 45 12" xfId="14818"/>
    <cellStyle name="Normal 45 13" xfId="14819"/>
    <cellStyle name="Normal 45 14" xfId="14820"/>
    <cellStyle name="Normal 45 15" xfId="14821"/>
    <cellStyle name="Normal 45 16" xfId="14822"/>
    <cellStyle name="Normal 45 17" xfId="14823"/>
    <cellStyle name="Normal 45 18" xfId="14824"/>
    <cellStyle name="Normal 45 19" xfId="14825"/>
    <cellStyle name="Normal 45 2" xfId="14826"/>
    <cellStyle name="Normal 45 20" xfId="14827"/>
    <cellStyle name="Normal 45 21" xfId="14828"/>
    <cellStyle name="Normal 45 22" xfId="14829"/>
    <cellStyle name="Normal 45 3" xfId="14830"/>
    <cellStyle name="Normal 45 4" xfId="14831"/>
    <cellStyle name="Normal 45 5" xfId="14832"/>
    <cellStyle name="Normal 45 6" xfId="14833"/>
    <cellStyle name="Normal 45 7" xfId="14834"/>
    <cellStyle name="Normal 45 8" xfId="14835"/>
    <cellStyle name="Normal 45 9" xfId="14836"/>
    <cellStyle name="Normal 46" xfId="14837"/>
    <cellStyle name="Normal 46 10" xfId="14838"/>
    <cellStyle name="Normal 46 11" xfId="14839"/>
    <cellStyle name="Normal 46 12" xfId="14840"/>
    <cellStyle name="Normal 46 13" xfId="14841"/>
    <cellStyle name="Normal 46 14" xfId="14842"/>
    <cellStyle name="Normal 46 15" xfId="14843"/>
    <cellStyle name="Normal 46 16" xfId="14844"/>
    <cellStyle name="Normal 46 17" xfId="14845"/>
    <cellStyle name="Normal 46 18" xfId="14846"/>
    <cellStyle name="Normal 46 19" xfId="14847"/>
    <cellStyle name="Normal 46 2" xfId="14848"/>
    <cellStyle name="Normal 46 20" xfId="14849"/>
    <cellStyle name="Normal 46 21" xfId="14850"/>
    <cellStyle name="Normal 46 22" xfId="14851"/>
    <cellStyle name="Normal 46 3" xfId="14852"/>
    <cellStyle name="Normal 46 4" xfId="14853"/>
    <cellStyle name="Normal 46 5" xfId="14854"/>
    <cellStyle name="Normal 46 6" xfId="14855"/>
    <cellStyle name="Normal 46 7" xfId="14856"/>
    <cellStyle name="Normal 46 8" xfId="14857"/>
    <cellStyle name="Normal 46 9" xfId="14858"/>
    <cellStyle name="Normal 47" xfId="14859"/>
    <cellStyle name="Normal 47 10" xfId="14860"/>
    <cellStyle name="Normal 47 11" xfId="14861"/>
    <cellStyle name="Normal 47 12" xfId="14862"/>
    <cellStyle name="Normal 47 13" xfId="14863"/>
    <cellStyle name="Normal 47 14" xfId="14864"/>
    <cellStyle name="Normal 47 15" xfId="14865"/>
    <cellStyle name="Normal 47 16" xfId="14866"/>
    <cellStyle name="Normal 47 17" xfId="14867"/>
    <cellStyle name="Normal 47 18" xfId="14868"/>
    <cellStyle name="Normal 47 19" xfId="14869"/>
    <cellStyle name="Normal 47 2" xfId="14870"/>
    <cellStyle name="Normal 47 20" xfId="14871"/>
    <cellStyle name="Normal 47 21" xfId="14872"/>
    <cellStyle name="Normal 47 22" xfId="14873"/>
    <cellStyle name="Normal 47 3" xfId="14874"/>
    <cellStyle name="Normal 47 4" xfId="14875"/>
    <cellStyle name="Normal 47 5" xfId="14876"/>
    <cellStyle name="Normal 47 6" xfId="14877"/>
    <cellStyle name="Normal 47 7" xfId="14878"/>
    <cellStyle name="Normal 47 8" xfId="14879"/>
    <cellStyle name="Normal 47 9" xfId="14880"/>
    <cellStyle name="Normal 48" xfId="14881"/>
    <cellStyle name="Normal 48 10" xfId="14882"/>
    <cellStyle name="Normal 48 11" xfId="14883"/>
    <cellStyle name="Normal 48 12" xfId="14884"/>
    <cellStyle name="Normal 48 13" xfId="14885"/>
    <cellStyle name="Normal 48 14" xfId="14886"/>
    <cellStyle name="Normal 48 15" xfId="14887"/>
    <cellStyle name="Normal 48 16" xfId="14888"/>
    <cellStyle name="Normal 48 17" xfId="14889"/>
    <cellStyle name="Normal 48 18" xfId="14890"/>
    <cellStyle name="Normal 48 19" xfId="14891"/>
    <cellStyle name="Normal 48 2" xfId="14892"/>
    <cellStyle name="Normal 48 20" xfId="14893"/>
    <cellStyle name="Normal 48 21" xfId="14894"/>
    <cellStyle name="Normal 48 22" xfId="14895"/>
    <cellStyle name="Normal 48 3" xfId="14896"/>
    <cellStyle name="Normal 48 4" xfId="14897"/>
    <cellStyle name="Normal 48 5" xfId="14898"/>
    <cellStyle name="Normal 48 6" xfId="14899"/>
    <cellStyle name="Normal 48 7" xfId="14900"/>
    <cellStyle name="Normal 48 8" xfId="14901"/>
    <cellStyle name="Normal 48 9" xfId="14902"/>
    <cellStyle name="Normal 49" xfId="14903"/>
    <cellStyle name="Normal 49 10" xfId="14904"/>
    <cellStyle name="Normal 49 11" xfId="14905"/>
    <cellStyle name="Normal 49 12" xfId="14906"/>
    <cellStyle name="Normal 49 13" xfId="14907"/>
    <cellStyle name="Normal 49 14" xfId="14908"/>
    <cellStyle name="Normal 49 15" xfId="14909"/>
    <cellStyle name="Normal 49 16" xfId="14910"/>
    <cellStyle name="Normal 49 17" xfId="14911"/>
    <cellStyle name="Normal 49 18" xfId="14912"/>
    <cellStyle name="Normal 49 19" xfId="14913"/>
    <cellStyle name="Normal 49 2" xfId="14914"/>
    <cellStyle name="Normal 49 20" xfId="14915"/>
    <cellStyle name="Normal 49 21" xfId="14916"/>
    <cellStyle name="Normal 49 22" xfId="14917"/>
    <cellStyle name="Normal 49 3" xfId="14918"/>
    <cellStyle name="Normal 49 4" xfId="14919"/>
    <cellStyle name="Normal 49 5" xfId="14920"/>
    <cellStyle name="Normal 49 6" xfId="14921"/>
    <cellStyle name="Normal 49 7" xfId="14922"/>
    <cellStyle name="Normal 49 8" xfId="14923"/>
    <cellStyle name="Normal 49 9" xfId="14924"/>
    <cellStyle name="Normal 5" xfId="14925"/>
    <cellStyle name="Normal 5 10" xfId="14926"/>
    <cellStyle name="Normal 5 11" xfId="14927"/>
    <cellStyle name="Normal 5 12" xfId="14928"/>
    <cellStyle name="Normal 5 13" xfId="14929"/>
    <cellStyle name="Normal 5 14" xfId="14930"/>
    <cellStyle name="Normal 5 15" xfId="14931"/>
    <cellStyle name="Normal 5 16" xfId="14932"/>
    <cellStyle name="Normal 5 17" xfId="14933"/>
    <cellStyle name="Normal 5 18" xfId="14934"/>
    <cellStyle name="Normal 5 19" xfId="14935"/>
    <cellStyle name="Normal 5 2" xfId="14936"/>
    <cellStyle name="Normal 5 2 2" xfId="14937"/>
    <cellStyle name="Normal 5 2 3" xfId="14938"/>
    <cellStyle name="Normal 5 2 4" xfId="14939"/>
    <cellStyle name="Normal 5 20" xfId="14940"/>
    <cellStyle name="Normal 5 21" xfId="14941"/>
    <cellStyle name="Normal 5 22" xfId="14942"/>
    <cellStyle name="Normal 5 3" xfId="14943"/>
    <cellStyle name="Normal 5 4" xfId="14944"/>
    <cellStyle name="Normal 5 5" xfId="14945"/>
    <cellStyle name="Normal 5 6" xfId="14946"/>
    <cellStyle name="Normal 5 7" xfId="14947"/>
    <cellStyle name="Normal 5 8" xfId="14948"/>
    <cellStyle name="Normal 5 9" xfId="14949"/>
    <cellStyle name="Normal 50" xfId="14950"/>
    <cellStyle name="Normal 50 10" xfId="14951"/>
    <cellStyle name="Normal 50 11" xfId="14952"/>
    <cellStyle name="Normal 50 12" xfId="14953"/>
    <cellStyle name="Normal 50 13" xfId="14954"/>
    <cellStyle name="Normal 50 14" xfId="14955"/>
    <cellStyle name="Normal 50 15" xfId="14956"/>
    <cellStyle name="Normal 50 16" xfId="14957"/>
    <cellStyle name="Normal 50 17" xfId="14958"/>
    <cellStyle name="Normal 50 18" xfId="14959"/>
    <cellStyle name="Normal 50 19" xfId="14960"/>
    <cellStyle name="Normal 50 2" xfId="14961"/>
    <cellStyle name="Normal 50 20" xfId="14962"/>
    <cellStyle name="Normal 50 21" xfId="14963"/>
    <cellStyle name="Normal 50 22" xfId="14964"/>
    <cellStyle name="Normal 50 3" xfId="14965"/>
    <cellStyle name="Normal 50 4" xfId="14966"/>
    <cellStyle name="Normal 50 5" xfId="14967"/>
    <cellStyle name="Normal 50 6" xfId="14968"/>
    <cellStyle name="Normal 50 7" xfId="14969"/>
    <cellStyle name="Normal 50 8" xfId="14970"/>
    <cellStyle name="Normal 50 9" xfId="14971"/>
    <cellStyle name="Normal 51" xfId="14972"/>
    <cellStyle name="Normal 51 10" xfId="14973"/>
    <cellStyle name="Normal 51 11" xfId="14974"/>
    <cellStyle name="Normal 51 12" xfId="14975"/>
    <cellStyle name="Normal 51 13" xfId="14976"/>
    <cellStyle name="Normal 51 14" xfId="14977"/>
    <cellStyle name="Normal 51 15" xfId="14978"/>
    <cellStyle name="Normal 51 16" xfId="14979"/>
    <cellStyle name="Normal 51 17" xfId="14980"/>
    <cellStyle name="Normal 51 18" xfId="14981"/>
    <cellStyle name="Normal 51 19" xfId="14982"/>
    <cellStyle name="Normal 51 2" xfId="14983"/>
    <cellStyle name="Normal 51 20" xfId="14984"/>
    <cellStyle name="Normal 51 21" xfId="14985"/>
    <cellStyle name="Normal 51 22" xfId="14986"/>
    <cellStyle name="Normal 51 3" xfId="14987"/>
    <cellStyle name="Normal 51 4" xfId="14988"/>
    <cellStyle name="Normal 51 5" xfId="14989"/>
    <cellStyle name="Normal 51 6" xfId="14990"/>
    <cellStyle name="Normal 51 7" xfId="14991"/>
    <cellStyle name="Normal 51 8" xfId="14992"/>
    <cellStyle name="Normal 51 9" xfId="14993"/>
    <cellStyle name="Normal 52" xfId="14994"/>
    <cellStyle name="Normal 52 10" xfId="14995"/>
    <cellStyle name="Normal 52 11" xfId="14996"/>
    <cellStyle name="Normal 52 12" xfId="14997"/>
    <cellStyle name="Normal 52 13" xfId="14998"/>
    <cellStyle name="Normal 52 14" xfId="14999"/>
    <cellStyle name="Normal 52 15" xfId="15000"/>
    <cellStyle name="Normal 52 16" xfId="15001"/>
    <cellStyle name="Normal 52 17" xfId="15002"/>
    <cellStyle name="Normal 52 18" xfId="15003"/>
    <cellStyle name="Normal 52 19" xfId="15004"/>
    <cellStyle name="Normal 52 2" xfId="15005"/>
    <cellStyle name="Normal 52 20" xfId="15006"/>
    <cellStyle name="Normal 52 21" xfId="15007"/>
    <cellStyle name="Normal 52 22" xfId="15008"/>
    <cellStyle name="Normal 52 3" xfId="15009"/>
    <cellStyle name="Normal 52 4" xfId="15010"/>
    <cellStyle name="Normal 52 5" xfId="15011"/>
    <cellStyle name="Normal 52 6" xfId="15012"/>
    <cellStyle name="Normal 52 7" xfId="15013"/>
    <cellStyle name="Normal 52 8" xfId="15014"/>
    <cellStyle name="Normal 52 9" xfId="15015"/>
    <cellStyle name="Normal 53" xfId="15016"/>
    <cellStyle name="Normal 53 10" xfId="15017"/>
    <cellStyle name="Normal 53 11" xfId="15018"/>
    <cellStyle name="Normal 53 12" xfId="15019"/>
    <cellStyle name="Normal 53 13" xfId="15020"/>
    <cellStyle name="Normal 53 14" xfId="15021"/>
    <cellStyle name="Normal 53 15" xfId="15022"/>
    <cellStyle name="Normal 53 16" xfId="15023"/>
    <cellStyle name="Normal 53 17" xfId="15024"/>
    <cellStyle name="Normal 53 18" xfId="15025"/>
    <cellStyle name="Normal 53 19" xfId="15026"/>
    <cellStyle name="Normal 53 2" xfId="15027"/>
    <cellStyle name="Normal 53 20" xfId="15028"/>
    <cellStyle name="Normal 53 21" xfId="15029"/>
    <cellStyle name="Normal 53 22" xfId="15030"/>
    <cellStyle name="Normal 53 3" xfId="15031"/>
    <cellStyle name="Normal 53 4" xfId="15032"/>
    <cellStyle name="Normal 53 5" xfId="15033"/>
    <cellStyle name="Normal 53 6" xfId="15034"/>
    <cellStyle name="Normal 53 7" xfId="15035"/>
    <cellStyle name="Normal 53 8" xfId="15036"/>
    <cellStyle name="Normal 53 9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0" xfId="15050"/>
    <cellStyle name="Normal 54 21" xfId="15051"/>
    <cellStyle name="Normal 54 22" xfId="15052"/>
    <cellStyle name="Normal 54 3" xfId="15053"/>
    <cellStyle name="Normal 54 4" xfId="15054"/>
    <cellStyle name="Normal 54 5" xfId="15055"/>
    <cellStyle name="Normal 54 6" xfId="15056"/>
    <cellStyle name="Normal 54 7" xfId="15057"/>
    <cellStyle name="Normal 54 8" xfId="15058"/>
    <cellStyle name="Normal 54 9" xfId="15059"/>
    <cellStyle name="Normal 55" xfId="15060"/>
    <cellStyle name="Normal 55 10" xfId="15061"/>
    <cellStyle name="Normal 55 11" xfId="15062"/>
    <cellStyle name="Normal 55 12" xfId="15063"/>
    <cellStyle name="Normal 55 13" xfId="15064"/>
    <cellStyle name="Normal 55 14" xfId="15065"/>
    <cellStyle name="Normal 55 15" xfId="15066"/>
    <cellStyle name="Normal 55 16" xfId="15067"/>
    <cellStyle name="Normal 55 17" xfId="15068"/>
    <cellStyle name="Normal 55 18" xfId="15069"/>
    <cellStyle name="Normal 55 19" xfId="15070"/>
    <cellStyle name="Normal 55 2" xfId="15071"/>
    <cellStyle name="Normal 55 20" xfId="15072"/>
    <cellStyle name="Normal 55 21" xfId="15073"/>
    <cellStyle name="Normal 55 22" xfId="15074"/>
    <cellStyle name="Normal 55 3" xfId="15075"/>
    <cellStyle name="Normal 55 4" xfId="15076"/>
    <cellStyle name="Normal 55 5" xfId="15077"/>
    <cellStyle name="Normal 55 6" xfId="15078"/>
    <cellStyle name="Normal 55 7" xfId="15079"/>
    <cellStyle name="Normal 55 8" xfId="15080"/>
    <cellStyle name="Normal 55 9" xfId="15081"/>
    <cellStyle name="Normal 56" xfId="15082"/>
    <cellStyle name="Normal 56 10" xfId="15083"/>
    <cellStyle name="Normal 56 11" xfId="15084"/>
    <cellStyle name="Normal 56 12" xfId="15085"/>
    <cellStyle name="Normal 56 13" xfId="15086"/>
    <cellStyle name="Normal 56 14" xfId="15087"/>
    <cellStyle name="Normal 56 15" xfId="15088"/>
    <cellStyle name="Normal 56 16" xfId="15089"/>
    <cellStyle name="Normal 56 17" xfId="15090"/>
    <cellStyle name="Normal 56 18" xfId="15091"/>
    <cellStyle name="Normal 56 19" xfId="15092"/>
    <cellStyle name="Normal 56 2" xfId="15093"/>
    <cellStyle name="Normal 56 20" xfId="15094"/>
    <cellStyle name="Normal 56 21" xfId="15095"/>
    <cellStyle name="Normal 56 22" xfId="15096"/>
    <cellStyle name="Normal 56 3" xfId="15097"/>
    <cellStyle name="Normal 56 4" xfId="15098"/>
    <cellStyle name="Normal 56 5" xfId="15099"/>
    <cellStyle name="Normal 56 6" xfId="15100"/>
    <cellStyle name="Normal 56 7" xfId="15101"/>
    <cellStyle name="Normal 56 8" xfId="15102"/>
    <cellStyle name="Normal 56 9" xfId="15103"/>
    <cellStyle name="Normal 57" xfId="15104"/>
    <cellStyle name="Normal 57 10" xfId="15105"/>
    <cellStyle name="Normal 57 11" xfId="15106"/>
    <cellStyle name="Normal 57 12" xfId="15107"/>
    <cellStyle name="Normal 57 13" xfId="15108"/>
    <cellStyle name="Normal 57 14" xfId="15109"/>
    <cellStyle name="Normal 57 15" xfId="15110"/>
    <cellStyle name="Normal 57 16" xfId="15111"/>
    <cellStyle name="Normal 57 17" xfId="15112"/>
    <cellStyle name="Normal 57 18" xfId="15113"/>
    <cellStyle name="Normal 57 19" xfId="15114"/>
    <cellStyle name="Normal 57 2" xfId="15115"/>
    <cellStyle name="Normal 57 20" xfId="15116"/>
    <cellStyle name="Normal 57 21" xfId="15117"/>
    <cellStyle name="Normal 57 22" xfId="15118"/>
    <cellStyle name="Normal 57 3" xfId="15119"/>
    <cellStyle name="Normal 57 4" xfId="15120"/>
    <cellStyle name="Normal 57 5" xfId="15121"/>
    <cellStyle name="Normal 57 6" xfId="15122"/>
    <cellStyle name="Normal 57 7" xfId="15123"/>
    <cellStyle name="Normal 57 8" xfId="15124"/>
    <cellStyle name="Normal 57 9" xfId="15125"/>
    <cellStyle name="Normal 58" xfId="15126"/>
    <cellStyle name="Normal 58 10" xfId="15127"/>
    <cellStyle name="Normal 58 11" xfId="15128"/>
    <cellStyle name="Normal 58 12" xfId="15129"/>
    <cellStyle name="Normal 58 13" xfId="15130"/>
    <cellStyle name="Normal 58 14" xfId="15131"/>
    <cellStyle name="Normal 58 15" xfId="15132"/>
    <cellStyle name="Normal 58 16" xfId="15133"/>
    <cellStyle name="Normal 58 17" xfId="15134"/>
    <cellStyle name="Normal 58 18" xfId="15135"/>
    <cellStyle name="Normal 58 19" xfId="15136"/>
    <cellStyle name="Normal 58 2" xfId="15137"/>
    <cellStyle name="Normal 58 20" xfId="15138"/>
    <cellStyle name="Normal 58 21" xfId="15139"/>
    <cellStyle name="Normal 58 22" xfId="15140"/>
    <cellStyle name="Normal 58 3" xfId="15141"/>
    <cellStyle name="Normal 58 4" xfId="15142"/>
    <cellStyle name="Normal 58 5" xfId="15143"/>
    <cellStyle name="Normal 58 6" xfId="15144"/>
    <cellStyle name="Normal 58 7" xfId="15145"/>
    <cellStyle name="Normal 58 8" xfId="15146"/>
    <cellStyle name="Normal 58 9" xfId="15147"/>
    <cellStyle name="Normal 59" xfId="15148"/>
    <cellStyle name="Normal 59 10" xfId="15149"/>
    <cellStyle name="Normal 59 11" xfId="15150"/>
    <cellStyle name="Normal 59 12" xfId="15151"/>
    <cellStyle name="Normal 59 13" xfId="15152"/>
    <cellStyle name="Normal 59 14" xfId="15153"/>
    <cellStyle name="Normal 59 15" xfId="15154"/>
    <cellStyle name="Normal 59 16" xfId="15155"/>
    <cellStyle name="Normal 59 17" xfId="15156"/>
    <cellStyle name="Normal 59 18" xfId="15157"/>
    <cellStyle name="Normal 59 19" xfId="15158"/>
    <cellStyle name="Normal 59 2" xfId="15159"/>
    <cellStyle name="Normal 59 20" xfId="15160"/>
    <cellStyle name="Normal 59 21" xfId="15161"/>
    <cellStyle name="Normal 59 22" xfId="15162"/>
    <cellStyle name="Normal 59 3" xfId="15163"/>
    <cellStyle name="Normal 59 4" xfId="15164"/>
    <cellStyle name="Normal 59 5" xfId="15165"/>
    <cellStyle name="Normal 59 6" xfId="15166"/>
    <cellStyle name="Normal 59 7" xfId="15167"/>
    <cellStyle name="Normal 59 8" xfId="15168"/>
    <cellStyle name="Normal 59 9" xfId="15169"/>
    <cellStyle name="Normal 6" xfId="15170"/>
    <cellStyle name="Normal 6 10" xfId="15171"/>
    <cellStyle name="Normal 6 11" xfId="15172"/>
    <cellStyle name="Normal 6 12" xfId="15173"/>
    <cellStyle name="Normal 6 13" xfId="15174"/>
    <cellStyle name="Normal 6 14" xfId="15175"/>
    <cellStyle name="Normal 6 15" xfId="15176"/>
    <cellStyle name="Normal 6 16" xfId="15177"/>
    <cellStyle name="Normal 6 17" xfId="15178"/>
    <cellStyle name="Normal 6 18" xfId="15179"/>
    <cellStyle name="Normal 6 19" xfId="15180"/>
    <cellStyle name="Normal 6 2" xfId="15181"/>
    <cellStyle name="Normal 6 20" xfId="15182"/>
    <cellStyle name="Normal 6 21" xfId="15183"/>
    <cellStyle name="Normal 6 22" xfId="15184"/>
    <cellStyle name="Normal 6 3" xfId="15185"/>
    <cellStyle name="Normal 6 4" xfId="15186"/>
    <cellStyle name="Normal 6 5" xfId="15187"/>
    <cellStyle name="Normal 6 6" xfId="15188"/>
    <cellStyle name="Normal 6 7" xfId="15189"/>
    <cellStyle name="Normal 6 8" xfId="15190"/>
    <cellStyle name="Normal 6 9" xfId="15191"/>
    <cellStyle name="Normal 60" xfId="15192"/>
    <cellStyle name="Normal 60 10" xfId="15193"/>
    <cellStyle name="Normal 60 11" xfId="15194"/>
    <cellStyle name="Normal 60 12" xfId="15195"/>
    <cellStyle name="Normal 60 13" xfId="15196"/>
    <cellStyle name="Normal 60 14" xfId="15197"/>
    <cellStyle name="Normal 60 15" xfId="15198"/>
    <cellStyle name="Normal 60 16" xfId="15199"/>
    <cellStyle name="Normal 60 17" xfId="15200"/>
    <cellStyle name="Normal 60 18" xfId="15201"/>
    <cellStyle name="Normal 60 19" xfId="15202"/>
    <cellStyle name="Normal 60 2" xfId="15203"/>
    <cellStyle name="Normal 60 20" xfId="15204"/>
    <cellStyle name="Normal 60 21" xfId="15205"/>
    <cellStyle name="Normal 60 22" xfId="15206"/>
    <cellStyle name="Normal 60 3" xfId="15207"/>
    <cellStyle name="Normal 60 4" xfId="15208"/>
    <cellStyle name="Normal 60 5" xfId="15209"/>
    <cellStyle name="Normal 60 6" xfId="15210"/>
    <cellStyle name="Normal 60 7" xfId="15211"/>
    <cellStyle name="Normal 60 8" xfId="15212"/>
    <cellStyle name="Normal 60 9" xfId="15213"/>
    <cellStyle name="Normal 61" xfId="15214"/>
    <cellStyle name="Normal 61 10" xfId="15215"/>
    <cellStyle name="Normal 61 11" xfId="15216"/>
    <cellStyle name="Normal 61 12" xfId="15217"/>
    <cellStyle name="Normal 61 13" xfId="15218"/>
    <cellStyle name="Normal 61 14" xfId="15219"/>
    <cellStyle name="Normal 61 15" xfId="15220"/>
    <cellStyle name="Normal 61 16" xfId="15221"/>
    <cellStyle name="Normal 61 17" xfId="15222"/>
    <cellStyle name="Normal 61 18" xfId="15223"/>
    <cellStyle name="Normal 61 19" xfId="15224"/>
    <cellStyle name="Normal 61 2" xfId="15225"/>
    <cellStyle name="Normal 61 20" xfId="15226"/>
    <cellStyle name="Normal 61 21" xfId="15227"/>
    <cellStyle name="Normal 61 22" xfId="15228"/>
    <cellStyle name="Normal 61 3" xfId="15229"/>
    <cellStyle name="Normal 61 4" xfId="15230"/>
    <cellStyle name="Normal 61 5" xfId="15231"/>
    <cellStyle name="Normal 61 6" xfId="15232"/>
    <cellStyle name="Normal 61 7" xfId="15233"/>
    <cellStyle name="Normal 61 8" xfId="15234"/>
    <cellStyle name="Normal 61 9" xfId="15235"/>
    <cellStyle name="Normal 62" xfId="15236"/>
    <cellStyle name="Normal 62 10" xfId="15237"/>
    <cellStyle name="Normal 62 11" xfId="15238"/>
    <cellStyle name="Normal 62 12" xfId="15239"/>
    <cellStyle name="Normal 62 13" xfId="15240"/>
    <cellStyle name="Normal 62 14" xfId="15241"/>
    <cellStyle name="Normal 62 15" xfId="15242"/>
    <cellStyle name="Normal 62 16" xfId="15243"/>
    <cellStyle name="Normal 62 17" xfId="15244"/>
    <cellStyle name="Normal 62 18" xfId="15245"/>
    <cellStyle name="Normal 62 19" xfId="15246"/>
    <cellStyle name="Normal 62 2" xfId="15247"/>
    <cellStyle name="Normal 62 20" xfId="15248"/>
    <cellStyle name="Normal 62 21" xfId="15249"/>
    <cellStyle name="Normal 62 22" xfId="15250"/>
    <cellStyle name="Normal 62 3" xfId="15251"/>
    <cellStyle name="Normal 62 4" xfId="15252"/>
    <cellStyle name="Normal 62 5" xfId="15253"/>
    <cellStyle name="Normal 62 6" xfId="15254"/>
    <cellStyle name="Normal 62 7" xfId="15255"/>
    <cellStyle name="Normal 62 8" xfId="15256"/>
    <cellStyle name="Normal 62 9" xfId="15257"/>
    <cellStyle name="Normal 63" xfId="15258"/>
    <cellStyle name="Normal 63 10" xfId="15259"/>
    <cellStyle name="Normal 63 11" xfId="15260"/>
    <cellStyle name="Normal 63 12" xfId="15261"/>
    <cellStyle name="Normal 63 13" xfId="15262"/>
    <cellStyle name="Normal 63 14" xfId="15263"/>
    <cellStyle name="Normal 63 15" xfId="15264"/>
    <cellStyle name="Normal 63 16" xfId="15265"/>
    <cellStyle name="Normal 63 17" xfId="15266"/>
    <cellStyle name="Normal 63 18" xfId="15267"/>
    <cellStyle name="Normal 63 19" xfId="15268"/>
    <cellStyle name="Normal 63 2" xfId="15269"/>
    <cellStyle name="Normal 63 20" xfId="15270"/>
    <cellStyle name="Normal 63 21" xfId="15271"/>
    <cellStyle name="Normal 63 22" xfId="15272"/>
    <cellStyle name="Normal 63 3" xfId="15273"/>
    <cellStyle name="Normal 63 4" xfId="15274"/>
    <cellStyle name="Normal 63 5" xfId="15275"/>
    <cellStyle name="Normal 63 6" xfId="15276"/>
    <cellStyle name="Normal 63 7" xfId="15277"/>
    <cellStyle name="Normal 63 8" xfId="15278"/>
    <cellStyle name="Normal 63 9" xfId="15279"/>
    <cellStyle name="Normal 64" xfId="15280"/>
    <cellStyle name="Normal 64 10" xfId="15281"/>
    <cellStyle name="Normal 64 11" xfId="15282"/>
    <cellStyle name="Normal 64 12" xfId="15283"/>
    <cellStyle name="Normal 64 13" xfId="15284"/>
    <cellStyle name="Normal 64 14" xfId="15285"/>
    <cellStyle name="Normal 64 15" xfId="15286"/>
    <cellStyle name="Normal 64 16" xfId="15287"/>
    <cellStyle name="Normal 64 17" xfId="15288"/>
    <cellStyle name="Normal 64 18" xfId="15289"/>
    <cellStyle name="Normal 64 19" xfId="15290"/>
    <cellStyle name="Normal 64 2" xfId="15291"/>
    <cellStyle name="Normal 64 20" xfId="15292"/>
    <cellStyle name="Normal 64 21" xfId="15293"/>
    <cellStyle name="Normal 64 22" xfId="15294"/>
    <cellStyle name="Normal 64 3" xfId="15295"/>
    <cellStyle name="Normal 64 4" xfId="15296"/>
    <cellStyle name="Normal 64 5" xfId="15297"/>
    <cellStyle name="Normal 64 6" xfId="15298"/>
    <cellStyle name="Normal 64 7" xfId="15299"/>
    <cellStyle name="Normal 64 8" xfId="15300"/>
    <cellStyle name="Normal 64 9" xfId="15301"/>
    <cellStyle name="Normal 65" xfId="15302"/>
    <cellStyle name="Normal 65 10" xfId="15303"/>
    <cellStyle name="Normal 65 11" xfId="15304"/>
    <cellStyle name="Normal 65 12" xfId="15305"/>
    <cellStyle name="Normal 65 13" xfId="15306"/>
    <cellStyle name="Normal 65 14" xfId="15307"/>
    <cellStyle name="Normal 65 15" xfId="15308"/>
    <cellStyle name="Normal 65 16" xfId="15309"/>
    <cellStyle name="Normal 65 17" xfId="15310"/>
    <cellStyle name="Normal 65 18" xfId="15311"/>
    <cellStyle name="Normal 65 19" xfId="15312"/>
    <cellStyle name="Normal 65 2" xfId="15313"/>
    <cellStyle name="Normal 65 20" xfId="15314"/>
    <cellStyle name="Normal 65 21" xfId="15315"/>
    <cellStyle name="Normal 65 22" xfId="15316"/>
    <cellStyle name="Normal 65 3" xfId="15317"/>
    <cellStyle name="Normal 65 4" xfId="15318"/>
    <cellStyle name="Normal 65 5" xfId="15319"/>
    <cellStyle name="Normal 65 6" xfId="15320"/>
    <cellStyle name="Normal 65 7" xfId="15321"/>
    <cellStyle name="Normal 65 8" xfId="15322"/>
    <cellStyle name="Normal 65 9" xfId="15323"/>
    <cellStyle name="Normal 66" xfId="15324"/>
    <cellStyle name="Normal 66 10" xfId="15325"/>
    <cellStyle name="Normal 66 11" xfId="15326"/>
    <cellStyle name="Normal 66 12" xfId="15327"/>
    <cellStyle name="Normal 66 13" xfId="15328"/>
    <cellStyle name="Normal 66 14" xfId="15329"/>
    <cellStyle name="Normal 66 15" xfId="15330"/>
    <cellStyle name="Normal 66 16" xfId="15331"/>
    <cellStyle name="Normal 66 17" xfId="15332"/>
    <cellStyle name="Normal 66 18" xfId="15333"/>
    <cellStyle name="Normal 66 19" xfId="15334"/>
    <cellStyle name="Normal 66 2" xfId="15335"/>
    <cellStyle name="Normal 66 20" xfId="15336"/>
    <cellStyle name="Normal 66 21" xfId="15337"/>
    <cellStyle name="Normal 66 22" xfId="15338"/>
    <cellStyle name="Normal 66 23" xfId="28805"/>
    <cellStyle name="Normal 66 3" xfId="15339"/>
    <cellStyle name="Normal 66 4" xfId="15340"/>
    <cellStyle name="Normal 66 5" xfId="15341"/>
    <cellStyle name="Normal 66 6" xfId="15342"/>
    <cellStyle name="Normal 66 7" xfId="15343"/>
    <cellStyle name="Normal 66 8" xfId="15344"/>
    <cellStyle name="Normal 66 9" xfId="15345"/>
    <cellStyle name="Normal 67" xfId="15346"/>
    <cellStyle name="Normal 67 10" xfId="15347"/>
    <cellStyle name="Normal 67 11" xfId="15348"/>
    <cellStyle name="Normal 67 12" xfId="15349"/>
    <cellStyle name="Normal 67 13" xfId="15350"/>
    <cellStyle name="Normal 67 14" xfId="15351"/>
    <cellStyle name="Normal 67 15" xfId="15352"/>
    <cellStyle name="Normal 67 16" xfId="15353"/>
    <cellStyle name="Normal 67 17" xfId="15354"/>
    <cellStyle name="Normal 67 18" xfId="15355"/>
    <cellStyle name="Normal 67 19" xfId="15356"/>
    <cellStyle name="Normal 67 2" xfId="15357"/>
    <cellStyle name="Normal 67 20" xfId="15358"/>
    <cellStyle name="Normal 67 21" xfId="15359"/>
    <cellStyle name="Normal 67 22" xfId="15360"/>
    <cellStyle name="Normal 67 3" xfId="15361"/>
    <cellStyle name="Normal 67 4" xfId="15362"/>
    <cellStyle name="Normal 67 5" xfId="15363"/>
    <cellStyle name="Normal 67 6" xfId="15364"/>
    <cellStyle name="Normal 67 7" xfId="15365"/>
    <cellStyle name="Normal 67 8" xfId="15366"/>
    <cellStyle name="Normal 67 9" xfId="15367"/>
    <cellStyle name="Normal 68" xfId="15368"/>
    <cellStyle name="Normal 68 10" xfId="15369"/>
    <cellStyle name="Normal 68 11" xfId="15370"/>
    <cellStyle name="Normal 68 12" xfId="15371"/>
    <cellStyle name="Normal 68 13" xfId="15372"/>
    <cellStyle name="Normal 68 14" xfId="15373"/>
    <cellStyle name="Normal 68 15" xfId="15374"/>
    <cellStyle name="Normal 68 16" xfId="15375"/>
    <cellStyle name="Normal 68 17" xfId="15376"/>
    <cellStyle name="Normal 68 18" xfId="15377"/>
    <cellStyle name="Normal 68 19" xfId="15378"/>
    <cellStyle name="Normal 68 2" xfId="15379"/>
    <cellStyle name="Normal 68 20" xfId="15380"/>
    <cellStyle name="Normal 68 21" xfId="15381"/>
    <cellStyle name="Normal 68 22" xfId="15382"/>
    <cellStyle name="Normal 68 3" xfId="15383"/>
    <cellStyle name="Normal 68 4" xfId="15384"/>
    <cellStyle name="Normal 68 5" xfId="15385"/>
    <cellStyle name="Normal 68 6" xfId="15386"/>
    <cellStyle name="Normal 68 7" xfId="15387"/>
    <cellStyle name="Normal 68 8" xfId="15388"/>
    <cellStyle name="Normal 68 9" xfId="15389"/>
    <cellStyle name="Normal 69" xfId="15390"/>
    <cellStyle name="Normal 69 10" xfId="15391"/>
    <cellStyle name="Normal 69 11" xfId="15392"/>
    <cellStyle name="Normal 69 12" xfId="15393"/>
    <cellStyle name="Normal 69 13" xfId="15394"/>
    <cellStyle name="Normal 69 14" xfId="15395"/>
    <cellStyle name="Normal 69 15" xfId="15396"/>
    <cellStyle name="Normal 69 16" xfId="15397"/>
    <cellStyle name="Normal 69 17" xfId="15398"/>
    <cellStyle name="Normal 69 18" xfId="15399"/>
    <cellStyle name="Normal 69 19" xfId="15400"/>
    <cellStyle name="Normal 69 2" xfId="15401"/>
    <cellStyle name="Normal 69 20" xfId="15402"/>
    <cellStyle name="Normal 69 21" xfId="15403"/>
    <cellStyle name="Normal 69 22" xfId="15404"/>
    <cellStyle name="Normal 69 3" xfId="15405"/>
    <cellStyle name="Normal 69 4" xfId="15406"/>
    <cellStyle name="Normal 69 5" xfId="15407"/>
    <cellStyle name="Normal 69 6" xfId="15408"/>
    <cellStyle name="Normal 69 7" xfId="15409"/>
    <cellStyle name="Normal 69 8" xfId="15410"/>
    <cellStyle name="Normal 69 9" xfId="15411"/>
    <cellStyle name="Normal 7" xfId="15412"/>
    <cellStyle name="Normal 7 10" xfId="15413"/>
    <cellStyle name="Normal 7 11" xfId="15414"/>
    <cellStyle name="Normal 7 12" xfId="15415"/>
    <cellStyle name="Normal 7 13" xfId="15416"/>
    <cellStyle name="Normal 7 14" xfId="15417"/>
    <cellStyle name="Normal 7 15" xfId="15418"/>
    <cellStyle name="Normal 7 16" xfId="15419"/>
    <cellStyle name="Normal 7 17" xfId="15420"/>
    <cellStyle name="Normal 7 18" xfId="15421"/>
    <cellStyle name="Normal 7 19" xfId="15422"/>
    <cellStyle name="Normal 7 2" xfId="15423"/>
    <cellStyle name="Normal 7 2 2" xfId="15424"/>
    <cellStyle name="Normal 7 2 3" xfId="15425"/>
    <cellStyle name="Normal 7 20" xfId="15426"/>
    <cellStyle name="Normal 7 21" xfId="15427"/>
    <cellStyle name="Normal 7 22" xfId="15428"/>
    <cellStyle name="Normal 7 3" xfId="15429"/>
    <cellStyle name="Normal 7 4" xfId="15430"/>
    <cellStyle name="Normal 7 5" xfId="15431"/>
    <cellStyle name="Normal 7 6" xfId="15432"/>
    <cellStyle name="Normal 7 7" xfId="15433"/>
    <cellStyle name="Normal 7 8" xfId="15434"/>
    <cellStyle name="Normal 7 9" xfId="15435"/>
    <cellStyle name="Normal 70" xfId="15436"/>
    <cellStyle name="Normal 70 10" xfId="15437"/>
    <cellStyle name="Normal 70 11" xfId="15438"/>
    <cellStyle name="Normal 70 12" xfId="15439"/>
    <cellStyle name="Normal 70 13" xfId="15440"/>
    <cellStyle name="Normal 70 14" xfId="15441"/>
    <cellStyle name="Normal 70 15" xfId="15442"/>
    <cellStyle name="Normal 70 16" xfId="15443"/>
    <cellStyle name="Normal 70 17" xfId="15444"/>
    <cellStyle name="Normal 70 18" xfId="15445"/>
    <cellStyle name="Normal 70 19" xfId="15446"/>
    <cellStyle name="Normal 70 2" xfId="15447"/>
    <cellStyle name="Normal 70 20" xfId="15448"/>
    <cellStyle name="Normal 70 21" xfId="15449"/>
    <cellStyle name="Normal 70 22" xfId="15450"/>
    <cellStyle name="Normal 70 3" xfId="15451"/>
    <cellStyle name="Normal 70 4" xfId="15452"/>
    <cellStyle name="Normal 70 5" xfId="15453"/>
    <cellStyle name="Normal 70 6" xfId="15454"/>
    <cellStyle name="Normal 70 7" xfId="15455"/>
    <cellStyle name="Normal 70 8" xfId="15456"/>
    <cellStyle name="Normal 70 9" xfId="15457"/>
    <cellStyle name="Normal 71" xfId="15458"/>
    <cellStyle name="Normal 71 10" xfId="15459"/>
    <cellStyle name="Normal 71 11" xfId="15460"/>
    <cellStyle name="Normal 71 12" xfId="15461"/>
    <cellStyle name="Normal 71 13" xfId="15462"/>
    <cellStyle name="Normal 71 14" xfId="15463"/>
    <cellStyle name="Normal 71 15" xfId="15464"/>
    <cellStyle name="Normal 71 16" xfId="15465"/>
    <cellStyle name="Normal 71 17" xfId="15466"/>
    <cellStyle name="Normal 71 18" xfId="15467"/>
    <cellStyle name="Normal 71 19" xfId="15468"/>
    <cellStyle name="Normal 71 2" xfId="15469"/>
    <cellStyle name="Normal 71 20" xfId="15470"/>
    <cellStyle name="Normal 71 21" xfId="15471"/>
    <cellStyle name="Normal 71 22" xfId="15472"/>
    <cellStyle name="Normal 71 3" xfId="15473"/>
    <cellStyle name="Normal 71 4" xfId="15474"/>
    <cellStyle name="Normal 71 5" xfId="15475"/>
    <cellStyle name="Normal 71 6" xfId="15476"/>
    <cellStyle name="Normal 71 7" xfId="15477"/>
    <cellStyle name="Normal 71 8" xfId="15478"/>
    <cellStyle name="Normal 71 9" xfId="15479"/>
    <cellStyle name="Normal 72" xfId="15480"/>
    <cellStyle name="Normal 72 10" xfId="15481"/>
    <cellStyle name="Normal 72 11" xfId="15482"/>
    <cellStyle name="Normal 72 12" xfId="15483"/>
    <cellStyle name="Normal 72 13" xfId="15484"/>
    <cellStyle name="Normal 72 14" xfId="15485"/>
    <cellStyle name="Normal 72 15" xfId="15486"/>
    <cellStyle name="Normal 72 16" xfId="15487"/>
    <cellStyle name="Normal 72 17" xfId="15488"/>
    <cellStyle name="Normal 72 18" xfId="15489"/>
    <cellStyle name="Normal 72 19" xfId="15490"/>
    <cellStyle name="Normal 72 2" xfId="15491"/>
    <cellStyle name="Normal 72 20" xfId="15492"/>
    <cellStyle name="Normal 72 21" xfId="15493"/>
    <cellStyle name="Normal 72 22" xfId="15494"/>
    <cellStyle name="Normal 72 3" xfId="15495"/>
    <cellStyle name="Normal 72 4" xfId="15496"/>
    <cellStyle name="Normal 72 5" xfId="15497"/>
    <cellStyle name="Normal 72 6" xfId="15498"/>
    <cellStyle name="Normal 72 7" xfId="15499"/>
    <cellStyle name="Normal 72 8" xfId="15500"/>
    <cellStyle name="Normal 72 9" xfId="15501"/>
    <cellStyle name="Normal 73" xfId="15502"/>
    <cellStyle name="Normal 73 10" xfId="15503"/>
    <cellStyle name="Normal 73 11" xfId="15504"/>
    <cellStyle name="Normal 73 12" xfId="15505"/>
    <cellStyle name="Normal 73 13" xfId="15506"/>
    <cellStyle name="Normal 73 14" xfId="15507"/>
    <cellStyle name="Normal 73 15" xfId="15508"/>
    <cellStyle name="Normal 73 16" xfId="15509"/>
    <cellStyle name="Normal 73 17" xfId="15510"/>
    <cellStyle name="Normal 73 18" xfId="15511"/>
    <cellStyle name="Normal 73 19" xfId="15512"/>
    <cellStyle name="Normal 73 2" xfId="15513"/>
    <cellStyle name="Normal 73 20" xfId="15514"/>
    <cellStyle name="Normal 73 21" xfId="15515"/>
    <cellStyle name="Normal 73 22" xfId="15516"/>
    <cellStyle name="Normal 73 3" xfId="15517"/>
    <cellStyle name="Normal 73 4" xfId="15518"/>
    <cellStyle name="Normal 73 5" xfId="15519"/>
    <cellStyle name="Normal 73 6" xfId="15520"/>
    <cellStyle name="Normal 73 7" xfId="15521"/>
    <cellStyle name="Normal 73 8" xfId="15522"/>
    <cellStyle name="Normal 73 9" xfId="15523"/>
    <cellStyle name="Normal 74" xfId="15524"/>
    <cellStyle name="Normal 74 10" xfId="15525"/>
    <cellStyle name="Normal 74 11" xfId="15526"/>
    <cellStyle name="Normal 74 12" xfId="15527"/>
    <cellStyle name="Normal 74 13" xfId="15528"/>
    <cellStyle name="Normal 74 14" xfId="15529"/>
    <cellStyle name="Normal 74 15" xfId="15530"/>
    <cellStyle name="Normal 74 16" xfId="15531"/>
    <cellStyle name="Normal 74 17" xfId="15532"/>
    <cellStyle name="Normal 74 18" xfId="15533"/>
    <cellStyle name="Normal 74 19" xfId="15534"/>
    <cellStyle name="Normal 74 2" xfId="15535"/>
    <cellStyle name="Normal 74 20" xfId="15536"/>
    <cellStyle name="Normal 74 21" xfId="15537"/>
    <cellStyle name="Normal 74 22" xfId="15538"/>
    <cellStyle name="Normal 74 3" xfId="15539"/>
    <cellStyle name="Normal 74 4" xfId="15540"/>
    <cellStyle name="Normal 74 5" xfId="15541"/>
    <cellStyle name="Normal 74 6" xfId="15542"/>
    <cellStyle name="Normal 74 7" xfId="15543"/>
    <cellStyle name="Normal 74 8" xfId="15544"/>
    <cellStyle name="Normal 74 9" xfId="15545"/>
    <cellStyle name="Normal 75" xfId="15546"/>
    <cellStyle name="Normal 75 10" xfId="15547"/>
    <cellStyle name="Normal 75 11" xfId="15548"/>
    <cellStyle name="Normal 75 12" xfId="15549"/>
    <cellStyle name="Normal 75 13" xfId="15550"/>
    <cellStyle name="Normal 75 14" xfId="15551"/>
    <cellStyle name="Normal 75 15" xfId="15552"/>
    <cellStyle name="Normal 75 16" xfId="15553"/>
    <cellStyle name="Normal 75 17" xfId="15554"/>
    <cellStyle name="Normal 75 18" xfId="15555"/>
    <cellStyle name="Normal 75 19" xfId="15556"/>
    <cellStyle name="Normal 75 2" xfId="15557"/>
    <cellStyle name="Normal 75 20" xfId="15558"/>
    <cellStyle name="Normal 75 21" xfId="15559"/>
    <cellStyle name="Normal 75 22" xfId="15560"/>
    <cellStyle name="Normal 75 3" xfId="15561"/>
    <cellStyle name="Normal 75 4" xfId="15562"/>
    <cellStyle name="Normal 75 5" xfId="15563"/>
    <cellStyle name="Normal 75 6" xfId="15564"/>
    <cellStyle name="Normal 75 7" xfId="15565"/>
    <cellStyle name="Normal 75 8" xfId="15566"/>
    <cellStyle name="Normal 75 9" xfId="15567"/>
    <cellStyle name="Normal 76" xfId="15568"/>
    <cellStyle name="Normal 76 10" xfId="15569"/>
    <cellStyle name="Normal 76 11" xfId="15570"/>
    <cellStyle name="Normal 76 12" xfId="15571"/>
    <cellStyle name="Normal 76 13" xfId="15572"/>
    <cellStyle name="Normal 76 14" xfId="15573"/>
    <cellStyle name="Normal 76 15" xfId="15574"/>
    <cellStyle name="Normal 76 16" xfId="15575"/>
    <cellStyle name="Normal 76 17" xfId="15576"/>
    <cellStyle name="Normal 76 18" xfId="15577"/>
    <cellStyle name="Normal 76 19" xfId="15578"/>
    <cellStyle name="Normal 76 2" xfId="15579"/>
    <cellStyle name="Normal 76 20" xfId="15580"/>
    <cellStyle name="Normal 76 21" xfId="15581"/>
    <cellStyle name="Normal 76 22" xfId="15582"/>
    <cellStyle name="Normal 76 3" xfId="15583"/>
    <cellStyle name="Normal 76 4" xfId="15584"/>
    <cellStyle name="Normal 76 5" xfId="15585"/>
    <cellStyle name="Normal 76 6" xfId="15586"/>
    <cellStyle name="Normal 76 7" xfId="15587"/>
    <cellStyle name="Normal 76 8" xfId="15588"/>
    <cellStyle name="Normal 76 9" xfId="15589"/>
    <cellStyle name="Normal 77" xfId="15590"/>
    <cellStyle name="Normal 77 10" xfId="15591"/>
    <cellStyle name="Normal 77 11" xfId="15592"/>
    <cellStyle name="Normal 77 12" xfId="15593"/>
    <cellStyle name="Normal 77 13" xfId="15594"/>
    <cellStyle name="Normal 77 14" xfId="15595"/>
    <cellStyle name="Normal 77 15" xfId="15596"/>
    <cellStyle name="Normal 77 16" xfId="15597"/>
    <cellStyle name="Normal 77 17" xfId="15598"/>
    <cellStyle name="Normal 77 18" xfId="15599"/>
    <cellStyle name="Normal 77 19" xfId="15600"/>
    <cellStyle name="Normal 77 2" xfId="15601"/>
    <cellStyle name="Normal 77 20" xfId="15602"/>
    <cellStyle name="Normal 77 21" xfId="15603"/>
    <cellStyle name="Normal 77 22" xfId="15604"/>
    <cellStyle name="Normal 77 3" xfId="15605"/>
    <cellStyle name="Normal 77 4" xfId="15606"/>
    <cellStyle name="Normal 77 5" xfId="15607"/>
    <cellStyle name="Normal 77 6" xfId="15608"/>
    <cellStyle name="Normal 77 7" xfId="15609"/>
    <cellStyle name="Normal 77 8" xfId="15610"/>
    <cellStyle name="Normal 77 9" xfId="15611"/>
    <cellStyle name="Normal 78" xfId="15612"/>
    <cellStyle name="Normal 78 10" xfId="15613"/>
    <cellStyle name="Normal 78 11" xfId="15614"/>
    <cellStyle name="Normal 78 12" xfId="15615"/>
    <cellStyle name="Normal 78 13" xfId="15616"/>
    <cellStyle name="Normal 78 14" xfId="15617"/>
    <cellStyle name="Normal 78 15" xfId="15618"/>
    <cellStyle name="Normal 78 16" xfId="15619"/>
    <cellStyle name="Normal 78 17" xfId="15620"/>
    <cellStyle name="Normal 78 18" xfId="15621"/>
    <cellStyle name="Normal 78 19" xfId="15622"/>
    <cellStyle name="Normal 78 2" xfId="15623"/>
    <cellStyle name="Normal 78 20" xfId="15624"/>
    <cellStyle name="Normal 78 21" xfId="15625"/>
    <cellStyle name="Normal 78 22" xfId="15626"/>
    <cellStyle name="Normal 78 3" xfId="15627"/>
    <cellStyle name="Normal 78 4" xfId="15628"/>
    <cellStyle name="Normal 78 5" xfId="15629"/>
    <cellStyle name="Normal 78 6" xfId="15630"/>
    <cellStyle name="Normal 78 7" xfId="15631"/>
    <cellStyle name="Normal 78 8" xfId="15632"/>
    <cellStyle name="Normal 78 9" xfId="15633"/>
    <cellStyle name="Normal 79" xfId="15634"/>
    <cellStyle name="Normal 79 10" xfId="15635"/>
    <cellStyle name="Normal 79 11" xfId="15636"/>
    <cellStyle name="Normal 79 12" xfId="15637"/>
    <cellStyle name="Normal 79 13" xfId="15638"/>
    <cellStyle name="Normal 79 14" xfId="15639"/>
    <cellStyle name="Normal 79 15" xfId="15640"/>
    <cellStyle name="Normal 79 16" xfId="15641"/>
    <cellStyle name="Normal 79 17" xfId="15642"/>
    <cellStyle name="Normal 79 18" xfId="15643"/>
    <cellStyle name="Normal 79 19" xfId="15644"/>
    <cellStyle name="Normal 79 2" xfId="15645"/>
    <cellStyle name="Normal 79 20" xfId="15646"/>
    <cellStyle name="Normal 79 21" xfId="15647"/>
    <cellStyle name="Normal 79 22" xfId="15648"/>
    <cellStyle name="Normal 79 3" xfId="15649"/>
    <cellStyle name="Normal 79 4" xfId="15650"/>
    <cellStyle name="Normal 79 5" xfId="15651"/>
    <cellStyle name="Normal 79 6" xfId="15652"/>
    <cellStyle name="Normal 79 7" xfId="15653"/>
    <cellStyle name="Normal 79 8" xfId="15654"/>
    <cellStyle name="Normal 79 9" xfId="15655"/>
    <cellStyle name="Normal 8" xfId="15656"/>
    <cellStyle name="Normal 8 10" xfId="15657"/>
    <cellStyle name="Normal 8 11" xfId="15658"/>
    <cellStyle name="Normal 8 12" xfId="15659"/>
    <cellStyle name="Normal 8 13" xfId="15660"/>
    <cellStyle name="Normal 8 14" xfId="15661"/>
    <cellStyle name="Normal 8 15" xfId="15662"/>
    <cellStyle name="Normal 8 16" xfId="15663"/>
    <cellStyle name="Normal 8 17" xfId="15664"/>
    <cellStyle name="Normal 8 18" xfId="15665"/>
    <cellStyle name="Normal 8 19" xfId="15666"/>
    <cellStyle name="Normal 8 2" xfId="15667"/>
    <cellStyle name="Normal 8 2 2" xfId="15668"/>
    <cellStyle name="Normal 8 2 3" xfId="15669"/>
    <cellStyle name="Normal 8 20" xfId="15670"/>
    <cellStyle name="Normal 8 21" xfId="15671"/>
    <cellStyle name="Normal 8 22" xfId="15672"/>
    <cellStyle name="Normal 8 3" xfId="15673"/>
    <cellStyle name="Normal 8 4" xfId="15674"/>
    <cellStyle name="Normal 8 5" xfId="15675"/>
    <cellStyle name="Normal 8 6" xfId="15676"/>
    <cellStyle name="Normal 8 7" xfId="15677"/>
    <cellStyle name="Normal 8 8" xfId="15678"/>
    <cellStyle name="Normal 8 9" xfId="15679"/>
    <cellStyle name="Normal 80" xfId="15680"/>
    <cellStyle name="Normal 80 10" xfId="15681"/>
    <cellStyle name="Normal 80 11" xfId="15682"/>
    <cellStyle name="Normal 80 12" xfId="15683"/>
    <cellStyle name="Normal 80 13" xfId="15684"/>
    <cellStyle name="Normal 80 14" xfId="15685"/>
    <cellStyle name="Normal 80 15" xfId="15686"/>
    <cellStyle name="Normal 80 16" xfId="15687"/>
    <cellStyle name="Normal 80 17" xfId="15688"/>
    <cellStyle name="Normal 80 18" xfId="15689"/>
    <cellStyle name="Normal 80 19" xfId="15690"/>
    <cellStyle name="Normal 80 2" xfId="15691"/>
    <cellStyle name="Normal 80 20" xfId="15692"/>
    <cellStyle name="Normal 80 21" xfId="15693"/>
    <cellStyle name="Normal 80 22" xfId="15694"/>
    <cellStyle name="Normal 80 3" xfId="15695"/>
    <cellStyle name="Normal 80 4" xfId="15696"/>
    <cellStyle name="Normal 80 5" xfId="15697"/>
    <cellStyle name="Normal 80 6" xfId="15698"/>
    <cellStyle name="Normal 80 7" xfId="15699"/>
    <cellStyle name="Normal 80 8" xfId="15700"/>
    <cellStyle name="Normal 80 9" xfId="15701"/>
    <cellStyle name="Normal 81" xfId="15702"/>
    <cellStyle name="Normal 81 10" xfId="15703"/>
    <cellStyle name="Normal 81 11" xfId="15704"/>
    <cellStyle name="Normal 81 12" xfId="15705"/>
    <cellStyle name="Normal 81 13" xfId="15706"/>
    <cellStyle name="Normal 81 14" xfId="15707"/>
    <cellStyle name="Normal 81 15" xfId="15708"/>
    <cellStyle name="Normal 81 16" xfId="15709"/>
    <cellStyle name="Normal 81 17" xfId="15710"/>
    <cellStyle name="Normal 81 18" xfId="15711"/>
    <cellStyle name="Normal 81 19" xfId="15712"/>
    <cellStyle name="Normal 81 2" xfId="15713"/>
    <cellStyle name="Normal 81 20" xfId="15714"/>
    <cellStyle name="Normal 81 21" xfId="15715"/>
    <cellStyle name="Normal 81 22" xfId="15716"/>
    <cellStyle name="Normal 81 3" xfId="15717"/>
    <cellStyle name="Normal 81 4" xfId="15718"/>
    <cellStyle name="Normal 81 5" xfId="15719"/>
    <cellStyle name="Normal 81 6" xfId="15720"/>
    <cellStyle name="Normal 81 7" xfId="15721"/>
    <cellStyle name="Normal 81 8" xfId="15722"/>
    <cellStyle name="Normal 81 9" xfId="15723"/>
    <cellStyle name="Normal 82" xfId="15724"/>
    <cellStyle name="Normal 82 10" xfId="15725"/>
    <cellStyle name="Normal 82 11" xfId="15726"/>
    <cellStyle name="Normal 82 12" xfId="15727"/>
    <cellStyle name="Normal 82 13" xfId="15728"/>
    <cellStyle name="Normal 82 14" xfId="15729"/>
    <cellStyle name="Normal 82 15" xfId="15730"/>
    <cellStyle name="Normal 82 16" xfId="15731"/>
    <cellStyle name="Normal 82 17" xfId="15732"/>
    <cellStyle name="Normal 82 18" xfId="15733"/>
    <cellStyle name="Normal 82 19" xfId="15734"/>
    <cellStyle name="Normal 82 2" xfId="15735"/>
    <cellStyle name="Normal 82 20" xfId="15736"/>
    <cellStyle name="Normal 82 21" xfId="15737"/>
    <cellStyle name="Normal 82 22" xfId="15738"/>
    <cellStyle name="Normal 82 3" xfId="15739"/>
    <cellStyle name="Normal 82 4" xfId="15740"/>
    <cellStyle name="Normal 82 5" xfId="15741"/>
    <cellStyle name="Normal 82 6" xfId="15742"/>
    <cellStyle name="Normal 82 7" xfId="15743"/>
    <cellStyle name="Normal 82 8" xfId="15744"/>
    <cellStyle name="Normal 82 9" xfId="15745"/>
    <cellStyle name="Normal 83" xfId="15746"/>
    <cellStyle name="Normal 83 10" xfId="15747"/>
    <cellStyle name="Normal 83 10 2" xfId="15748"/>
    <cellStyle name="Normal 83 10 3" xfId="15749"/>
    <cellStyle name="Normal 83 11" xfId="15750"/>
    <cellStyle name="Normal 83 11 2" xfId="15751"/>
    <cellStyle name="Normal 83 11 3" xfId="15752"/>
    <cellStyle name="Normal 83 12" xfId="15753"/>
    <cellStyle name="Normal 83 12 2" xfId="15754"/>
    <cellStyle name="Normal 83 12 3" xfId="15755"/>
    <cellStyle name="Normal 83 13" xfId="15756"/>
    <cellStyle name="Normal 83 13 2" xfId="15757"/>
    <cellStyle name="Normal 83 13 3" xfId="15758"/>
    <cellStyle name="Normal 83 14" xfId="15759"/>
    <cellStyle name="Normal 83 14 2" xfId="15760"/>
    <cellStyle name="Normal 83 14 3" xfId="15761"/>
    <cellStyle name="Normal 83 15" xfId="15762"/>
    <cellStyle name="Normal 83 16" xfId="15763"/>
    <cellStyle name="Normal 83 17" xfId="15764"/>
    <cellStyle name="Normal 83 18" xfId="15765"/>
    <cellStyle name="Normal 83 19" xfId="15766"/>
    <cellStyle name="Normal 83 2" xfId="15767"/>
    <cellStyle name="Normal 83 2 10" xfId="15768"/>
    <cellStyle name="Normal 83 2 11" xfId="15769"/>
    <cellStyle name="Normal 83 2 12" xfId="15770"/>
    <cellStyle name="Normal 83 2 13" xfId="15771"/>
    <cellStyle name="Normal 83 2 14" xfId="15772"/>
    <cellStyle name="Normal 83 2 15" xfId="15773"/>
    <cellStyle name="Normal 83 2 16" xfId="15774"/>
    <cellStyle name="Normal 83 2 17" xfId="15775"/>
    <cellStyle name="Normal 83 2 18" xfId="15776"/>
    <cellStyle name="Normal 83 2 19" xfId="15777"/>
    <cellStyle name="Normal 83 2 2" xfId="15778"/>
    <cellStyle name="Normal 83 2 20" xfId="15779"/>
    <cellStyle name="Normal 83 2 21" xfId="15780"/>
    <cellStyle name="Normal 83 2 22" xfId="15781"/>
    <cellStyle name="Normal 83 2 3" xfId="15782"/>
    <cellStyle name="Normal 83 2 4" xfId="15783"/>
    <cellStyle name="Normal 83 2 5" xfId="15784"/>
    <cellStyle name="Normal 83 2 6" xfId="15785"/>
    <cellStyle name="Normal 83 2 7" xfId="15786"/>
    <cellStyle name="Normal 83 2 8" xfId="15787"/>
    <cellStyle name="Normal 83 2 9" xfId="15788"/>
    <cellStyle name="Normal 83 20" xfId="15789"/>
    <cellStyle name="Normal 83 21" xfId="15790"/>
    <cellStyle name="Normal 83 22" xfId="15791"/>
    <cellStyle name="Normal 83 23" xfId="15792"/>
    <cellStyle name="Normal 83 24" xfId="15793"/>
    <cellStyle name="Normal 83 25" xfId="15794"/>
    <cellStyle name="Normal 83 26" xfId="15795"/>
    <cellStyle name="Normal 83 27" xfId="15796"/>
    <cellStyle name="Normal 83 28" xfId="15797"/>
    <cellStyle name="Normal 83 29" xfId="15798"/>
    <cellStyle name="Normal 83 3" xfId="15799"/>
    <cellStyle name="Normal 83 3 10" xfId="15800"/>
    <cellStyle name="Normal 83 3 11" xfId="15801"/>
    <cellStyle name="Normal 83 3 12" xfId="15802"/>
    <cellStyle name="Normal 83 3 13" xfId="15803"/>
    <cellStyle name="Normal 83 3 14" xfId="15804"/>
    <cellStyle name="Normal 83 3 15" xfId="15805"/>
    <cellStyle name="Normal 83 3 16" xfId="15806"/>
    <cellStyle name="Normal 83 3 17" xfId="15807"/>
    <cellStyle name="Normal 83 3 18" xfId="15808"/>
    <cellStyle name="Normal 83 3 19" xfId="15809"/>
    <cellStyle name="Normal 83 3 2" xfId="15810"/>
    <cellStyle name="Normal 83 3 20" xfId="15811"/>
    <cellStyle name="Normal 83 3 21" xfId="15812"/>
    <cellStyle name="Normal 83 3 22" xfId="15813"/>
    <cellStyle name="Normal 83 3 23" xfId="15814"/>
    <cellStyle name="Normal 83 3 24" xfId="15815"/>
    <cellStyle name="Normal 83 3 25" xfId="15816"/>
    <cellStyle name="Normal 83 3 26" xfId="15817"/>
    <cellStyle name="Normal 83 3 27" xfId="15818"/>
    <cellStyle name="Normal 83 3 28" xfId="15819"/>
    <cellStyle name="Normal 83 3 29" xfId="15820"/>
    <cellStyle name="Normal 83 3 3" xfId="15821"/>
    <cellStyle name="Normal 83 3 30" xfId="15822"/>
    <cellStyle name="Normal 83 3 4" xfId="15823"/>
    <cellStyle name="Normal 83 3 5" xfId="15824"/>
    <cellStyle name="Normal 83 3 6" xfId="15825"/>
    <cellStyle name="Normal 83 3 7" xfId="15826"/>
    <cellStyle name="Normal 83 3 8" xfId="15827"/>
    <cellStyle name="Normal 83 3 9" xfId="15828"/>
    <cellStyle name="Normal 83 30" xfId="15829"/>
    <cellStyle name="Normal 83 31" xfId="15830"/>
    <cellStyle name="Normal 83 32" xfId="15831"/>
    <cellStyle name="Normal 83 33" xfId="15832"/>
    <cellStyle name="Normal 83 34" xfId="15833"/>
    <cellStyle name="Normal 83 35" xfId="15834"/>
    <cellStyle name="Normal 83 36" xfId="15835"/>
    <cellStyle name="Normal 83 37" xfId="15836"/>
    <cellStyle name="Normal 83 38" xfId="15837"/>
    <cellStyle name="Normal 83 39" xfId="15838"/>
    <cellStyle name="Normal 83 4" xfId="15839"/>
    <cellStyle name="Normal 83 4 10" xfId="15840"/>
    <cellStyle name="Normal 83 4 11" xfId="15841"/>
    <cellStyle name="Normal 83 4 12" xfId="15842"/>
    <cellStyle name="Normal 83 4 13" xfId="15843"/>
    <cellStyle name="Normal 83 4 14" xfId="15844"/>
    <cellStyle name="Normal 83 4 15" xfId="15845"/>
    <cellStyle name="Normal 83 4 16" xfId="15846"/>
    <cellStyle name="Normal 83 4 17" xfId="15847"/>
    <cellStyle name="Normal 83 4 18" xfId="15848"/>
    <cellStyle name="Normal 83 4 19" xfId="15849"/>
    <cellStyle name="Normal 83 4 2" xfId="15850"/>
    <cellStyle name="Normal 83 4 20" xfId="15851"/>
    <cellStyle name="Normal 83 4 21" xfId="15852"/>
    <cellStyle name="Normal 83 4 22" xfId="15853"/>
    <cellStyle name="Normal 83 4 23" xfId="15854"/>
    <cellStyle name="Normal 83 4 24" xfId="15855"/>
    <cellStyle name="Normal 83 4 25" xfId="15856"/>
    <cellStyle name="Normal 83 4 26" xfId="15857"/>
    <cellStyle name="Normal 83 4 27" xfId="15858"/>
    <cellStyle name="Normal 83 4 28" xfId="15859"/>
    <cellStyle name="Normal 83 4 29" xfId="15860"/>
    <cellStyle name="Normal 83 4 3" xfId="15861"/>
    <cellStyle name="Normal 83 4 30" xfId="15862"/>
    <cellStyle name="Normal 83 4 4" xfId="15863"/>
    <cellStyle name="Normal 83 4 5" xfId="15864"/>
    <cellStyle name="Normal 83 4 6" xfId="15865"/>
    <cellStyle name="Normal 83 4 7" xfId="15866"/>
    <cellStyle name="Normal 83 4 8" xfId="15867"/>
    <cellStyle name="Normal 83 4 9" xfId="15868"/>
    <cellStyle name="Normal 83 40" xfId="15869"/>
    <cellStyle name="Normal 83 41" xfId="15870"/>
    <cellStyle name="Normal 83 42" xfId="15871"/>
    <cellStyle name="Normal 83 43" xfId="15872"/>
    <cellStyle name="Normal 83 44" xfId="15873"/>
    <cellStyle name="Normal 83 45" xfId="15874"/>
    <cellStyle name="Normal 83 46" xfId="15875"/>
    <cellStyle name="Normal 83 47" xfId="15876"/>
    <cellStyle name="Normal 83 48" xfId="15877"/>
    <cellStyle name="Normal 83 49" xfId="15878"/>
    <cellStyle name="Normal 83 5" xfId="15879"/>
    <cellStyle name="Normal 83 5 2" xfId="15880"/>
    <cellStyle name="Normal 83 5 3" xfId="15881"/>
    <cellStyle name="Normal 83 50" xfId="15882"/>
    <cellStyle name="Normal 83 51" xfId="15883"/>
    <cellStyle name="Normal 83 52" xfId="15884"/>
    <cellStyle name="Normal 83 53" xfId="15885"/>
    <cellStyle name="Normal 83 54" xfId="15886"/>
    <cellStyle name="Normal 83 55" xfId="15887"/>
    <cellStyle name="Normal 83 56" xfId="15888"/>
    <cellStyle name="Normal 83 57" xfId="15889"/>
    <cellStyle name="Normal 83 58" xfId="15890"/>
    <cellStyle name="Normal 83 59" xfId="15891"/>
    <cellStyle name="Normal 83 6" xfId="15892"/>
    <cellStyle name="Normal 83 6 2" xfId="15893"/>
    <cellStyle name="Normal 83 6 3" xfId="15894"/>
    <cellStyle name="Normal 83 60" xfId="15895"/>
    <cellStyle name="Normal 83 61" xfId="15896"/>
    <cellStyle name="Normal 83 62" xfId="15897"/>
    <cellStyle name="Normal 83 7" xfId="15898"/>
    <cellStyle name="Normal 83 7 2" xfId="15899"/>
    <cellStyle name="Normal 83 7 3" xfId="15900"/>
    <cellStyle name="Normal 83 8" xfId="15901"/>
    <cellStyle name="Normal 83 8 2" xfId="15902"/>
    <cellStyle name="Normal 83 8 3" xfId="15903"/>
    <cellStyle name="Normal 83 9" xfId="15904"/>
    <cellStyle name="Normal 83 9 2" xfId="15905"/>
    <cellStyle name="Normal 83 9 3" xfId="15906"/>
    <cellStyle name="Normal 84" xfId="15907"/>
    <cellStyle name="Normal 84 10" xfId="15908"/>
    <cellStyle name="Normal 84 10 2" xfId="15909"/>
    <cellStyle name="Normal 84 10 3" xfId="15910"/>
    <cellStyle name="Normal 84 11" xfId="15911"/>
    <cellStyle name="Normal 84 11 2" xfId="15912"/>
    <cellStyle name="Normal 84 11 3" xfId="15913"/>
    <cellStyle name="Normal 84 12" xfId="15914"/>
    <cellStyle name="Normal 84 12 2" xfId="15915"/>
    <cellStyle name="Normal 84 12 3" xfId="15916"/>
    <cellStyle name="Normal 84 13" xfId="15917"/>
    <cellStyle name="Normal 84 13 2" xfId="15918"/>
    <cellStyle name="Normal 84 13 3" xfId="15919"/>
    <cellStyle name="Normal 84 14" xfId="15920"/>
    <cellStyle name="Normal 84 14 2" xfId="15921"/>
    <cellStyle name="Normal 84 14 3" xfId="15922"/>
    <cellStyle name="Normal 84 15" xfId="15923"/>
    <cellStyle name="Normal 84 16" xfId="15924"/>
    <cellStyle name="Normal 84 17" xfId="15925"/>
    <cellStyle name="Normal 84 18" xfId="15926"/>
    <cellStyle name="Normal 84 19" xfId="15927"/>
    <cellStyle name="Normal 84 2" xfId="15928"/>
    <cellStyle name="Normal 84 2 10" xfId="15929"/>
    <cellStyle name="Normal 84 2 11" xfId="15930"/>
    <cellStyle name="Normal 84 2 12" xfId="15931"/>
    <cellStyle name="Normal 84 2 13" xfId="15932"/>
    <cellStyle name="Normal 84 2 14" xfId="15933"/>
    <cellStyle name="Normal 84 2 15" xfId="15934"/>
    <cellStyle name="Normal 84 2 16" xfId="15935"/>
    <cellStyle name="Normal 84 2 17" xfId="15936"/>
    <cellStyle name="Normal 84 2 18" xfId="15937"/>
    <cellStyle name="Normal 84 2 19" xfId="15938"/>
    <cellStyle name="Normal 84 2 2" xfId="15939"/>
    <cellStyle name="Normal 84 2 20" xfId="15940"/>
    <cellStyle name="Normal 84 2 21" xfId="15941"/>
    <cellStyle name="Normal 84 2 22" xfId="15942"/>
    <cellStyle name="Normal 84 2 3" xfId="15943"/>
    <cellStyle name="Normal 84 2 4" xfId="15944"/>
    <cellStyle name="Normal 84 2 5" xfId="15945"/>
    <cellStyle name="Normal 84 2 6" xfId="15946"/>
    <cellStyle name="Normal 84 2 7" xfId="15947"/>
    <cellStyle name="Normal 84 2 8" xfId="15948"/>
    <cellStyle name="Normal 84 2 9" xfId="15949"/>
    <cellStyle name="Normal 84 20" xfId="15950"/>
    <cellStyle name="Normal 84 21" xfId="15951"/>
    <cellStyle name="Normal 84 22" xfId="15952"/>
    <cellStyle name="Normal 84 23" xfId="15953"/>
    <cellStyle name="Normal 84 24" xfId="15954"/>
    <cellStyle name="Normal 84 25" xfId="15955"/>
    <cellStyle name="Normal 84 26" xfId="15956"/>
    <cellStyle name="Normal 84 27" xfId="15957"/>
    <cellStyle name="Normal 84 28" xfId="15958"/>
    <cellStyle name="Normal 84 29" xfId="15959"/>
    <cellStyle name="Normal 84 3" xfId="15960"/>
    <cellStyle name="Normal 84 3 10" xfId="15961"/>
    <cellStyle name="Normal 84 3 11" xfId="15962"/>
    <cellStyle name="Normal 84 3 12" xfId="15963"/>
    <cellStyle name="Normal 84 3 13" xfId="15964"/>
    <cellStyle name="Normal 84 3 14" xfId="15965"/>
    <cellStyle name="Normal 84 3 15" xfId="15966"/>
    <cellStyle name="Normal 84 3 16" xfId="15967"/>
    <cellStyle name="Normal 84 3 17" xfId="15968"/>
    <cellStyle name="Normal 84 3 18" xfId="15969"/>
    <cellStyle name="Normal 84 3 19" xfId="15970"/>
    <cellStyle name="Normal 84 3 2" xfId="15971"/>
    <cellStyle name="Normal 84 3 20" xfId="15972"/>
    <cellStyle name="Normal 84 3 21" xfId="15973"/>
    <cellStyle name="Normal 84 3 22" xfId="15974"/>
    <cellStyle name="Normal 84 3 23" xfId="15975"/>
    <cellStyle name="Normal 84 3 24" xfId="15976"/>
    <cellStyle name="Normal 84 3 25" xfId="15977"/>
    <cellStyle name="Normal 84 3 26" xfId="15978"/>
    <cellStyle name="Normal 84 3 27" xfId="15979"/>
    <cellStyle name="Normal 84 3 28" xfId="15980"/>
    <cellStyle name="Normal 84 3 29" xfId="15981"/>
    <cellStyle name="Normal 84 3 3" xfId="15982"/>
    <cellStyle name="Normal 84 3 30" xfId="15983"/>
    <cellStyle name="Normal 84 3 4" xfId="15984"/>
    <cellStyle name="Normal 84 3 5" xfId="15985"/>
    <cellStyle name="Normal 84 3 6" xfId="15986"/>
    <cellStyle name="Normal 84 3 7" xfId="15987"/>
    <cellStyle name="Normal 84 3 8" xfId="15988"/>
    <cellStyle name="Normal 84 3 9" xfId="15989"/>
    <cellStyle name="Normal 84 30" xfId="15990"/>
    <cellStyle name="Normal 84 31" xfId="15991"/>
    <cellStyle name="Normal 84 32" xfId="15992"/>
    <cellStyle name="Normal 84 33" xfId="15993"/>
    <cellStyle name="Normal 84 34" xfId="15994"/>
    <cellStyle name="Normal 84 35" xfId="15995"/>
    <cellStyle name="Normal 84 36" xfId="15996"/>
    <cellStyle name="Normal 84 37" xfId="15997"/>
    <cellStyle name="Normal 84 38" xfId="15998"/>
    <cellStyle name="Normal 84 39" xfId="15999"/>
    <cellStyle name="Normal 84 4" xfId="16000"/>
    <cellStyle name="Normal 84 4 10" xfId="16001"/>
    <cellStyle name="Normal 84 4 11" xfId="16002"/>
    <cellStyle name="Normal 84 4 12" xfId="16003"/>
    <cellStyle name="Normal 84 4 13" xfId="16004"/>
    <cellStyle name="Normal 84 4 14" xfId="16005"/>
    <cellStyle name="Normal 84 4 15" xfId="16006"/>
    <cellStyle name="Normal 84 4 16" xfId="16007"/>
    <cellStyle name="Normal 84 4 17" xfId="16008"/>
    <cellStyle name="Normal 84 4 18" xfId="16009"/>
    <cellStyle name="Normal 84 4 19" xfId="16010"/>
    <cellStyle name="Normal 84 4 2" xfId="16011"/>
    <cellStyle name="Normal 84 4 20" xfId="16012"/>
    <cellStyle name="Normal 84 4 21" xfId="16013"/>
    <cellStyle name="Normal 84 4 22" xfId="16014"/>
    <cellStyle name="Normal 84 4 23" xfId="16015"/>
    <cellStyle name="Normal 84 4 24" xfId="16016"/>
    <cellStyle name="Normal 84 4 25" xfId="16017"/>
    <cellStyle name="Normal 84 4 26" xfId="16018"/>
    <cellStyle name="Normal 84 4 27" xfId="16019"/>
    <cellStyle name="Normal 84 4 28" xfId="16020"/>
    <cellStyle name="Normal 84 4 29" xfId="16021"/>
    <cellStyle name="Normal 84 4 3" xfId="16022"/>
    <cellStyle name="Normal 84 4 30" xfId="16023"/>
    <cellStyle name="Normal 84 4 4" xfId="16024"/>
    <cellStyle name="Normal 84 4 5" xfId="16025"/>
    <cellStyle name="Normal 84 4 6" xfId="16026"/>
    <cellStyle name="Normal 84 4 7" xfId="16027"/>
    <cellStyle name="Normal 84 4 8" xfId="16028"/>
    <cellStyle name="Normal 84 4 9" xfId="16029"/>
    <cellStyle name="Normal 84 40" xfId="16030"/>
    <cellStyle name="Normal 84 41" xfId="16031"/>
    <cellStyle name="Normal 84 42" xfId="16032"/>
    <cellStyle name="Normal 84 43" xfId="16033"/>
    <cellStyle name="Normal 84 44" xfId="16034"/>
    <cellStyle name="Normal 84 45" xfId="16035"/>
    <cellStyle name="Normal 84 46" xfId="16036"/>
    <cellStyle name="Normal 84 47" xfId="16037"/>
    <cellStyle name="Normal 84 48" xfId="16038"/>
    <cellStyle name="Normal 84 49" xfId="16039"/>
    <cellStyle name="Normal 84 5" xfId="16040"/>
    <cellStyle name="Normal 84 5 2" xfId="16041"/>
    <cellStyle name="Normal 84 5 3" xfId="16042"/>
    <cellStyle name="Normal 84 50" xfId="16043"/>
    <cellStyle name="Normal 84 51" xfId="16044"/>
    <cellStyle name="Normal 84 52" xfId="16045"/>
    <cellStyle name="Normal 84 53" xfId="16046"/>
    <cellStyle name="Normal 84 54" xfId="16047"/>
    <cellStyle name="Normal 84 55" xfId="16048"/>
    <cellStyle name="Normal 84 56" xfId="16049"/>
    <cellStyle name="Normal 84 57" xfId="16050"/>
    <cellStyle name="Normal 84 58" xfId="16051"/>
    <cellStyle name="Normal 84 59" xfId="16052"/>
    <cellStyle name="Normal 84 6" xfId="16053"/>
    <cellStyle name="Normal 84 6 2" xfId="16054"/>
    <cellStyle name="Normal 84 6 3" xfId="16055"/>
    <cellStyle name="Normal 84 60" xfId="16056"/>
    <cellStyle name="Normal 84 61" xfId="16057"/>
    <cellStyle name="Normal 84 62" xfId="16058"/>
    <cellStyle name="Normal 84 7" xfId="16059"/>
    <cellStyle name="Normal 84 7 2" xfId="16060"/>
    <cellStyle name="Normal 84 7 3" xfId="16061"/>
    <cellStyle name="Normal 84 8" xfId="16062"/>
    <cellStyle name="Normal 84 8 2" xfId="16063"/>
    <cellStyle name="Normal 84 8 3" xfId="16064"/>
    <cellStyle name="Normal 84 9" xfId="16065"/>
    <cellStyle name="Normal 84 9 2" xfId="16066"/>
    <cellStyle name="Normal 84 9 3" xfId="16067"/>
    <cellStyle name="Normal 85" xfId="16068"/>
    <cellStyle name="Normal 85 10" xfId="16069"/>
    <cellStyle name="Normal 85 11" xfId="16070"/>
    <cellStyle name="Normal 85 12" xfId="16071"/>
    <cellStyle name="Normal 85 13" xfId="16072"/>
    <cellStyle name="Normal 85 14" xfId="16073"/>
    <cellStyle name="Normal 85 15" xfId="16074"/>
    <cellStyle name="Normal 85 16" xfId="16075"/>
    <cellStyle name="Normal 85 17" xfId="16076"/>
    <cellStyle name="Normal 85 18" xfId="16077"/>
    <cellStyle name="Normal 85 19" xfId="16078"/>
    <cellStyle name="Normal 85 2" xfId="16079"/>
    <cellStyle name="Normal 85 20" xfId="16080"/>
    <cellStyle name="Normal 85 21" xfId="16081"/>
    <cellStyle name="Normal 85 22" xfId="16082"/>
    <cellStyle name="Normal 85 3" xfId="16083"/>
    <cellStyle name="Normal 85 4" xfId="16084"/>
    <cellStyle name="Normal 85 5" xfId="16085"/>
    <cellStyle name="Normal 85 6" xfId="16086"/>
    <cellStyle name="Normal 85 7" xfId="16087"/>
    <cellStyle name="Normal 85 8" xfId="16088"/>
    <cellStyle name="Normal 85 9" xfId="16089"/>
    <cellStyle name="Normal 86" xfId="16090"/>
    <cellStyle name="Normal 86 10" xfId="16091"/>
    <cellStyle name="Normal 86 11" xfId="16092"/>
    <cellStyle name="Normal 86 12" xfId="16093"/>
    <cellStyle name="Normal 86 13" xfId="16094"/>
    <cellStyle name="Normal 86 14" xfId="16095"/>
    <cellStyle name="Normal 86 15" xfId="16096"/>
    <cellStyle name="Normal 86 16" xfId="16097"/>
    <cellStyle name="Normal 86 17" xfId="16098"/>
    <cellStyle name="Normal 86 18" xfId="16099"/>
    <cellStyle name="Normal 86 19" xfId="16100"/>
    <cellStyle name="Normal 86 2" xfId="16101"/>
    <cellStyle name="Normal 86 20" xfId="16102"/>
    <cellStyle name="Normal 86 21" xfId="16103"/>
    <cellStyle name="Normal 86 22" xfId="16104"/>
    <cellStyle name="Normal 86 23" xfId="28806"/>
    <cellStyle name="Normal 86 3" xfId="16105"/>
    <cellStyle name="Normal 86 4" xfId="16106"/>
    <cellStyle name="Normal 86 5" xfId="16107"/>
    <cellStyle name="Normal 86 6" xfId="16108"/>
    <cellStyle name="Normal 86 7" xfId="16109"/>
    <cellStyle name="Normal 86 8" xfId="16110"/>
    <cellStyle name="Normal 86 9" xfId="16111"/>
    <cellStyle name="Normal 87" xfId="16112"/>
    <cellStyle name="Normal 88" xfId="16113"/>
    <cellStyle name="Normal 89" xfId="16114"/>
    <cellStyle name="Normal 9" xfId="16115"/>
    <cellStyle name="Normal 9 10" xfId="16116"/>
    <cellStyle name="Normal 9 11" xfId="16117"/>
    <cellStyle name="Normal 9 12" xfId="16118"/>
    <cellStyle name="Normal 9 13" xfId="16119"/>
    <cellStyle name="Normal 9 14" xfId="16120"/>
    <cellStyle name="Normal 9 15" xfId="16121"/>
    <cellStyle name="Normal 9 16" xfId="16122"/>
    <cellStyle name="Normal 9 17" xfId="16123"/>
    <cellStyle name="Normal 9 18" xfId="16124"/>
    <cellStyle name="Normal 9 19" xfId="16125"/>
    <cellStyle name="Normal 9 2" xfId="16126"/>
    <cellStyle name="Normal 9 20" xfId="16127"/>
    <cellStyle name="Normal 9 21" xfId="16128"/>
    <cellStyle name="Normal 9 22" xfId="16129"/>
    <cellStyle name="Normal 9 3" xfId="16130"/>
    <cellStyle name="Normal 9 4" xfId="16131"/>
    <cellStyle name="Normal 9 5" xfId="16132"/>
    <cellStyle name="Normal 9 6" xfId="16133"/>
    <cellStyle name="Normal 9 7" xfId="16134"/>
    <cellStyle name="Normal 9 8" xfId="16135"/>
    <cellStyle name="Normal 9 9" xfId="16136"/>
    <cellStyle name="Normal 90" xfId="16137"/>
    <cellStyle name="Normal 90 2" xfId="16138"/>
    <cellStyle name="Normal 91" xfId="16139"/>
    <cellStyle name="Normal 92" xfId="16140"/>
    <cellStyle name="Normal 93" xfId="16141"/>
    <cellStyle name="Normal 94" xfId="16142"/>
    <cellStyle name="Normal 95" xfId="16143"/>
    <cellStyle name="Normal 96" xfId="16144"/>
    <cellStyle name="Normal 97" xfId="16145"/>
    <cellStyle name="Normal 98" xfId="16146"/>
    <cellStyle name="Normal 99" xfId="28245"/>
    <cellStyle name="Normal_4520-A-Estimate-4602" xfId="16147"/>
    <cellStyle name="Normal_4520-A-Estimate-4602_521406-15.02.2553" xfId="16148"/>
    <cellStyle name="Normal_4520-A-Estimate-4602_งานสถาปัตยกรรม" xfId="16149"/>
    <cellStyle name="Normal_5118-A-SD5201" xfId="16150"/>
    <cellStyle name="Note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2 4" xfId="16157"/>
    <cellStyle name="Note 10 2 2 5" xfId="16158"/>
    <cellStyle name="Note 10 2 2 6" xfId="16159"/>
    <cellStyle name="Note 10 2 2 7" xfId="16160"/>
    <cellStyle name="Note 10 2 3" xfId="16161"/>
    <cellStyle name="Note 10 2 4" xfId="16162"/>
    <cellStyle name="Note 10 2 5" xfId="16163"/>
    <cellStyle name="Note 10 2 6" xfId="16164"/>
    <cellStyle name="Note 10 2 7" xfId="16165"/>
    <cellStyle name="Note 10 2 8" xfId="16166"/>
    <cellStyle name="Note 10 3" xfId="16167"/>
    <cellStyle name="Note 10 3 2" xfId="16168"/>
    <cellStyle name="Note 10 3 2 2" xfId="16169"/>
    <cellStyle name="Note 10 3 2 3" xfId="16170"/>
    <cellStyle name="Note 10 3 2 4" xfId="16171"/>
    <cellStyle name="Note 10 3 2 5" xfId="16172"/>
    <cellStyle name="Note 10 3 2 6" xfId="16173"/>
    <cellStyle name="Note 10 3 2 7" xfId="16174"/>
    <cellStyle name="Note 10 3 3" xfId="16175"/>
    <cellStyle name="Note 10 3 4" xfId="16176"/>
    <cellStyle name="Note 10 3 5" xfId="16177"/>
    <cellStyle name="Note 10 3 6" xfId="16178"/>
    <cellStyle name="Note 10 3 7" xfId="16179"/>
    <cellStyle name="Note 10 3 8" xfId="16180"/>
    <cellStyle name="Note 10 4" xfId="16181"/>
    <cellStyle name="Note 10 4 2" xfId="16182"/>
    <cellStyle name="Note 10 4 2 2" xfId="16183"/>
    <cellStyle name="Note 10 4 2 3" xfId="16184"/>
    <cellStyle name="Note 10 4 2 4" xfId="16185"/>
    <cellStyle name="Note 10 4 2 5" xfId="16186"/>
    <cellStyle name="Note 10 4 2 6" xfId="16187"/>
    <cellStyle name="Note 10 4 2 7" xfId="16188"/>
    <cellStyle name="Note 10 4 3" xfId="16189"/>
    <cellStyle name="Note 10 4 4" xfId="16190"/>
    <cellStyle name="Note 10 4 5" xfId="16191"/>
    <cellStyle name="Note 10 4 6" xfId="16192"/>
    <cellStyle name="Note 10 4 7" xfId="16193"/>
    <cellStyle name="Note 10 4 8" xfId="16194"/>
    <cellStyle name="Note 10 5" xfId="16195"/>
    <cellStyle name="Note 10 5 2" xfId="16196"/>
    <cellStyle name="Note 10 5 3" xfId="16197"/>
    <cellStyle name="Note 10 5 4" xfId="16198"/>
    <cellStyle name="Note 10 5 5" xfId="16199"/>
    <cellStyle name="Note 10 5 6" xfId="16200"/>
    <cellStyle name="Note 10 5 7" xfId="16201"/>
    <cellStyle name="Note 10 6" xfId="16202"/>
    <cellStyle name="Note 10 7" xfId="28808"/>
    <cellStyle name="Note 11" xfId="16203"/>
    <cellStyle name="Note 11 2" xfId="16204"/>
    <cellStyle name="Note 11 2 2" xfId="16205"/>
    <cellStyle name="Note 11 2 2 2" xfId="16206"/>
    <cellStyle name="Note 11 2 2 3" xfId="16207"/>
    <cellStyle name="Note 11 2 2 4" xfId="16208"/>
    <cellStyle name="Note 11 2 2 5" xfId="16209"/>
    <cellStyle name="Note 11 2 2 6" xfId="16210"/>
    <cellStyle name="Note 11 2 2 7" xfId="16211"/>
    <cellStyle name="Note 11 2 3" xfId="16212"/>
    <cellStyle name="Note 11 2 4" xfId="16213"/>
    <cellStyle name="Note 11 2 5" xfId="16214"/>
    <cellStyle name="Note 11 2 6" xfId="16215"/>
    <cellStyle name="Note 11 2 7" xfId="16216"/>
    <cellStyle name="Note 11 2 8" xfId="16217"/>
    <cellStyle name="Note 11 3" xfId="16218"/>
    <cellStyle name="Note 11 3 2" xfId="16219"/>
    <cellStyle name="Note 11 3 2 2" xfId="16220"/>
    <cellStyle name="Note 11 3 2 3" xfId="16221"/>
    <cellStyle name="Note 11 3 2 4" xfId="16222"/>
    <cellStyle name="Note 11 3 2 5" xfId="16223"/>
    <cellStyle name="Note 11 3 2 6" xfId="16224"/>
    <cellStyle name="Note 11 3 2 7" xfId="16225"/>
    <cellStyle name="Note 11 3 3" xfId="16226"/>
    <cellStyle name="Note 11 3 4" xfId="16227"/>
    <cellStyle name="Note 11 3 5" xfId="16228"/>
    <cellStyle name="Note 11 3 6" xfId="16229"/>
    <cellStyle name="Note 11 3 7" xfId="16230"/>
    <cellStyle name="Note 11 3 8" xfId="16231"/>
    <cellStyle name="Note 11 4" xfId="16232"/>
    <cellStyle name="Note 11 4 2" xfId="16233"/>
    <cellStyle name="Note 11 4 2 2" xfId="16234"/>
    <cellStyle name="Note 11 4 2 3" xfId="16235"/>
    <cellStyle name="Note 11 4 2 4" xfId="16236"/>
    <cellStyle name="Note 11 4 2 5" xfId="16237"/>
    <cellStyle name="Note 11 4 2 6" xfId="16238"/>
    <cellStyle name="Note 11 4 2 7" xfId="16239"/>
    <cellStyle name="Note 11 4 3" xfId="16240"/>
    <cellStyle name="Note 11 4 4" xfId="16241"/>
    <cellStyle name="Note 11 4 5" xfId="16242"/>
    <cellStyle name="Note 11 4 6" xfId="16243"/>
    <cellStyle name="Note 11 4 7" xfId="16244"/>
    <cellStyle name="Note 11 4 8" xfId="16245"/>
    <cellStyle name="Note 11 5" xfId="16246"/>
    <cellStyle name="Note 11 5 2" xfId="16247"/>
    <cellStyle name="Note 11 5 3" xfId="16248"/>
    <cellStyle name="Note 11 5 4" xfId="16249"/>
    <cellStyle name="Note 11 5 5" xfId="16250"/>
    <cellStyle name="Note 11 5 6" xfId="16251"/>
    <cellStyle name="Note 11 5 7" xfId="16252"/>
    <cellStyle name="Note 11 6" xfId="16253"/>
    <cellStyle name="Note 11 7" xfId="28809"/>
    <cellStyle name="Note 12" xfId="16254"/>
    <cellStyle name="Note 12 2" xfId="16255"/>
    <cellStyle name="Note 12 2 2" xfId="16256"/>
    <cellStyle name="Note 12 2 2 2" xfId="16257"/>
    <cellStyle name="Note 12 2 2 3" xfId="16258"/>
    <cellStyle name="Note 12 2 2 4" xfId="16259"/>
    <cellStyle name="Note 12 2 2 5" xfId="16260"/>
    <cellStyle name="Note 12 2 2 6" xfId="16261"/>
    <cellStyle name="Note 12 2 2 7" xfId="16262"/>
    <cellStyle name="Note 12 2 3" xfId="16263"/>
    <cellStyle name="Note 12 2 4" xfId="16264"/>
    <cellStyle name="Note 12 2 5" xfId="16265"/>
    <cellStyle name="Note 12 2 6" xfId="16266"/>
    <cellStyle name="Note 12 2 7" xfId="16267"/>
    <cellStyle name="Note 12 2 8" xfId="16268"/>
    <cellStyle name="Note 12 3" xfId="16269"/>
    <cellStyle name="Note 12 3 2" xfId="16270"/>
    <cellStyle name="Note 12 3 2 2" xfId="16271"/>
    <cellStyle name="Note 12 3 2 3" xfId="16272"/>
    <cellStyle name="Note 12 3 2 4" xfId="16273"/>
    <cellStyle name="Note 12 3 2 5" xfId="16274"/>
    <cellStyle name="Note 12 3 2 6" xfId="16275"/>
    <cellStyle name="Note 12 3 2 7" xfId="16276"/>
    <cellStyle name="Note 12 3 3" xfId="16277"/>
    <cellStyle name="Note 12 3 4" xfId="16278"/>
    <cellStyle name="Note 12 3 5" xfId="16279"/>
    <cellStyle name="Note 12 3 6" xfId="16280"/>
    <cellStyle name="Note 12 3 7" xfId="16281"/>
    <cellStyle name="Note 12 3 8" xfId="16282"/>
    <cellStyle name="Note 12 4" xfId="16283"/>
    <cellStyle name="Note 12 4 2" xfId="16284"/>
    <cellStyle name="Note 12 4 2 2" xfId="16285"/>
    <cellStyle name="Note 12 4 2 3" xfId="16286"/>
    <cellStyle name="Note 12 4 2 4" xfId="16287"/>
    <cellStyle name="Note 12 4 2 5" xfId="16288"/>
    <cellStyle name="Note 12 4 2 6" xfId="16289"/>
    <cellStyle name="Note 12 4 2 7" xfId="16290"/>
    <cellStyle name="Note 12 4 3" xfId="16291"/>
    <cellStyle name="Note 12 4 4" xfId="16292"/>
    <cellStyle name="Note 12 4 5" xfId="16293"/>
    <cellStyle name="Note 12 4 6" xfId="16294"/>
    <cellStyle name="Note 12 4 7" xfId="16295"/>
    <cellStyle name="Note 12 4 8" xfId="16296"/>
    <cellStyle name="Note 12 5" xfId="16297"/>
    <cellStyle name="Note 12 5 2" xfId="16298"/>
    <cellStyle name="Note 12 5 3" xfId="16299"/>
    <cellStyle name="Note 12 5 4" xfId="16300"/>
    <cellStyle name="Note 12 5 5" xfId="16301"/>
    <cellStyle name="Note 12 5 6" xfId="16302"/>
    <cellStyle name="Note 12 5 7" xfId="16303"/>
    <cellStyle name="Note 12 6" xfId="16304"/>
    <cellStyle name="Note 12 7" xfId="28810"/>
    <cellStyle name="Note 13" xfId="16305"/>
    <cellStyle name="Note 13 2" xfId="16306"/>
    <cellStyle name="Note 13 2 2" xfId="16307"/>
    <cellStyle name="Note 13 2 2 2" xfId="16308"/>
    <cellStyle name="Note 13 2 2 3" xfId="16309"/>
    <cellStyle name="Note 13 2 2 4" xfId="16310"/>
    <cellStyle name="Note 13 2 2 5" xfId="16311"/>
    <cellStyle name="Note 13 2 2 6" xfId="16312"/>
    <cellStyle name="Note 13 2 2 7" xfId="16313"/>
    <cellStyle name="Note 13 2 3" xfId="16314"/>
    <cellStyle name="Note 13 2 4" xfId="16315"/>
    <cellStyle name="Note 13 2 5" xfId="16316"/>
    <cellStyle name="Note 13 2 6" xfId="16317"/>
    <cellStyle name="Note 13 2 7" xfId="16318"/>
    <cellStyle name="Note 13 2 8" xfId="16319"/>
    <cellStyle name="Note 13 3" xfId="16320"/>
    <cellStyle name="Note 13 3 2" xfId="16321"/>
    <cellStyle name="Note 13 3 2 2" xfId="16322"/>
    <cellStyle name="Note 13 3 2 3" xfId="16323"/>
    <cellStyle name="Note 13 3 2 4" xfId="16324"/>
    <cellStyle name="Note 13 3 2 5" xfId="16325"/>
    <cellStyle name="Note 13 3 2 6" xfId="16326"/>
    <cellStyle name="Note 13 3 2 7" xfId="16327"/>
    <cellStyle name="Note 13 3 3" xfId="16328"/>
    <cellStyle name="Note 13 3 4" xfId="16329"/>
    <cellStyle name="Note 13 3 5" xfId="16330"/>
    <cellStyle name="Note 13 3 6" xfId="16331"/>
    <cellStyle name="Note 13 3 7" xfId="16332"/>
    <cellStyle name="Note 13 3 8" xfId="16333"/>
    <cellStyle name="Note 13 4" xfId="16334"/>
    <cellStyle name="Note 13 4 2" xfId="16335"/>
    <cellStyle name="Note 13 4 2 2" xfId="16336"/>
    <cellStyle name="Note 13 4 2 3" xfId="16337"/>
    <cellStyle name="Note 13 4 2 4" xfId="16338"/>
    <cellStyle name="Note 13 4 2 5" xfId="16339"/>
    <cellStyle name="Note 13 4 2 6" xfId="16340"/>
    <cellStyle name="Note 13 4 2 7" xfId="16341"/>
    <cellStyle name="Note 13 4 3" xfId="16342"/>
    <cellStyle name="Note 13 4 4" xfId="16343"/>
    <cellStyle name="Note 13 4 5" xfId="16344"/>
    <cellStyle name="Note 13 4 6" xfId="16345"/>
    <cellStyle name="Note 13 4 7" xfId="16346"/>
    <cellStyle name="Note 13 4 8" xfId="16347"/>
    <cellStyle name="Note 13 5" xfId="16348"/>
    <cellStyle name="Note 13 5 2" xfId="16349"/>
    <cellStyle name="Note 13 5 3" xfId="16350"/>
    <cellStyle name="Note 13 5 4" xfId="16351"/>
    <cellStyle name="Note 13 5 5" xfId="16352"/>
    <cellStyle name="Note 13 5 6" xfId="16353"/>
    <cellStyle name="Note 13 5 7" xfId="16354"/>
    <cellStyle name="Note 13 6" xfId="16355"/>
    <cellStyle name="Note 13 7" xfId="28811"/>
    <cellStyle name="Note 14" xfId="16356"/>
    <cellStyle name="Note 14 2" xfId="16357"/>
    <cellStyle name="Note 14 2 2" xfId="16358"/>
    <cellStyle name="Note 14 2 2 2" xfId="16359"/>
    <cellStyle name="Note 14 2 2 3" xfId="16360"/>
    <cellStyle name="Note 14 2 2 4" xfId="16361"/>
    <cellStyle name="Note 14 2 2 5" xfId="16362"/>
    <cellStyle name="Note 14 2 2 6" xfId="16363"/>
    <cellStyle name="Note 14 2 2 7" xfId="16364"/>
    <cellStyle name="Note 14 2 3" xfId="16365"/>
    <cellStyle name="Note 14 2 4" xfId="16366"/>
    <cellStyle name="Note 14 2 5" xfId="16367"/>
    <cellStyle name="Note 14 2 6" xfId="16368"/>
    <cellStyle name="Note 14 2 7" xfId="16369"/>
    <cellStyle name="Note 14 2 8" xfId="16370"/>
    <cellStyle name="Note 14 3" xfId="16371"/>
    <cellStyle name="Note 14 3 2" xfId="16372"/>
    <cellStyle name="Note 14 3 2 2" xfId="16373"/>
    <cellStyle name="Note 14 3 2 3" xfId="16374"/>
    <cellStyle name="Note 14 3 2 4" xfId="16375"/>
    <cellStyle name="Note 14 3 2 5" xfId="16376"/>
    <cellStyle name="Note 14 3 2 6" xfId="16377"/>
    <cellStyle name="Note 14 3 2 7" xfId="16378"/>
    <cellStyle name="Note 14 3 3" xfId="16379"/>
    <cellStyle name="Note 14 3 4" xfId="16380"/>
    <cellStyle name="Note 14 3 5" xfId="16381"/>
    <cellStyle name="Note 14 3 6" xfId="16382"/>
    <cellStyle name="Note 14 3 7" xfId="16383"/>
    <cellStyle name="Note 14 3 8" xfId="16384"/>
    <cellStyle name="Note 14 4" xfId="16385"/>
    <cellStyle name="Note 14 4 2" xfId="16386"/>
    <cellStyle name="Note 14 4 2 2" xfId="16387"/>
    <cellStyle name="Note 14 4 2 3" xfId="16388"/>
    <cellStyle name="Note 14 4 2 4" xfId="16389"/>
    <cellStyle name="Note 14 4 2 5" xfId="16390"/>
    <cellStyle name="Note 14 4 2 6" xfId="16391"/>
    <cellStyle name="Note 14 4 2 7" xfId="16392"/>
    <cellStyle name="Note 14 4 3" xfId="16393"/>
    <cellStyle name="Note 14 4 4" xfId="16394"/>
    <cellStyle name="Note 14 4 5" xfId="16395"/>
    <cellStyle name="Note 14 4 6" xfId="16396"/>
    <cellStyle name="Note 14 4 7" xfId="16397"/>
    <cellStyle name="Note 14 4 8" xfId="16398"/>
    <cellStyle name="Note 14 5" xfId="16399"/>
    <cellStyle name="Note 14 5 2" xfId="16400"/>
    <cellStyle name="Note 14 5 3" xfId="16401"/>
    <cellStyle name="Note 14 5 4" xfId="16402"/>
    <cellStyle name="Note 14 5 5" xfId="16403"/>
    <cellStyle name="Note 14 5 6" xfId="16404"/>
    <cellStyle name="Note 14 5 7" xfId="16405"/>
    <cellStyle name="Note 14 6" xfId="16406"/>
    <cellStyle name="Note 14 7" xfId="28812"/>
    <cellStyle name="Note 15" xfId="16407"/>
    <cellStyle name="Note 15 2" xfId="16408"/>
    <cellStyle name="Note 15 2 2" xfId="16409"/>
    <cellStyle name="Note 15 2 2 2" xfId="16410"/>
    <cellStyle name="Note 15 2 2 3" xfId="16411"/>
    <cellStyle name="Note 15 2 2 4" xfId="16412"/>
    <cellStyle name="Note 15 2 2 5" xfId="16413"/>
    <cellStyle name="Note 15 2 2 6" xfId="16414"/>
    <cellStyle name="Note 15 2 2 7" xfId="16415"/>
    <cellStyle name="Note 15 2 3" xfId="16416"/>
    <cellStyle name="Note 15 2 4" xfId="16417"/>
    <cellStyle name="Note 15 2 5" xfId="16418"/>
    <cellStyle name="Note 15 2 6" xfId="16419"/>
    <cellStyle name="Note 15 2 7" xfId="16420"/>
    <cellStyle name="Note 15 2 8" xfId="16421"/>
    <cellStyle name="Note 15 3" xfId="16422"/>
    <cellStyle name="Note 15 3 2" xfId="16423"/>
    <cellStyle name="Note 15 3 2 2" xfId="16424"/>
    <cellStyle name="Note 15 3 2 3" xfId="16425"/>
    <cellStyle name="Note 15 3 2 4" xfId="16426"/>
    <cellStyle name="Note 15 3 2 5" xfId="16427"/>
    <cellStyle name="Note 15 3 2 6" xfId="16428"/>
    <cellStyle name="Note 15 3 2 7" xfId="16429"/>
    <cellStyle name="Note 15 3 3" xfId="16430"/>
    <cellStyle name="Note 15 3 4" xfId="16431"/>
    <cellStyle name="Note 15 3 5" xfId="16432"/>
    <cellStyle name="Note 15 3 6" xfId="16433"/>
    <cellStyle name="Note 15 3 7" xfId="16434"/>
    <cellStyle name="Note 15 3 8" xfId="16435"/>
    <cellStyle name="Note 15 4" xfId="16436"/>
    <cellStyle name="Note 15 4 2" xfId="16437"/>
    <cellStyle name="Note 15 4 2 2" xfId="16438"/>
    <cellStyle name="Note 15 4 2 3" xfId="16439"/>
    <cellStyle name="Note 15 4 2 4" xfId="16440"/>
    <cellStyle name="Note 15 4 2 5" xfId="16441"/>
    <cellStyle name="Note 15 4 2 6" xfId="16442"/>
    <cellStyle name="Note 15 4 2 7" xfId="16443"/>
    <cellStyle name="Note 15 4 3" xfId="16444"/>
    <cellStyle name="Note 15 4 4" xfId="16445"/>
    <cellStyle name="Note 15 4 5" xfId="16446"/>
    <cellStyle name="Note 15 4 6" xfId="16447"/>
    <cellStyle name="Note 15 4 7" xfId="16448"/>
    <cellStyle name="Note 15 4 8" xfId="16449"/>
    <cellStyle name="Note 15 5" xfId="16450"/>
    <cellStyle name="Note 15 5 2" xfId="16451"/>
    <cellStyle name="Note 15 5 3" xfId="16452"/>
    <cellStyle name="Note 15 5 4" xfId="16453"/>
    <cellStyle name="Note 15 5 5" xfId="16454"/>
    <cellStyle name="Note 15 5 6" xfId="16455"/>
    <cellStyle name="Note 15 5 7" xfId="16456"/>
    <cellStyle name="Note 15 6" xfId="16457"/>
    <cellStyle name="Note 15 7" xfId="28813"/>
    <cellStyle name="Note 16" xfId="16458"/>
    <cellStyle name="Note 16 2" xfId="16459"/>
    <cellStyle name="Note 16 2 2" xfId="16460"/>
    <cellStyle name="Note 16 2 3" xfId="16461"/>
    <cellStyle name="Note 16 2 4" xfId="16462"/>
    <cellStyle name="Note 16 2 5" xfId="16463"/>
    <cellStyle name="Note 16 2 6" xfId="16464"/>
    <cellStyle name="Note 16 2 7" xfId="16465"/>
    <cellStyle name="Note 16 3" xfId="16466"/>
    <cellStyle name="Note 16 3 2" xfId="16467"/>
    <cellStyle name="Note 16 3 3" xfId="16468"/>
    <cellStyle name="Note 16 3 4" xfId="16469"/>
    <cellStyle name="Note 16 3 5" xfId="16470"/>
    <cellStyle name="Note 16 3 6" xfId="16471"/>
    <cellStyle name="Note 16 3 7" xfId="16472"/>
    <cellStyle name="Note 17" xfId="16473"/>
    <cellStyle name="Note 17 2" xfId="16474"/>
    <cellStyle name="Note 17 2 2" xfId="16475"/>
    <cellStyle name="Note 17 2 3" xfId="16476"/>
    <cellStyle name="Note 17 2 4" xfId="16477"/>
    <cellStyle name="Note 17 2 5" xfId="16478"/>
    <cellStyle name="Note 17 2 6" xfId="16479"/>
    <cellStyle name="Note 17 2 7" xfId="16480"/>
    <cellStyle name="Note 17 3" xfId="16481"/>
    <cellStyle name="Note 17 3 2" xfId="16482"/>
    <cellStyle name="Note 17 3 3" xfId="16483"/>
    <cellStyle name="Note 17 3 4" xfId="16484"/>
    <cellStyle name="Note 17 3 5" xfId="16485"/>
    <cellStyle name="Note 17 3 6" xfId="16486"/>
    <cellStyle name="Note 17 3 7" xfId="16487"/>
    <cellStyle name="Note 18" xfId="16488"/>
    <cellStyle name="Note 18 2" xfId="16489"/>
    <cellStyle name="Note 18 2 2" xfId="16490"/>
    <cellStyle name="Note 18 2 3" xfId="16491"/>
    <cellStyle name="Note 18 2 4" xfId="16492"/>
    <cellStyle name="Note 18 2 5" xfId="16493"/>
    <cellStyle name="Note 18 2 6" xfId="16494"/>
    <cellStyle name="Note 18 2 7" xfId="16495"/>
    <cellStyle name="Note 18 3" xfId="16496"/>
    <cellStyle name="Note 18 3 2" xfId="16497"/>
    <cellStyle name="Note 18 3 3" xfId="16498"/>
    <cellStyle name="Note 18 3 4" xfId="16499"/>
    <cellStyle name="Note 18 3 5" xfId="16500"/>
    <cellStyle name="Note 18 3 6" xfId="16501"/>
    <cellStyle name="Note 18 3 7" xfId="16502"/>
    <cellStyle name="Note 19" xfId="16503"/>
    <cellStyle name="Note 2" xfId="16504"/>
    <cellStyle name="Note 2 10" xfId="16505"/>
    <cellStyle name="Note 2 11" xfId="16506"/>
    <cellStyle name="Note 2 12" xfId="16507"/>
    <cellStyle name="Note 2 13" xfId="16508"/>
    <cellStyle name="Note 2 14" xfId="16509"/>
    <cellStyle name="Note 2 15" xfId="16510"/>
    <cellStyle name="Note 2 16" xfId="16511"/>
    <cellStyle name="Note 2 17" xfId="16512"/>
    <cellStyle name="Note 2 18" xfId="16513"/>
    <cellStyle name="Note 2 19" xfId="16514"/>
    <cellStyle name="Note 2 2" xfId="16515"/>
    <cellStyle name="Note 2 2 2" xfId="16516"/>
    <cellStyle name="Note 2 2 2 2" xfId="16517"/>
    <cellStyle name="Note 2 2 2 3" xfId="16518"/>
    <cellStyle name="Note 2 2 2 4" xfId="16519"/>
    <cellStyle name="Note 2 2 2 5" xfId="16520"/>
    <cellStyle name="Note 2 2 2 6" xfId="16521"/>
    <cellStyle name="Note 2 2 2 7" xfId="16522"/>
    <cellStyle name="Note 2 2 3" xfId="16523"/>
    <cellStyle name="Note 2 2 3 2" xfId="16524"/>
    <cellStyle name="Note 2 2 3 3" xfId="16525"/>
    <cellStyle name="Note 2 2 3 4" xfId="16526"/>
    <cellStyle name="Note 2 2 3 5" xfId="16527"/>
    <cellStyle name="Note 2 2 3 6" xfId="16528"/>
    <cellStyle name="Note 2 2 3 7" xfId="16529"/>
    <cellStyle name="Note 2 20" xfId="16530"/>
    <cellStyle name="Note 2 20 2" xfId="16531"/>
    <cellStyle name="Note 2 20 3" xfId="16532"/>
    <cellStyle name="Note 2 20 4" xfId="16533"/>
    <cellStyle name="Note 2 20 5" xfId="16534"/>
    <cellStyle name="Note 2 20 6" xfId="16535"/>
    <cellStyle name="Note 2 20 7" xfId="16536"/>
    <cellStyle name="Note 2 21" xfId="16537"/>
    <cellStyle name="Note 2 21 2" xfId="16538"/>
    <cellStyle name="Note 2 21 3" xfId="16539"/>
    <cellStyle name="Note 2 21 4" xfId="16540"/>
    <cellStyle name="Note 2 21 5" xfId="16541"/>
    <cellStyle name="Note 2 21 6" xfId="16542"/>
    <cellStyle name="Note 2 21 7" xfId="16543"/>
    <cellStyle name="Note 2 22" xfId="16544"/>
    <cellStyle name="Note 2 23" xfId="28814"/>
    <cellStyle name="Note 2 3" xfId="16545"/>
    <cellStyle name="Note 2 3 2" xfId="16546"/>
    <cellStyle name="Note 2 3 2 2" xfId="16547"/>
    <cellStyle name="Note 2 3 2 3" xfId="16548"/>
    <cellStyle name="Note 2 3 2 4" xfId="16549"/>
    <cellStyle name="Note 2 3 2 5" xfId="16550"/>
    <cellStyle name="Note 2 3 2 6" xfId="16551"/>
    <cellStyle name="Note 2 3 2 7" xfId="16552"/>
    <cellStyle name="Note 2 3 3" xfId="16553"/>
    <cellStyle name="Note 2 3 3 2" xfId="16554"/>
    <cellStyle name="Note 2 3 3 3" xfId="16555"/>
    <cellStyle name="Note 2 3 3 4" xfId="16556"/>
    <cellStyle name="Note 2 3 3 5" xfId="16557"/>
    <cellStyle name="Note 2 3 3 6" xfId="16558"/>
    <cellStyle name="Note 2 3 3 7" xfId="16559"/>
    <cellStyle name="Note 2 4" xfId="16560"/>
    <cellStyle name="Note 2 4 2" xfId="16561"/>
    <cellStyle name="Note 2 4 2 2" xfId="16562"/>
    <cellStyle name="Note 2 4 2 3" xfId="16563"/>
    <cellStyle name="Note 2 4 2 4" xfId="16564"/>
    <cellStyle name="Note 2 4 2 5" xfId="16565"/>
    <cellStyle name="Note 2 4 2 6" xfId="16566"/>
    <cellStyle name="Note 2 4 2 7" xfId="16567"/>
    <cellStyle name="Note 2 4 3" xfId="16568"/>
    <cellStyle name="Note 2 4 3 2" xfId="16569"/>
    <cellStyle name="Note 2 4 3 3" xfId="16570"/>
    <cellStyle name="Note 2 4 3 4" xfId="16571"/>
    <cellStyle name="Note 2 4 3 5" xfId="16572"/>
    <cellStyle name="Note 2 4 3 6" xfId="16573"/>
    <cellStyle name="Note 2 4 3 7" xfId="16574"/>
    <cellStyle name="Note 2 5" xfId="16575"/>
    <cellStyle name="Note 2 6" xfId="16576"/>
    <cellStyle name="Note 2 7" xfId="16577"/>
    <cellStyle name="Note 2 8" xfId="16578"/>
    <cellStyle name="Note 2 9" xfId="16579"/>
    <cellStyle name="Note 20" xfId="16580"/>
    <cellStyle name="Note 21" xfId="16581"/>
    <cellStyle name="Note 22" xfId="16582"/>
    <cellStyle name="Note 23" xfId="16583"/>
    <cellStyle name="Note 24" xfId="16584"/>
    <cellStyle name="Note 25" xfId="16585"/>
    <cellStyle name="Note 26" xfId="16586"/>
    <cellStyle name="Note 27" xfId="16587"/>
    <cellStyle name="Note 28" xfId="16588"/>
    <cellStyle name="Note 29" xfId="16589"/>
    <cellStyle name="Note 3" xfId="16590"/>
    <cellStyle name="Note 3 2" xfId="16591"/>
    <cellStyle name="Note 3 2 2" xfId="16592"/>
    <cellStyle name="Note 3 2 2 2" xfId="16593"/>
    <cellStyle name="Note 3 2 2 3" xfId="16594"/>
    <cellStyle name="Note 3 2 2 4" xfId="16595"/>
    <cellStyle name="Note 3 2 2 5" xfId="16596"/>
    <cellStyle name="Note 3 2 2 6" xfId="16597"/>
    <cellStyle name="Note 3 2 2 7" xfId="16598"/>
    <cellStyle name="Note 3 2 3" xfId="16599"/>
    <cellStyle name="Note 3 2 4" xfId="16600"/>
    <cellStyle name="Note 3 2 5" xfId="16601"/>
    <cellStyle name="Note 3 2 6" xfId="16602"/>
    <cellStyle name="Note 3 2 7" xfId="16603"/>
    <cellStyle name="Note 3 2 8" xfId="16604"/>
    <cellStyle name="Note 3 3" xfId="16605"/>
    <cellStyle name="Note 3 3 2" xfId="16606"/>
    <cellStyle name="Note 3 3 2 2" xfId="16607"/>
    <cellStyle name="Note 3 3 2 3" xfId="16608"/>
    <cellStyle name="Note 3 3 2 4" xfId="16609"/>
    <cellStyle name="Note 3 3 2 5" xfId="16610"/>
    <cellStyle name="Note 3 3 2 6" xfId="16611"/>
    <cellStyle name="Note 3 3 2 7" xfId="16612"/>
    <cellStyle name="Note 3 3 3" xfId="16613"/>
    <cellStyle name="Note 3 3 4" xfId="16614"/>
    <cellStyle name="Note 3 3 5" xfId="16615"/>
    <cellStyle name="Note 3 3 6" xfId="16616"/>
    <cellStyle name="Note 3 3 7" xfId="16617"/>
    <cellStyle name="Note 3 3 8" xfId="16618"/>
    <cellStyle name="Note 3 4" xfId="16619"/>
    <cellStyle name="Note 3 4 2" xfId="16620"/>
    <cellStyle name="Note 3 4 2 2" xfId="16621"/>
    <cellStyle name="Note 3 4 2 3" xfId="16622"/>
    <cellStyle name="Note 3 4 2 4" xfId="16623"/>
    <cellStyle name="Note 3 4 2 5" xfId="16624"/>
    <cellStyle name="Note 3 4 2 6" xfId="16625"/>
    <cellStyle name="Note 3 4 2 7" xfId="16626"/>
    <cellStyle name="Note 3 4 3" xfId="16627"/>
    <cellStyle name="Note 3 4 4" xfId="16628"/>
    <cellStyle name="Note 3 4 5" xfId="16629"/>
    <cellStyle name="Note 3 4 6" xfId="16630"/>
    <cellStyle name="Note 3 4 7" xfId="16631"/>
    <cellStyle name="Note 3 4 8" xfId="16632"/>
    <cellStyle name="Note 3 5" xfId="16633"/>
    <cellStyle name="Note 3 5 2" xfId="16634"/>
    <cellStyle name="Note 3 5 3" xfId="16635"/>
    <cellStyle name="Note 3 5 4" xfId="16636"/>
    <cellStyle name="Note 3 5 5" xfId="16637"/>
    <cellStyle name="Note 3 5 6" xfId="16638"/>
    <cellStyle name="Note 3 5 7" xfId="16639"/>
    <cellStyle name="Note 3 6" xfId="16640"/>
    <cellStyle name="Note 3 7" xfId="28815"/>
    <cellStyle name="Note 30" xfId="16641"/>
    <cellStyle name="Note 31" xfId="16642"/>
    <cellStyle name="Note 32" xfId="16643"/>
    <cellStyle name="Note 33" xfId="16644"/>
    <cellStyle name="Note 34" xfId="16645"/>
    <cellStyle name="Note 34 2" xfId="16646"/>
    <cellStyle name="Note 34 3" xfId="16647"/>
    <cellStyle name="Note 34 4" xfId="16648"/>
    <cellStyle name="Note 34 5" xfId="16649"/>
    <cellStyle name="Note 34 6" xfId="16650"/>
    <cellStyle name="Note 34 7" xfId="16651"/>
    <cellStyle name="Note 35" xfId="16652"/>
    <cellStyle name="Note 35 2" xfId="16653"/>
    <cellStyle name="Note 35 3" xfId="16654"/>
    <cellStyle name="Note 35 4" xfId="16655"/>
    <cellStyle name="Note 35 5" xfId="16656"/>
    <cellStyle name="Note 35 6" xfId="16657"/>
    <cellStyle name="Note 35 7" xfId="16658"/>
    <cellStyle name="Note 36" xfId="16659"/>
    <cellStyle name="Note 37" xfId="28807"/>
    <cellStyle name="Note 4" xfId="16660"/>
    <cellStyle name="Note 4 2" xfId="16661"/>
    <cellStyle name="Note 4 2 2" xfId="16662"/>
    <cellStyle name="Note 4 2 2 2" xfId="16663"/>
    <cellStyle name="Note 4 2 2 3" xfId="16664"/>
    <cellStyle name="Note 4 2 2 4" xfId="16665"/>
    <cellStyle name="Note 4 2 2 5" xfId="16666"/>
    <cellStyle name="Note 4 2 2 6" xfId="16667"/>
    <cellStyle name="Note 4 2 2 7" xfId="16668"/>
    <cellStyle name="Note 4 2 3" xfId="16669"/>
    <cellStyle name="Note 4 2 4" xfId="16670"/>
    <cellStyle name="Note 4 2 5" xfId="16671"/>
    <cellStyle name="Note 4 2 6" xfId="16672"/>
    <cellStyle name="Note 4 2 7" xfId="16673"/>
    <cellStyle name="Note 4 2 8" xfId="16674"/>
    <cellStyle name="Note 4 3" xfId="16675"/>
    <cellStyle name="Note 4 3 2" xfId="16676"/>
    <cellStyle name="Note 4 3 2 2" xfId="16677"/>
    <cellStyle name="Note 4 3 2 3" xfId="16678"/>
    <cellStyle name="Note 4 3 2 4" xfId="16679"/>
    <cellStyle name="Note 4 3 2 5" xfId="16680"/>
    <cellStyle name="Note 4 3 2 6" xfId="16681"/>
    <cellStyle name="Note 4 3 2 7" xfId="16682"/>
    <cellStyle name="Note 4 3 3" xfId="16683"/>
    <cellStyle name="Note 4 3 4" xfId="16684"/>
    <cellStyle name="Note 4 3 5" xfId="16685"/>
    <cellStyle name="Note 4 3 6" xfId="16686"/>
    <cellStyle name="Note 4 3 7" xfId="16687"/>
    <cellStyle name="Note 4 3 8" xfId="16688"/>
    <cellStyle name="Note 4 4" xfId="16689"/>
    <cellStyle name="Note 4 4 2" xfId="16690"/>
    <cellStyle name="Note 4 4 2 2" xfId="16691"/>
    <cellStyle name="Note 4 4 2 3" xfId="16692"/>
    <cellStyle name="Note 4 4 2 4" xfId="16693"/>
    <cellStyle name="Note 4 4 2 5" xfId="16694"/>
    <cellStyle name="Note 4 4 2 6" xfId="16695"/>
    <cellStyle name="Note 4 4 2 7" xfId="16696"/>
    <cellStyle name="Note 4 4 3" xfId="16697"/>
    <cellStyle name="Note 4 4 4" xfId="16698"/>
    <cellStyle name="Note 4 4 5" xfId="16699"/>
    <cellStyle name="Note 4 4 6" xfId="16700"/>
    <cellStyle name="Note 4 4 7" xfId="16701"/>
    <cellStyle name="Note 4 4 8" xfId="16702"/>
    <cellStyle name="Note 4 5" xfId="16703"/>
    <cellStyle name="Note 4 5 2" xfId="16704"/>
    <cellStyle name="Note 4 5 3" xfId="16705"/>
    <cellStyle name="Note 4 5 4" xfId="16706"/>
    <cellStyle name="Note 4 5 5" xfId="16707"/>
    <cellStyle name="Note 4 5 6" xfId="16708"/>
    <cellStyle name="Note 4 5 7" xfId="16709"/>
    <cellStyle name="Note 4 6" xfId="16710"/>
    <cellStyle name="Note 4 7" xfId="28816"/>
    <cellStyle name="Note 5" xfId="16711"/>
    <cellStyle name="Note 5 2" xfId="16712"/>
    <cellStyle name="Note 5 2 2" xfId="16713"/>
    <cellStyle name="Note 5 2 2 2" xfId="16714"/>
    <cellStyle name="Note 5 2 2 3" xfId="16715"/>
    <cellStyle name="Note 5 2 2 4" xfId="16716"/>
    <cellStyle name="Note 5 2 2 5" xfId="16717"/>
    <cellStyle name="Note 5 2 2 6" xfId="16718"/>
    <cellStyle name="Note 5 2 2 7" xfId="16719"/>
    <cellStyle name="Note 5 2 3" xfId="16720"/>
    <cellStyle name="Note 5 2 4" xfId="16721"/>
    <cellStyle name="Note 5 2 5" xfId="16722"/>
    <cellStyle name="Note 5 2 6" xfId="16723"/>
    <cellStyle name="Note 5 2 7" xfId="16724"/>
    <cellStyle name="Note 5 2 8" xfId="16725"/>
    <cellStyle name="Note 5 3" xfId="16726"/>
    <cellStyle name="Note 5 3 2" xfId="16727"/>
    <cellStyle name="Note 5 3 2 2" xfId="16728"/>
    <cellStyle name="Note 5 3 2 3" xfId="16729"/>
    <cellStyle name="Note 5 3 2 4" xfId="16730"/>
    <cellStyle name="Note 5 3 2 5" xfId="16731"/>
    <cellStyle name="Note 5 3 2 6" xfId="16732"/>
    <cellStyle name="Note 5 3 2 7" xfId="16733"/>
    <cellStyle name="Note 5 3 3" xfId="16734"/>
    <cellStyle name="Note 5 3 4" xfId="16735"/>
    <cellStyle name="Note 5 3 5" xfId="16736"/>
    <cellStyle name="Note 5 3 6" xfId="16737"/>
    <cellStyle name="Note 5 3 7" xfId="16738"/>
    <cellStyle name="Note 5 3 8" xfId="16739"/>
    <cellStyle name="Note 5 4" xfId="16740"/>
    <cellStyle name="Note 5 4 2" xfId="16741"/>
    <cellStyle name="Note 5 4 2 2" xfId="16742"/>
    <cellStyle name="Note 5 4 2 3" xfId="16743"/>
    <cellStyle name="Note 5 4 2 4" xfId="16744"/>
    <cellStyle name="Note 5 4 2 5" xfId="16745"/>
    <cellStyle name="Note 5 4 2 6" xfId="16746"/>
    <cellStyle name="Note 5 4 2 7" xfId="16747"/>
    <cellStyle name="Note 5 4 3" xfId="16748"/>
    <cellStyle name="Note 5 4 4" xfId="16749"/>
    <cellStyle name="Note 5 4 5" xfId="16750"/>
    <cellStyle name="Note 5 4 6" xfId="16751"/>
    <cellStyle name="Note 5 4 7" xfId="16752"/>
    <cellStyle name="Note 5 4 8" xfId="16753"/>
    <cellStyle name="Note 5 5" xfId="16754"/>
    <cellStyle name="Note 5 5 2" xfId="16755"/>
    <cellStyle name="Note 5 5 3" xfId="16756"/>
    <cellStyle name="Note 5 5 4" xfId="16757"/>
    <cellStyle name="Note 5 5 5" xfId="16758"/>
    <cellStyle name="Note 5 5 6" xfId="16759"/>
    <cellStyle name="Note 5 5 7" xfId="16760"/>
    <cellStyle name="Note 5 6" xfId="16761"/>
    <cellStyle name="Note 5 7" xfId="28817"/>
    <cellStyle name="Note 6" xfId="16762"/>
    <cellStyle name="Note 6 2" xfId="16763"/>
    <cellStyle name="Note 6 2 2" xfId="16764"/>
    <cellStyle name="Note 6 2 2 2" xfId="16765"/>
    <cellStyle name="Note 6 2 2 3" xfId="16766"/>
    <cellStyle name="Note 6 2 2 4" xfId="16767"/>
    <cellStyle name="Note 6 2 2 5" xfId="16768"/>
    <cellStyle name="Note 6 2 2 6" xfId="16769"/>
    <cellStyle name="Note 6 2 2 7" xfId="16770"/>
    <cellStyle name="Note 6 2 3" xfId="16771"/>
    <cellStyle name="Note 6 2 4" xfId="16772"/>
    <cellStyle name="Note 6 2 5" xfId="16773"/>
    <cellStyle name="Note 6 2 6" xfId="16774"/>
    <cellStyle name="Note 6 2 7" xfId="16775"/>
    <cellStyle name="Note 6 2 8" xfId="16776"/>
    <cellStyle name="Note 6 3" xfId="16777"/>
    <cellStyle name="Note 6 3 2" xfId="16778"/>
    <cellStyle name="Note 6 3 2 2" xfId="16779"/>
    <cellStyle name="Note 6 3 2 3" xfId="16780"/>
    <cellStyle name="Note 6 3 2 4" xfId="16781"/>
    <cellStyle name="Note 6 3 2 5" xfId="16782"/>
    <cellStyle name="Note 6 3 2 6" xfId="16783"/>
    <cellStyle name="Note 6 3 2 7" xfId="16784"/>
    <cellStyle name="Note 6 3 3" xfId="16785"/>
    <cellStyle name="Note 6 3 4" xfId="16786"/>
    <cellStyle name="Note 6 3 5" xfId="16787"/>
    <cellStyle name="Note 6 3 6" xfId="16788"/>
    <cellStyle name="Note 6 3 7" xfId="16789"/>
    <cellStyle name="Note 6 3 8" xfId="16790"/>
    <cellStyle name="Note 6 4" xfId="16791"/>
    <cellStyle name="Note 6 4 2" xfId="16792"/>
    <cellStyle name="Note 6 4 2 2" xfId="16793"/>
    <cellStyle name="Note 6 4 2 3" xfId="16794"/>
    <cellStyle name="Note 6 4 2 4" xfId="16795"/>
    <cellStyle name="Note 6 4 2 5" xfId="16796"/>
    <cellStyle name="Note 6 4 2 6" xfId="16797"/>
    <cellStyle name="Note 6 4 2 7" xfId="16798"/>
    <cellStyle name="Note 6 4 3" xfId="16799"/>
    <cellStyle name="Note 6 4 4" xfId="16800"/>
    <cellStyle name="Note 6 4 5" xfId="16801"/>
    <cellStyle name="Note 6 4 6" xfId="16802"/>
    <cellStyle name="Note 6 4 7" xfId="16803"/>
    <cellStyle name="Note 6 4 8" xfId="16804"/>
    <cellStyle name="Note 6 5" xfId="16805"/>
    <cellStyle name="Note 6 5 2" xfId="16806"/>
    <cellStyle name="Note 6 5 3" xfId="16807"/>
    <cellStyle name="Note 6 5 4" xfId="16808"/>
    <cellStyle name="Note 6 5 5" xfId="16809"/>
    <cellStyle name="Note 6 5 6" xfId="16810"/>
    <cellStyle name="Note 6 5 7" xfId="16811"/>
    <cellStyle name="Note 6 6" xfId="16812"/>
    <cellStyle name="Note 6 7" xfId="28818"/>
    <cellStyle name="Note 7" xfId="16813"/>
    <cellStyle name="Note 7 2" xfId="16814"/>
    <cellStyle name="Note 7 2 2" xfId="16815"/>
    <cellStyle name="Note 7 2 2 2" xfId="16816"/>
    <cellStyle name="Note 7 2 2 3" xfId="16817"/>
    <cellStyle name="Note 7 2 2 4" xfId="16818"/>
    <cellStyle name="Note 7 2 2 5" xfId="16819"/>
    <cellStyle name="Note 7 2 2 6" xfId="16820"/>
    <cellStyle name="Note 7 2 2 7" xfId="16821"/>
    <cellStyle name="Note 7 2 3" xfId="16822"/>
    <cellStyle name="Note 7 2 4" xfId="16823"/>
    <cellStyle name="Note 7 2 5" xfId="16824"/>
    <cellStyle name="Note 7 2 6" xfId="16825"/>
    <cellStyle name="Note 7 2 7" xfId="16826"/>
    <cellStyle name="Note 7 2 8" xfId="16827"/>
    <cellStyle name="Note 7 3" xfId="16828"/>
    <cellStyle name="Note 7 3 2" xfId="16829"/>
    <cellStyle name="Note 7 3 2 2" xfId="16830"/>
    <cellStyle name="Note 7 3 2 3" xfId="16831"/>
    <cellStyle name="Note 7 3 2 4" xfId="16832"/>
    <cellStyle name="Note 7 3 2 5" xfId="16833"/>
    <cellStyle name="Note 7 3 2 6" xfId="16834"/>
    <cellStyle name="Note 7 3 2 7" xfId="16835"/>
    <cellStyle name="Note 7 3 3" xfId="16836"/>
    <cellStyle name="Note 7 3 4" xfId="16837"/>
    <cellStyle name="Note 7 3 5" xfId="16838"/>
    <cellStyle name="Note 7 3 6" xfId="16839"/>
    <cellStyle name="Note 7 3 7" xfId="16840"/>
    <cellStyle name="Note 7 3 8" xfId="16841"/>
    <cellStyle name="Note 7 4" xfId="16842"/>
    <cellStyle name="Note 7 4 2" xfId="16843"/>
    <cellStyle name="Note 7 4 2 2" xfId="16844"/>
    <cellStyle name="Note 7 4 2 3" xfId="16845"/>
    <cellStyle name="Note 7 4 2 4" xfId="16846"/>
    <cellStyle name="Note 7 4 2 5" xfId="16847"/>
    <cellStyle name="Note 7 4 2 6" xfId="16848"/>
    <cellStyle name="Note 7 4 2 7" xfId="16849"/>
    <cellStyle name="Note 7 4 3" xfId="16850"/>
    <cellStyle name="Note 7 4 4" xfId="16851"/>
    <cellStyle name="Note 7 4 5" xfId="16852"/>
    <cellStyle name="Note 7 4 6" xfId="16853"/>
    <cellStyle name="Note 7 4 7" xfId="16854"/>
    <cellStyle name="Note 7 4 8" xfId="16855"/>
    <cellStyle name="Note 7 5" xfId="16856"/>
    <cellStyle name="Note 7 5 2" xfId="16857"/>
    <cellStyle name="Note 7 5 3" xfId="16858"/>
    <cellStyle name="Note 7 5 4" xfId="16859"/>
    <cellStyle name="Note 7 5 5" xfId="16860"/>
    <cellStyle name="Note 7 5 6" xfId="16861"/>
    <cellStyle name="Note 7 5 7" xfId="16862"/>
    <cellStyle name="Note 7 6" xfId="16863"/>
    <cellStyle name="Note 7 7" xfId="28819"/>
    <cellStyle name="Note 8" xfId="16864"/>
    <cellStyle name="Note 8 2" xfId="16865"/>
    <cellStyle name="Note 8 2 2" xfId="16866"/>
    <cellStyle name="Note 8 2 2 2" xfId="16867"/>
    <cellStyle name="Note 8 2 2 3" xfId="16868"/>
    <cellStyle name="Note 8 2 2 4" xfId="16869"/>
    <cellStyle name="Note 8 2 2 5" xfId="16870"/>
    <cellStyle name="Note 8 2 2 6" xfId="16871"/>
    <cellStyle name="Note 8 2 2 7" xfId="16872"/>
    <cellStyle name="Note 8 2 3" xfId="16873"/>
    <cellStyle name="Note 8 2 4" xfId="16874"/>
    <cellStyle name="Note 8 2 5" xfId="16875"/>
    <cellStyle name="Note 8 2 6" xfId="16876"/>
    <cellStyle name="Note 8 2 7" xfId="16877"/>
    <cellStyle name="Note 8 2 8" xfId="16878"/>
    <cellStyle name="Note 8 3" xfId="16879"/>
    <cellStyle name="Note 8 3 2" xfId="16880"/>
    <cellStyle name="Note 8 3 2 2" xfId="16881"/>
    <cellStyle name="Note 8 3 2 3" xfId="16882"/>
    <cellStyle name="Note 8 3 2 4" xfId="16883"/>
    <cellStyle name="Note 8 3 2 5" xfId="16884"/>
    <cellStyle name="Note 8 3 2 6" xfId="16885"/>
    <cellStyle name="Note 8 3 2 7" xfId="16886"/>
    <cellStyle name="Note 8 3 3" xfId="16887"/>
    <cellStyle name="Note 8 3 4" xfId="16888"/>
    <cellStyle name="Note 8 3 5" xfId="16889"/>
    <cellStyle name="Note 8 3 6" xfId="16890"/>
    <cellStyle name="Note 8 3 7" xfId="16891"/>
    <cellStyle name="Note 8 3 8" xfId="16892"/>
    <cellStyle name="Note 8 4" xfId="16893"/>
    <cellStyle name="Note 8 4 2" xfId="16894"/>
    <cellStyle name="Note 8 4 2 2" xfId="16895"/>
    <cellStyle name="Note 8 4 2 3" xfId="16896"/>
    <cellStyle name="Note 8 4 2 4" xfId="16897"/>
    <cellStyle name="Note 8 4 2 5" xfId="16898"/>
    <cellStyle name="Note 8 4 2 6" xfId="16899"/>
    <cellStyle name="Note 8 4 2 7" xfId="16900"/>
    <cellStyle name="Note 8 4 3" xfId="16901"/>
    <cellStyle name="Note 8 4 4" xfId="16902"/>
    <cellStyle name="Note 8 4 5" xfId="16903"/>
    <cellStyle name="Note 8 4 6" xfId="16904"/>
    <cellStyle name="Note 8 4 7" xfId="16905"/>
    <cellStyle name="Note 8 4 8" xfId="16906"/>
    <cellStyle name="Note 8 5" xfId="16907"/>
    <cellStyle name="Note 8 5 2" xfId="16908"/>
    <cellStyle name="Note 8 5 3" xfId="16909"/>
    <cellStyle name="Note 8 5 4" xfId="16910"/>
    <cellStyle name="Note 8 5 5" xfId="16911"/>
    <cellStyle name="Note 8 5 6" xfId="16912"/>
    <cellStyle name="Note 8 5 7" xfId="16913"/>
    <cellStyle name="Note 8 6" xfId="16914"/>
    <cellStyle name="Note 8 7" xfId="28820"/>
    <cellStyle name="Note 9" xfId="16915"/>
    <cellStyle name="Note 9 2" xfId="16916"/>
    <cellStyle name="Note 9 2 2" xfId="16917"/>
    <cellStyle name="Note 9 2 2 2" xfId="16918"/>
    <cellStyle name="Note 9 2 2 3" xfId="16919"/>
    <cellStyle name="Note 9 2 2 4" xfId="16920"/>
    <cellStyle name="Note 9 2 2 5" xfId="16921"/>
    <cellStyle name="Note 9 2 2 6" xfId="16922"/>
    <cellStyle name="Note 9 2 2 7" xfId="16923"/>
    <cellStyle name="Note 9 2 3" xfId="16924"/>
    <cellStyle name="Note 9 2 4" xfId="16925"/>
    <cellStyle name="Note 9 2 5" xfId="16926"/>
    <cellStyle name="Note 9 2 6" xfId="16927"/>
    <cellStyle name="Note 9 2 7" xfId="16928"/>
    <cellStyle name="Note 9 2 8" xfId="16929"/>
    <cellStyle name="Note 9 3" xfId="16930"/>
    <cellStyle name="Note 9 3 2" xfId="16931"/>
    <cellStyle name="Note 9 3 2 2" xfId="16932"/>
    <cellStyle name="Note 9 3 2 3" xfId="16933"/>
    <cellStyle name="Note 9 3 2 4" xfId="16934"/>
    <cellStyle name="Note 9 3 2 5" xfId="16935"/>
    <cellStyle name="Note 9 3 2 6" xfId="16936"/>
    <cellStyle name="Note 9 3 2 7" xfId="16937"/>
    <cellStyle name="Note 9 3 3" xfId="16938"/>
    <cellStyle name="Note 9 3 4" xfId="16939"/>
    <cellStyle name="Note 9 3 5" xfId="16940"/>
    <cellStyle name="Note 9 3 6" xfId="16941"/>
    <cellStyle name="Note 9 3 7" xfId="16942"/>
    <cellStyle name="Note 9 3 8" xfId="16943"/>
    <cellStyle name="Note 9 4" xfId="16944"/>
    <cellStyle name="Note 9 4 2" xfId="16945"/>
    <cellStyle name="Note 9 4 2 2" xfId="16946"/>
    <cellStyle name="Note 9 4 2 3" xfId="16947"/>
    <cellStyle name="Note 9 4 2 4" xfId="16948"/>
    <cellStyle name="Note 9 4 2 5" xfId="16949"/>
    <cellStyle name="Note 9 4 2 6" xfId="16950"/>
    <cellStyle name="Note 9 4 2 7" xfId="16951"/>
    <cellStyle name="Note 9 4 3" xfId="16952"/>
    <cellStyle name="Note 9 4 4" xfId="16953"/>
    <cellStyle name="Note 9 4 5" xfId="16954"/>
    <cellStyle name="Note 9 4 6" xfId="16955"/>
    <cellStyle name="Note 9 4 7" xfId="16956"/>
    <cellStyle name="Note 9 4 8" xfId="16957"/>
    <cellStyle name="Note 9 5" xfId="16958"/>
    <cellStyle name="Note 9 5 2" xfId="16959"/>
    <cellStyle name="Note 9 5 3" xfId="16960"/>
    <cellStyle name="Note 9 5 4" xfId="16961"/>
    <cellStyle name="Note 9 5 5" xfId="16962"/>
    <cellStyle name="Note 9 5 6" xfId="16963"/>
    <cellStyle name="Note 9 5 7" xfId="16964"/>
    <cellStyle name="Note 9 6" xfId="16965"/>
    <cellStyle name="Note 9 7" xfId="28821"/>
    <cellStyle name="nplode" xfId="16966"/>
    <cellStyle name="nplode 10" xfId="16967"/>
    <cellStyle name="nplode 11" xfId="16968"/>
    <cellStyle name="nplode 12" xfId="16969"/>
    <cellStyle name="nplode 13" xfId="16970"/>
    <cellStyle name="nplode 14" xfId="16971"/>
    <cellStyle name="nplode 15" xfId="16972"/>
    <cellStyle name="nplode 16" xfId="16973"/>
    <cellStyle name="nplode 17" xfId="16974"/>
    <cellStyle name="nplode 18" xfId="16975"/>
    <cellStyle name="nplode 19" xfId="16976"/>
    <cellStyle name="nplode 2" xfId="16977"/>
    <cellStyle name="nplode 20" xfId="16978"/>
    <cellStyle name="nplode 21" xfId="16979"/>
    <cellStyle name="nplode 22" xfId="16980"/>
    <cellStyle name="nplode 23" xfId="28822"/>
    <cellStyle name="nplode 3" xfId="16981"/>
    <cellStyle name="nplode 4" xfId="16982"/>
    <cellStyle name="nplode 5" xfId="16983"/>
    <cellStyle name="nplode 6" xfId="16984"/>
    <cellStyle name="nplode 7" xfId="16985"/>
    <cellStyle name="nplode 8" xfId="16986"/>
    <cellStyle name="nplode 9" xfId="16987"/>
    <cellStyle name="Œ…‹æØ‚è [0.00]_Region Orders (2)" xfId="16988"/>
    <cellStyle name="Œ…‹æØ‚è_Region Orders (2)" xfId="16989"/>
    <cellStyle name="Output" xfId="16990"/>
    <cellStyle name="Output 10" xfId="16991"/>
    <cellStyle name="Output 11" xfId="16992"/>
    <cellStyle name="Output 12" xfId="16993"/>
    <cellStyle name="Output 13" xfId="16994"/>
    <cellStyle name="Output 14" xfId="16995"/>
    <cellStyle name="Output 15" xfId="16996"/>
    <cellStyle name="Output 16" xfId="16997"/>
    <cellStyle name="Output 17" xfId="16998"/>
    <cellStyle name="Output 18" xfId="16999"/>
    <cellStyle name="Output 19" xfId="17000"/>
    <cellStyle name="Output 2" xfId="17001"/>
    <cellStyle name="Output 2 10" xfId="17002"/>
    <cellStyle name="Output 2 11" xfId="17003"/>
    <cellStyle name="Output 2 12" xfId="17004"/>
    <cellStyle name="Output 2 13" xfId="17005"/>
    <cellStyle name="Output 2 14" xfId="17006"/>
    <cellStyle name="Output 2 15" xfId="17007"/>
    <cellStyle name="Output 2 16" xfId="17008"/>
    <cellStyle name="Output 2 17" xfId="17009"/>
    <cellStyle name="Output 2 18" xfId="17010"/>
    <cellStyle name="Output 2 19" xfId="17011"/>
    <cellStyle name="Output 2 2" xfId="17012"/>
    <cellStyle name="Output 2 2 2" xfId="17013"/>
    <cellStyle name="Output 2 2 2 2" xfId="17014"/>
    <cellStyle name="Output 2 2 2 3" xfId="17015"/>
    <cellStyle name="Output 2 2 2 4" xfId="17016"/>
    <cellStyle name="Output 2 2 2 5" xfId="17017"/>
    <cellStyle name="Output 2 2 2 6" xfId="17018"/>
    <cellStyle name="Output 2 2 2 7" xfId="17019"/>
    <cellStyle name="Output 2 2 3" xfId="17020"/>
    <cellStyle name="Output 2 2 3 2" xfId="17021"/>
    <cellStyle name="Output 2 2 3 3" xfId="17022"/>
    <cellStyle name="Output 2 2 3 4" xfId="17023"/>
    <cellStyle name="Output 2 2 3 5" xfId="17024"/>
    <cellStyle name="Output 2 2 3 6" xfId="17025"/>
    <cellStyle name="Output 2 2 3 7" xfId="17026"/>
    <cellStyle name="Output 2 20" xfId="17027"/>
    <cellStyle name="Output 2 20 2" xfId="17028"/>
    <cellStyle name="Output 2 20 3" xfId="17029"/>
    <cellStyle name="Output 2 20 4" xfId="17030"/>
    <cellStyle name="Output 2 20 5" xfId="17031"/>
    <cellStyle name="Output 2 20 6" xfId="17032"/>
    <cellStyle name="Output 2 20 7" xfId="17033"/>
    <cellStyle name="Output 2 21" xfId="17034"/>
    <cellStyle name="Output 2 21 2" xfId="17035"/>
    <cellStyle name="Output 2 21 3" xfId="17036"/>
    <cellStyle name="Output 2 21 4" xfId="17037"/>
    <cellStyle name="Output 2 21 5" xfId="17038"/>
    <cellStyle name="Output 2 21 6" xfId="17039"/>
    <cellStyle name="Output 2 21 7" xfId="17040"/>
    <cellStyle name="Output 2 22" xfId="17041"/>
    <cellStyle name="Output 2 23" xfId="28824"/>
    <cellStyle name="Output 2 3" xfId="17042"/>
    <cellStyle name="Output 2 4" xfId="17043"/>
    <cellStyle name="Output 2 5" xfId="17044"/>
    <cellStyle name="Output 2 6" xfId="17045"/>
    <cellStyle name="Output 2 7" xfId="17046"/>
    <cellStyle name="Output 2 8" xfId="17047"/>
    <cellStyle name="Output 2 9" xfId="17048"/>
    <cellStyle name="Output 20" xfId="17049"/>
    <cellStyle name="Output 21" xfId="17050"/>
    <cellStyle name="Output 21 2" xfId="17051"/>
    <cellStyle name="Output 21 3" xfId="17052"/>
    <cellStyle name="Output 21 4" xfId="17053"/>
    <cellStyle name="Output 21 5" xfId="17054"/>
    <cellStyle name="Output 21 6" xfId="17055"/>
    <cellStyle name="Output 21 7" xfId="17056"/>
    <cellStyle name="Output 22" xfId="17057"/>
    <cellStyle name="Output 22 2" xfId="17058"/>
    <cellStyle name="Output 22 3" xfId="17059"/>
    <cellStyle name="Output 22 4" xfId="17060"/>
    <cellStyle name="Output 22 5" xfId="17061"/>
    <cellStyle name="Output 22 6" xfId="17062"/>
    <cellStyle name="Output 22 7" xfId="17063"/>
    <cellStyle name="Output 23" xfId="17064"/>
    <cellStyle name="Output 24" xfId="28823"/>
    <cellStyle name="Output 3" xfId="17065"/>
    <cellStyle name="Output 3 2" xfId="17066"/>
    <cellStyle name="Output 3 2 2" xfId="17067"/>
    <cellStyle name="Output 3 2 3" xfId="17068"/>
    <cellStyle name="Output 3 2 4" xfId="17069"/>
    <cellStyle name="Output 3 2 5" xfId="17070"/>
    <cellStyle name="Output 3 2 6" xfId="17071"/>
    <cellStyle name="Output 3 2 7" xfId="17072"/>
    <cellStyle name="Output 3 3" xfId="17073"/>
    <cellStyle name="Output 3 3 2" xfId="17074"/>
    <cellStyle name="Output 3 3 3" xfId="17075"/>
    <cellStyle name="Output 3 3 4" xfId="17076"/>
    <cellStyle name="Output 3 3 5" xfId="17077"/>
    <cellStyle name="Output 3 3 6" xfId="17078"/>
    <cellStyle name="Output 3 3 7" xfId="17079"/>
    <cellStyle name="Output 4" xfId="17080"/>
    <cellStyle name="Output 4 2" xfId="17081"/>
    <cellStyle name="Output 4 2 2" xfId="17082"/>
    <cellStyle name="Output 4 2 3" xfId="17083"/>
    <cellStyle name="Output 4 2 4" xfId="17084"/>
    <cellStyle name="Output 4 2 5" xfId="17085"/>
    <cellStyle name="Output 4 2 6" xfId="17086"/>
    <cellStyle name="Output 4 2 7" xfId="17087"/>
    <cellStyle name="Output 4 3" xfId="17088"/>
    <cellStyle name="Output 4 3 2" xfId="17089"/>
    <cellStyle name="Output 4 3 3" xfId="17090"/>
    <cellStyle name="Output 4 3 4" xfId="17091"/>
    <cellStyle name="Output 4 3 5" xfId="17092"/>
    <cellStyle name="Output 4 3 6" xfId="17093"/>
    <cellStyle name="Output 4 3 7" xfId="17094"/>
    <cellStyle name="Output 5" xfId="17095"/>
    <cellStyle name="Output 5 2" xfId="17096"/>
    <cellStyle name="Output 5 2 2" xfId="17097"/>
    <cellStyle name="Output 5 2 3" xfId="17098"/>
    <cellStyle name="Output 5 2 4" xfId="17099"/>
    <cellStyle name="Output 5 2 5" xfId="17100"/>
    <cellStyle name="Output 5 2 6" xfId="17101"/>
    <cellStyle name="Output 5 2 7" xfId="17102"/>
    <cellStyle name="Output 5 3" xfId="17103"/>
    <cellStyle name="Output 5 3 2" xfId="17104"/>
    <cellStyle name="Output 5 3 3" xfId="17105"/>
    <cellStyle name="Output 5 3 4" xfId="17106"/>
    <cellStyle name="Output 5 3 5" xfId="17107"/>
    <cellStyle name="Output 5 3 6" xfId="17108"/>
    <cellStyle name="Output 5 3 7" xfId="17109"/>
    <cellStyle name="Output 6" xfId="17110"/>
    <cellStyle name="Output 6 2" xfId="17111"/>
    <cellStyle name="Output 6 2 2" xfId="17112"/>
    <cellStyle name="Output 6 2 3" xfId="17113"/>
    <cellStyle name="Output 6 2 4" xfId="17114"/>
    <cellStyle name="Output 6 2 5" xfId="17115"/>
    <cellStyle name="Output 6 2 6" xfId="17116"/>
    <cellStyle name="Output 6 2 7" xfId="17117"/>
    <cellStyle name="Output 6 3" xfId="17118"/>
    <cellStyle name="Output 6 3 2" xfId="17119"/>
    <cellStyle name="Output 6 3 3" xfId="17120"/>
    <cellStyle name="Output 6 3 4" xfId="17121"/>
    <cellStyle name="Output 6 3 5" xfId="17122"/>
    <cellStyle name="Output 6 3 6" xfId="17123"/>
    <cellStyle name="Output 6 3 7" xfId="17124"/>
    <cellStyle name="Output 7" xfId="17125"/>
    <cellStyle name="Output 7 2" xfId="17126"/>
    <cellStyle name="Output 7 2 2" xfId="17127"/>
    <cellStyle name="Output 7 2 3" xfId="17128"/>
    <cellStyle name="Output 7 2 4" xfId="17129"/>
    <cellStyle name="Output 7 2 5" xfId="17130"/>
    <cellStyle name="Output 7 2 6" xfId="17131"/>
    <cellStyle name="Output 7 2 7" xfId="17132"/>
    <cellStyle name="Output 7 3" xfId="17133"/>
    <cellStyle name="Output 7 3 2" xfId="17134"/>
    <cellStyle name="Output 7 3 3" xfId="17135"/>
    <cellStyle name="Output 7 3 4" xfId="17136"/>
    <cellStyle name="Output 7 3 5" xfId="17137"/>
    <cellStyle name="Output 7 3 6" xfId="17138"/>
    <cellStyle name="Output 7 3 7" xfId="17139"/>
    <cellStyle name="Output 8" xfId="17140"/>
    <cellStyle name="Output 9" xfId="17141"/>
    <cellStyle name="ParaBirimi [0]_RESULTS" xfId="17142"/>
    <cellStyle name="ParaBirimi_RESULTS" xfId="17143"/>
    <cellStyle name="per.style" xfId="17144"/>
    <cellStyle name="per.style 10" xfId="17145"/>
    <cellStyle name="per.style 11" xfId="17146"/>
    <cellStyle name="per.style 12" xfId="17147"/>
    <cellStyle name="per.style 13" xfId="17148"/>
    <cellStyle name="per.style 14" xfId="17149"/>
    <cellStyle name="per.style 15" xfId="17150"/>
    <cellStyle name="per.style 16" xfId="17151"/>
    <cellStyle name="per.style 17" xfId="17152"/>
    <cellStyle name="per.style 18" xfId="17153"/>
    <cellStyle name="per.style 19" xfId="17154"/>
    <cellStyle name="per.style 2" xfId="17155"/>
    <cellStyle name="per.style 20" xfId="17156"/>
    <cellStyle name="per.style 21" xfId="17157"/>
    <cellStyle name="per.style 22" xfId="17158"/>
    <cellStyle name="per.style 23" xfId="28825"/>
    <cellStyle name="per.style 3" xfId="17159"/>
    <cellStyle name="per.style 4" xfId="17160"/>
    <cellStyle name="per.style 5" xfId="17161"/>
    <cellStyle name="per.style 6" xfId="17162"/>
    <cellStyle name="per.style 7" xfId="17163"/>
    <cellStyle name="per.style 8" xfId="17164"/>
    <cellStyle name="per.style 9" xfId="17165"/>
    <cellStyle name="Percent" xfId="17166" builtinId="5"/>
    <cellStyle name="Percent [0]" xfId="17167"/>
    <cellStyle name="Percent [0] 10" xfId="17168"/>
    <cellStyle name="Percent [0] 11" xfId="17169"/>
    <cellStyle name="Percent [0] 12" xfId="17170"/>
    <cellStyle name="Percent [0] 13" xfId="17171"/>
    <cellStyle name="Percent [0] 14" xfId="17172"/>
    <cellStyle name="Percent [0] 15" xfId="17173"/>
    <cellStyle name="Percent [0] 16" xfId="17174"/>
    <cellStyle name="Percent [0] 17" xfId="17175"/>
    <cellStyle name="Percent [0] 18" xfId="17176"/>
    <cellStyle name="Percent [0] 19" xfId="17177"/>
    <cellStyle name="Percent [0] 2" xfId="17178"/>
    <cellStyle name="Percent [0] 20" xfId="17179"/>
    <cellStyle name="Percent [0] 21" xfId="17180"/>
    <cellStyle name="Percent [0] 22" xfId="17181"/>
    <cellStyle name="Percent [0] 23" xfId="28827"/>
    <cellStyle name="Percent [0] 3" xfId="17182"/>
    <cellStyle name="Percent [0] 4" xfId="17183"/>
    <cellStyle name="Percent [0] 5" xfId="17184"/>
    <cellStyle name="Percent [0] 6" xfId="17185"/>
    <cellStyle name="Percent [0] 7" xfId="17186"/>
    <cellStyle name="Percent [0] 8" xfId="17187"/>
    <cellStyle name="Percent [0] 9" xfId="17188"/>
    <cellStyle name="Percent [00]" xfId="17189"/>
    <cellStyle name="Percent [00] 10" xfId="17190"/>
    <cellStyle name="Percent [00] 11" xfId="17191"/>
    <cellStyle name="Percent [00] 12" xfId="17192"/>
    <cellStyle name="Percent [00] 13" xfId="17193"/>
    <cellStyle name="Percent [00] 14" xfId="17194"/>
    <cellStyle name="Percent [00] 15" xfId="17195"/>
    <cellStyle name="Percent [00] 16" xfId="17196"/>
    <cellStyle name="Percent [00] 17" xfId="17197"/>
    <cellStyle name="Percent [00] 18" xfId="17198"/>
    <cellStyle name="Percent [00] 19" xfId="17199"/>
    <cellStyle name="Percent [00] 2" xfId="17200"/>
    <cellStyle name="Percent [00] 20" xfId="17201"/>
    <cellStyle name="Percent [00] 21" xfId="17202"/>
    <cellStyle name="Percent [00] 22" xfId="17203"/>
    <cellStyle name="Percent [00] 23" xfId="28828"/>
    <cellStyle name="Percent [00] 3" xfId="17204"/>
    <cellStyle name="Percent [00] 4" xfId="17205"/>
    <cellStyle name="Percent [00] 5" xfId="17206"/>
    <cellStyle name="Percent [00] 6" xfId="17207"/>
    <cellStyle name="Percent [00] 7" xfId="17208"/>
    <cellStyle name="Percent [00] 8" xfId="17209"/>
    <cellStyle name="Percent [00] 9" xfId="17210"/>
    <cellStyle name="Percent [2]" xfId="17211"/>
    <cellStyle name="Percent [2] 10" xfId="17212"/>
    <cellStyle name="Percent [2] 10 2" xfId="17213"/>
    <cellStyle name="Percent [2] 10 3" xfId="17214"/>
    <cellStyle name="Percent [2] 11" xfId="17215"/>
    <cellStyle name="Percent [2] 11 2" xfId="17216"/>
    <cellStyle name="Percent [2] 11 3" xfId="17217"/>
    <cellStyle name="Percent [2] 12" xfId="17218"/>
    <cellStyle name="Percent [2] 12 2" xfId="17219"/>
    <cellStyle name="Percent [2] 12 3" xfId="17220"/>
    <cellStyle name="Percent [2] 13" xfId="17221"/>
    <cellStyle name="Percent [2] 13 2" xfId="17222"/>
    <cellStyle name="Percent [2] 13 3" xfId="17223"/>
    <cellStyle name="Percent [2] 14" xfId="17224"/>
    <cellStyle name="Percent [2] 14 2" xfId="17225"/>
    <cellStyle name="Percent [2] 14 3" xfId="17226"/>
    <cellStyle name="Percent [2] 15" xfId="17227"/>
    <cellStyle name="Percent [2] 15 2" xfId="17228"/>
    <cellStyle name="Percent [2] 15 3" xfId="17229"/>
    <cellStyle name="Percent [2] 16" xfId="17230"/>
    <cellStyle name="Percent [2] 17" xfId="17231"/>
    <cellStyle name="Percent [2] 18" xfId="17232"/>
    <cellStyle name="Percent [2] 19" xfId="17233"/>
    <cellStyle name="Percent [2] 2" xfId="17234"/>
    <cellStyle name="Percent [2] 2 2" xfId="17235"/>
    <cellStyle name="Percent [2] 2 3" xfId="17236"/>
    <cellStyle name="Percent [2] 20" xfId="17237"/>
    <cellStyle name="Percent [2] 21" xfId="17238"/>
    <cellStyle name="Percent [2] 22" xfId="17239"/>
    <cellStyle name="Percent [2] 23" xfId="17240"/>
    <cellStyle name="Percent [2] 24" xfId="17241"/>
    <cellStyle name="Percent [2] 25" xfId="17242"/>
    <cellStyle name="Percent [2] 26" xfId="17243"/>
    <cellStyle name="Percent [2] 27" xfId="17244"/>
    <cellStyle name="Percent [2] 28" xfId="17245"/>
    <cellStyle name="Percent [2] 29" xfId="17246"/>
    <cellStyle name="Percent [2] 3" xfId="17247"/>
    <cellStyle name="Percent [2] 3 2" xfId="17248"/>
    <cellStyle name="Percent [2] 3 3" xfId="17249"/>
    <cellStyle name="Percent [2] 30" xfId="17250"/>
    <cellStyle name="Percent [2] 31" xfId="17251"/>
    <cellStyle name="Percent [2] 32" xfId="17252"/>
    <cellStyle name="Percent [2] 33" xfId="17253"/>
    <cellStyle name="Percent [2] 34" xfId="17254"/>
    <cellStyle name="Percent [2] 35" xfId="17255"/>
    <cellStyle name="Percent [2] 36" xfId="17256"/>
    <cellStyle name="Percent [2] 37" xfId="17257"/>
    <cellStyle name="Percent [2] 38" xfId="17258"/>
    <cellStyle name="Percent [2] 39" xfId="17259"/>
    <cellStyle name="Percent [2] 4" xfId="17260"/>
    <cellStyle name="Percent [2] 4 2" xfId="17261"/>
    <cellStyle name="Percent [2] 4 3" xfId="17262"/>
    <cellStyle name="Percent [2] 40" xfId="17263"/>
    <cellStyle name="Percent [2] 41" xfId="17264"/>
    <cellStyle name="Percent [2] 42" xfId="17265"/>
    <cellStyle name="Percent [2] 43" xfId="17266"/>
    <cellStyle name="Percent [2] 44" xfId="17267"/>
    <cellStyle name="Percent [2] 45" xfId="17268"/>
    <cellStyle name="Percent [2] 46" xfId="17269"/>
    <cellStyle name="Percent [2] 47" xfId="17270"/>
    <cellStyle name="Percent [2] 48" xfId="17271"/>
    <cellStyle name="Percent [2] 49" xfId="17272"/>
    <cellStyle name="Percent [2] 5" xfId="17273"/>
    <cellStyle name="Percent [2] 5 2" xfId="17274"/>
    <cellStyle name="Percent [2] 5 3" xfId="17275"/>
    <cellStyle name="Percent [2] 50" xfId="17276"/>
    <cellStyle name="Percent [2] 51" xfId="17277"/>
    <cellStyle name="Percent [2] 52" xfId="17278"/>
    <cellStyle name="Percent [2] 53" xfId="17279"/>
    <cellStyle name="Percent [2] 54" xfId="17280"/>
    <cellStyle name="Percent [2] 55" xfId="17281"/>
    <cellStyle name="Percent [2] 56" xfId="17282"/>
    <cellStyle name="Percent [2] 57" xfId="17283"/>
    <cellStyle name="Percent [2] 58" xfId="17284"/>
    <cellStyle name="Percent [2] 59" xfId="17285"/>
    <cellStyle name="Percent [2] 6" xfId="17286"/>
    <cellStyle name="Percent [2] 6 2" xfId="17287"/>
    <cellStyle name="Percent [2] 6 3" xfId="17288"/>
    <cellStyle name="Percent [2] 60" xfId="17289"/>
    <cellStyle name="Percent [2] 61" xfId="17290"/>
    <cellStyle name="Percent [2] 62" xfId="17291"/>
    <cellStyle name="Percent [2] 63" xfId="17292"/>
    <cellStyle name="Percent [2] 64" xfId="28829"/>
    <cellStyle name="Percent [2] 7" xfId="17293"/>
    <cellStyle name="Percent [2] 7 2" xfId="17294"/>
    <cellStyle name="Percent [2] 7 3" xfId="17295"/>
    <cellStyle name="Percent [2] 8" xfId="17296"/>
    <cellStyle name="Percent [2] 8 2" xfId="17297"/>
    <cellStyle name="Percent [2] 8 3" xfId="17298"/>
    <cellStyle name="Percent [2] 9" xfId="17299"/>
    <cellStyle name="Percent [2] 9 2" xfId="17300"/>
    <cellStyle name="Percent [2] 9 3" xfId="17301"/>
    <cellStyle name="Percent 10" xfId="17302"/>
    <cellStyle name="Percent 10 10" xfId="17303"/>
    <cellStyle name="Percent 10 11" xfId="17304"/>
    <cellStyle name="Percent 10 12" xfId="17305"/>
    <cellStyle name="Percent 10 13" xfId="17306"/>
    <cellStyle name="Percent 10 14" xfId="17307"/>
    <cellStyle name="Percent 10 15" xfId="17308"/>
    <cellStyle name="Percent 10 16" xfId="17309"/>
    <cellStyle name="Percent 10 17" xfId="17310"/>
    <cellStyle name="Percent 10 18" xfId="17311"/>
    <cellStyle name="Percent 10 19" xfId="17312"/>
    <cellStyle name="Percent 10 2" xfId="17313"/>
    <cellStyle name="Percent 10 20" xfId="17314"/>
    <cellStyle name="Percent 10 21" xfId="17315"/>
    <cellStyle name="Percent 10 22" xfId="17316"/>
    <cellStyle name="Percent 10 23" xfId="28830"/>
    <cellStyle name="Percent 10 3" xfId="17317"/>
    <cellStyle name="Percent 10 4" xfId="17318"/>
    <cellStyle name="Percent 10 5" xfId="17319"/>
    <cellStyle name="Percent 10 6" xfId="17320"/>
    <cellStyle name="Percent 10 7" xfId="17321"/>
    <cellStyle name="Percent 10 8" xfId="17322"/>
    <cellStyle name="Percent 10 9" xfId="17323"/>
    <cellStyle name="Percent 11" xfId="17324"/>
    <cellStyle name="Percent 11 10" xfId="17325"/>
    <cellStyle name="Percent 11 11" xfId="17326"/>
    <cellStyle name="Percent 11 12" xfId="17327"/>
    <cellStyle name="Percent 11 13" xfId="17328"/>
    <cellStyle name="Percent 11 14" xfId="17329"/>
    <cellStyle name="Percent 11 15" xfId="17330"/>
    <cellStyle name="Percent 11 16" xfId="17331"/>
    <cellStyle name="Percent 11 17" xfId="17332"/>
    <cellStyle name="Percent 11 18" xfId="17333"/>
    <cellStyle name="Percent 11 19" xfId="17334"/>
    <cellStyle name="Percent 11 2" xfId="17335"/>
    <cellStyle name="Percent 11 20" xfId="17336"/>
    <cellStyle name="Percent 11 21" xfId="17337"/>
    <cellStyle name="Percent 11 22" xfId="17338"/>
    <cellStyle name="Percent 11 23" xfId="28831"/>
    <cellStyle name="Percent 11 3" xfId="17339"/>
    <cellStyle name="Percent 11 4" xfId="17340"/>
    <cellStyle name="Percent 11 5" xfId="17341"/>
    <cellStyle name="Percent 11 6" xfId="17342"/>
    <cellStyle name="Percent 11 7" xfId="17343"/>
    <cellStyle name="Percent 11 8" xfId="17344"/>
    <cellStyle name="Percent 11 9" xfId="17345"/>
    <cellStyle name="Percent 12" xfId="17346"/>
    <cellStyle name="Percent 12 10" xfId="17347"/>
    <cellStyle name="Percent 12 11" xfId="17348"/>
    <cellStyle name="Percent 12 12" xfId="17349"/>
    <cellStyle name="Percent 12 13" xfId="17350"/>
    <cellStyle name="Percent 12 14" xfId="17351"/>
    <cellStyle name="Percent 12 15" xfId="17352"/>
    <cellStyle name="Percent 12 16" xfId="17353"/>
    <cellStyle name="Percent 12 17" xfId="17354"/>
    <cellStyle name="Percent 12 18" xfId="17355"/>
    <cellStyle name="Percent 12 19" xfId="17356"/>
    <cellStyle name="Percent 12 2" xfId="17357"/>
    <cellStyle name="Percent 12 2 2" xfId="17358"/>
    <cellStyle name="Percent 12 2 3" xfId="17359"/>
    <cellStyle name="Percent 12 20" xfId="17360"/>
    <cellStyle name="Percent 12 21" xfId="17361"/>
    <cellStyle name="Percent 12 22" xfId="17362"/>
    <cellStyle name="Percent 12 23" xfId="28832"/>
    <cellStyle name="Percent 12 3" xfId="17363"/>
    <cellStyle name="Percent 12 4" xfId="17364"/>
    <cellStyle name="Percent 12 5" xfId="17365"/>
    <cellStyle name="Percent 12 6" xfId="17366"/>
    <cellStyle name="Percent 12 7" xfId="17367"/>
    <cellStyle name="Percent 12 8" xfId="17368"/>
    <cellStyle name="Percent 12 9" xfId="17369"/>
    <cellStyle name="Percent 13" xfId="17370"/>
    <cellStyle name="Percent 13 10" xfId="17371"/>
    <cellStyle name="Percent 13 11" xfId="17372"/>
    <cellStyle name="Percent 13 12" xfId="17373"/>
    <cellStyle name="Percent 13 13" xfId="17374"/>
    <cellStyle name="Percent 13 14" xfId="17375"/>
    <cellStyle name="Percent 13 15" xfId="17376"/>
    <cellStyle name="Percent 13 16" xfId="17377"/>
    <cellStyle name="Percent 13 17" xfId="17378"/>
    <cellStyle name="Percent 13 18" xfId="17379"/>
    <cellStyle name="Percent 13 19" xfId="17380"/>
    <cellStyle name="Percent 13 2" xfId="17381"/>
    <cellStyle name="Percent 13 20" xfId="17382"/>
    <cellStyle name="Percent 13 21" xfId="17383"/>
    <cellStyle name="Percent 13 22" xfId="17384"/>
    <cellStyle name="Percent 13 23" xfId="17385"/>
    <cellStyle name="Percent 13 24" xfId="28833"/>
    <cellStyle name="Percent 13 3" xfId="17386"/>
    <cellStyle name="Percent 13 4" xfId="17387"/>
    <cellStyle name="Percent 13 5" xfId="17388"/>
    <cellStyle name="Percent 13 6" xfId="17389"/>
    <cellStyle name="Percent 13 7" xfId="17390"/>
    <cellStyle name="Percent 13 8" xfId="17391"/>
    <cellStyle name="Percent 13 9" xfId="17392"/>
    <cellStyle name="Percent 14" xfId="17393"/>
    <cellStyle name="Percent 14 10" xfId="17394"/>
    <cellStyle name="Percent 14 11" xfId="17395"/>
    <cellStyle name="Percent 14 12" xfId="17396"/>
    <cellStyle name="Percent 14 13" xfId="17397"/>
    <cellStyle name="Percent 14 14" xfId="17398"/>
    <cellStyle name="Percent 14 15" xfId="17399"/>
    <cellStyle name="Percent 14 16" xfId="17400"/>
    <cellStyle name="Percent 14 17" xfId="17401"/>
    <cellStyle name="Percent 14 18" xfId="17402"/>
    <cellStyle name="Percent 14 19" xfId="17403"/>
    <cellStyle name="Percent 14 2" xfId="17404"/>
    <cellStyle name="Percent 14 20" xfId="17405"/>
    <cellStyle name="Percent 14 21" xfId="17406"/>
    <cellStyle name="Percent 14 22" xfId="17407"/>
    <cellStyle name="Percent 14 23" xfId="28834"/>
    <cellStyle name="Percent 14 3" xfId="17408"/>
    <cellStyle name="Percent 14 4" xfId="17409"/>
    <cellStyle name="Percent 14 5" xfId="17410"/>
    <cellStyle name="Percent 14 6" xfId="17411"/>
    <cellStyle name="Percent 14 7" xfId="17412"/>
    <cellStyle name="Percent 14 8" xfId="17413"/>
    <cellStyle name="Percent 14 9" xfId="17414"/>
    <cellStyle name="Percent 15" xfId="17415"/>
    <cellStyle name="Percent 15 10" xfId="17416"/>
    <cellStyle name="Percent 15 11" xfId="17417"/>
    <cellStyle name="Percent 15 12" xfId="17418"/>
    <cellStyle name="Percent 15 13" xfId="17419"/>
    <cellStyle name="Percent 15 14" xfId="17420"/>
    <cellStyle name="Percent 15 15" xfId="17421"/>
    <cellStyle name="Percent 15 16" xfId="17422"/>
    <cellStyle name="Percent 15 17" xfId="17423"/>
    <cellStyle name="Percent 15 18" xfId="17424"/>
    <cellStyle name="Percent 15 19" xfId="17425"/>
    <cellStyle name="Percent 15 2" xfId="17426"/>
    <cellStyle name="Percent 15 20" xfId="17427"/>
    <cellStyle name="Percent 15 21" xfId="17428"/>
    <cellStyle name="Percent 15 22" xfId="17429"/>
    <cellStyle name="Percent 15 23" xfId="28835"/>
    <cellStyle name="Percent 15 3" xfId="17430"/>
    <cellStyle name="Percent 15 4" xfId="17431"/>
    <cellStyle name="Percent 15 5" xfId="17432"/>
    <cellStyle name="Percent 15 6" xfId="17433"/>
    <cellStyle name="Percent 15 7" xfId="17434"/>
    <cellStyle name="Percent 15 8" xfId="17435"/>
    <cellStyle name="Percent 15 9" xfId="17436"/>
    <cellStyle name="Percent 16" xfId="17437"/>
    <cellStyle name="Percent 16 10" xfId="17438"/>
    <cellStyle name="Percent 16 11" xfId="17439"/>
    <cellStyle name="Percent 16 12" xfId="17440"/>
    <cellStyle name="Percent 16 13" xfId="17441"/>
    <cellStyle name="Percent 16 14" xfId="17442"/>
    <cellStyle name="Percent 16 15" xfId="17443"/>
    <cellStyle name="Percent 16 16" xfId="17444"/>
    <cellStyle name="Percent 16 17" xfId="17445"/>
    <cellStyle name="Percent 16 18" xfId="17446"/>
    <cellStyle name="Percent 16 19" xfId="17447"/>
    <cellStyle name="Percent 16 2" xfId="17448"/>
    <cellStyle name="Percent 16 2 2" xfId="17449"/>
    <cellStyle name="Percent 16 2 3" xfId="17450"/>
    <cellStyle name="Percent 16 20" xfId="17451"/>
    <cellStyle name="Percent 16 21" xfId="17452"/>
    <cellStyle name="Percent 16 22" xfId="17453"/>
    <cellStyle name="Percent 16 23" xfId="17454"/>
    <cellStyle name="Percent 16 24" xfId="28836"/>
    <cellStyle name="Percent 16 3" xfId="17455"/>
    <cellStyle name="Percent 16 3 2" xfId="17456"/>
    <cellStyle name="Percent 16 3 3" xfId="17457"/>
    <cellStyle name="Percent 16 4" xfId="17458"/>
    <cellStyle name="Percent 16 4 2" xfId="17459"/>
    <cellStyle name="Percent 16 4 3" xfId="17460"/>
    <cellStyle name="Percent 16 5" xfId="17461"/>
    <cellStyle name="Percent 16 5 2" xfId="17462"/>
    <cellStyle name="Percent 16 5 3" xfId="17463"/>
    <cellStyle name="Percent 16 6" xfId="17464"/>
    <cellStyle name="Percent 16 6 2" xfId="17465"/>
    <cellStyle name="Percent 16 6 3" xfId="17466"/>
    <cellStyle name="Percent 16 7" xfId="17467"/>
    <cellStyle name="Percent 16 7 2" xfId="17468"/>
    <cellStyle name="Percent 16 7 3" xfId="17469"/>
    <cellStyle name="Percent 16 8" xfId="17470"/>
    <cellStyle name="Percent 16 8 2" xfId="17471"/>
    <cellStyle name="Percent 16 8 3" xfId="17472"/>
    <cellStyle name="Percent 16 9" xfId="17473"/>
    <cellStyle name="Percent 16 9 2" xfId="17474"/>
    <cellStyle name="Percent 16 9 3" xfId="17475"/>
    <cellStyle name="Percent 17" xfId="17476"/>
    <cellStyle name="Percent 17 10" xfId="17477"/>
    <cellStyle name="Percent 17 11" xfId="17478"/>
    <cellStyle name="Percent 17 12" xfId="17479"/>
    <cellStyle name="Percent 17 13" xfId="17480"/>
    <cellStyle name="Percent 17 14" xfId="17481"/>
    <cellStyle name="Percent 17 15" xfId="17482"/>
    <cellStyle name="Percent 17 16" xfId="17483"/>
    <cellStyle name="Percent 17 17" xfId="17484"/>
    <cellStyle name="Percent 17 18" xfId="17485"/>
    <cellStyle name="Percent 17 19" xfId="17486"/>
    <cellStyle name="Percent 17 2" xfId="17487"/>
    <cellStyle name="Percent 17 2 2" xfId="17488"/>
    <cellStyle name="Percent 17 2 3" xfId="17489"/>
    <cellStyle name="Percent 17 20" xfId="17490"/>
    <cellStyle name="Percent 17 21" xfId="17491"/>
    <cellStyle name="Percent 17 22" xfId="17492"/>
    <cellStyle name="Percent 17 23" xfId="28837"/>
    <cellStyle name="Percent 17 3" xfId="17493"/>
    <cellStyle name="Percent 17 3 2" xfId="17494"/>
    <cellStyle name="Percent 17 3 3" xfId="17495"/>
    <cellStyle name="Percent 17 4" xfId="17496"/>
    <cellStyle name="Percent 17 4 2" xfId="17497"/>
    <cellStyle name="Percent 17 4 3" xfId="17498"/>
    <cellStyle name="Percent 17 5" xfId="17499"/>
    <cellStyle name="Percent 17 5 2" xfId="17500"/>
    <cellStyle name="Percent 17 5 3" xfId="17501"/>
    <cellStyle name="Percent 17 6" xfId="17502"/>
    <cellStyle name="Percent 17 6 2" xfId="17503"/>
    <cellStyle name="Percent 17 6 3" xfId="17504"/>
    <cellStyle name="Percent 17 7" xfId="17505"/>
    <cellStyle name="Percent 17 7 2" xfId="17506"/>
    <cellStyle name="Percent 17 7 3" xfId="17507"/>
    <cellStyle name="Percent 17 8" xfId="17508"/>
    <cellStyle name="Percent 17 8 2" xfId="17509"/>
    <cellStyle name="Percent 17 8 3" xfId="17510"/>
    <cellStyle name="Percent 17 9" xfId="17511"/>
    <cellStyle name="Percent 17 9 2" xfId="17512"/>
    <cellStyle name="Percent 17 9 3" xfId="17513"/>
    <cellStyle name="Percent 18" xfId="17514"/>
    <cellStyle name="Percent 18 10" xfId="17515"/>
    <cellStyle name="Percent 18 11" xfId="17516"/>
    <cellStyle name="Percent 18 12" xfId="17517"/>
    <cellStyle name="Percent 18 13" xfId="17518"/>
    <cellStyle name="Percent 18 14" xfId="17519"/>
    <cellStyle name="Percent 18 15" xfId="17520"/>
    <cellStyle name="Percent 18 16" xfId="17521"/>
    <cellStyle name="Percent 18 17" xfId="17522"/>
    <cellStyle name="Percent 18 18" xfId="17523"/>
    <cellStyle name="Percent 18 19" xfId="17524"/>
    <cellStyle name="Percent 18 2" xfId="17525"/>
    <cellStyle name="Percent 18 20" xfId="17526"/>
    <cellStyle name="Percent 18 21" xfId="17527"/>
    <cellStyle name="Percent 18 22" xfId="17528"/>
    <cellStyle name="Percent 18 23" xfId="28838"/>
    <cellStyle name="Percent 18 3" xfId="17529"/>
    <cellStyle name="Percent 18 4" xfId="17530"/>
    <cellStyle name="Percent 18 5" xfId="17531"/>
    <cellStyle name="Percent 18 6" xfId="17532"/>
    <cellStyle name="Percent 18 7" xfId="17533"/>
    <cellStyle name="Percent 18 8" xfId="17534"/>
    <cellStyle name="Percent 18 9" xfId="17535"/>
    <cellStyle name="Percent 19" xfId="17536"/>
    <cellStyle name="Percent 19 10" xfId="17537"/>
    <cellStyle name="Percent 19 11" xfId="17538"/>
    <cellStyle name="Percent 19 12" xfId="17539"/>
    <cellStyle name="Percent 19 13" xfId="17540"/>
    <cellStyle name="Percent 19 14" xfId="17541"/>
    <cellStyle name="Percent 19 15" xfId="17542"/>
    <cellStyle name="Percent 19 16" xfId="17543"/>
    <cellStyle name="Percent 19 17" xfId="17544"/>
    <cellStyle name="Percent 19 18" xfId="17545"/>
    <cellStyle name="Percent 19 19" xfId="17546"/>
    <cellStyle name="Percent 19 2" xfId="17547"/>
    <cellStyle name="Percent 19 20" xfId="17548"/>
    <cellStyle name="Percent 19 21" xfId="17549"/>
    <cellStyle name="Percent 19 22" xfId="17550"/>
    <cellStyle name="Percent 19 23" xfId="28839"/>
    <cellStyle name="Percent 19 3" xfId="17551"/>
    <cellStyle name="Percent 19 4" xfId="17552"/>
    <cellStyle name="Percent 19 5" xfId="17553"/>
    <cellStyle name="Percent 19 6" xfId="17554"/>
    <cellStyle name="Percent 19 7" xfId="17555"/>
    <cellStyle name="Percent 19 8" xfId="17556"/>
    <cellStyle name="Percent 19 9" xfId="17557"/>
    <cellStyle name="Percent 2" xfId="17558"/>
    <cellStyle name="Percent 2 10" xfId="17559"/>
    <cellStyle name="Percent 2 10 2" xfId="17560"/>
    <cellStyle name="Percent 2 10 3" xfId="17561"/>
    <cellStyle name="Percent 2 100" xfId="17562"/>
    <cellStyle name="Percent 2 101" xfId="17563"/>
    <cellStyle name="Percent 2 102" xfId="17564"/>
    <cellStyle name="Percent 2 103" xfId="17565"/>
    <cellStyle name="Percent 2 104" xfId="17566"/>
    <cellStyle name="Percent 2 105" xfId="17567"/>
    <cellStyle name="Percent 2 106" xfId="17568"/>
    <cellStyle name="Percent 2 107" xfId="17569"/>
    <cellStyle name="Percent 2 108" xfId="17570"/>
    <cellStyle name="Percent 2 109" xfId="17571"/>
    <cellStyle name="Percent 2 11" xfId="17572"/>
    <cellStyle name="Percent 2 11 2" xfId="17573"/>
    <cellStyle name="Percent 2 11 3" xfId="17574"/>
    <cellStyle name="Percent 2 110" xfId="17575"/>
    <cellStyle name="Percent 2 111" xfId="28253"/>
    <cellStyle name="Percent 2 111 2" xfId="28991"/>
    <cellStyle name="Percent 2 112" xfId="28363"/>
    <cellStyle name="Percent 2 113" xfId="28390"/>
    <cellStyle name="Percent 2 12" xfId="17576"/>
    <cellStyle name="Percent 2 12 2" xfId="17577"/>
    <cellStyle name="Percent 2 12 3" xfId="17578"/>
    <cellStyle name="Percent 2 13" xfId="17579"/>
    <cellStyle name="Percent 2 13 2" xfId="17580"/>
    <cellStyle name="Percent 2 13 3" xfId="17581"/>
    <cellStyle name="Percent 2 14" xfId="17582"/>
    <cellStyle name="Percent 2 14 2" xfId="17583"/>
    <cellStyle name="Percent 2 14 3" xfId="17584"/>
    <cellStyle name="Percent 2 15" xfId="17585"/>
    <cellStyle name="Percent 2 16" xfId="17586"/>
    <cellStyle name="Percent 2 17" xfId="17587"/>
    <cellStyle name="Percent 2 18" xfId="17588"/>
    <cellStyle name="Percent 2 19" xfId="17589"/>
    <cellStyle name="Percent 2 2" xfId="17590"/>
    <cellStyle name="Percent 2 2 10" xfId="17591"/>
    <cellStyle name="Percent 2 2 11" xfId="17592"/>
    <cellStyle name="Percent 2 2 12" xfId="17593"/>
    <cellStyle name="Percent 2 2 13" xfId="17594"/>
    <cellStyle name="Percent 2 2 14" xfId="17595"/>
    <cellStyle name="Percent 2 2 15" xfId="17596"/>
    <cellStyle name="Percent 2 2 16" xfId="17597"/>
    <cellStyle name="Percent 2 2 17" xfId="17598"/>
    <cellStyle name="Percent 2 2 18" xfId="17599"/>
    <cellStyle name="Percent 2 2 19" xfId="17600"/>
    <cellStyle name="Percent 2 2 2" xfId="17601"/>
    <cellStyle name="Percent 2 2 2 10" xfId="17602"/>
    <cellStyle name="Percent 2 2 2 11" xfId="17603"/>
    <cellStyle name="Percent 2 2 2 12" xfId="17604"/>
    <cellStyle name="Percent 2 2 2 13" xfId="17605"/>
    <cellStyle name="Percent 2 2 2 14" xfId="17606"/>
    <cellStyle name="Percent 2 2 2 15" xfId="17607"/>
    <cellStyle name="Percent 2 2 2 16" xfId="17608"/>
    <cellStyle name="Percent 2 2 2 17" xfId="17609"/>
    <cellStyle name="Percent 2 2 2 18" xfId="17610"/>
    <cellStyle name="Percent 2 2 2 19" xfId="17611"/>
    <cellStyle name="Percent 2 2 2 2" xfId="17612"/>
    <cellStyle name="Percent 2 2 2 20" xfId="17613"/>
    <cellStyle name="Percent 2 2 2 21" xfId="17614"/>
    <cellStyle name="Percent 2 2 2 22" xfId="17615"/>
    <cellStyle name="Percent 2 2 2 23" xfId="17616"/>
    <cellStyle name="Percent 2 2 2 24" xfId="17617"/>
    <cellStyle name="Percent 2 2 2 25" xfId="17618"/>
    <cellStyle name="Percent 2 2 2 26" xfId="17619"/>
    <cellStyle name="Percent 2 2 2 27" xfId="17620"/>
    <cellStyle name="Percent 2 2 2 28" xfId="17621"/>
    <cellStyle name="Percent 2 2 2 29" xfId="17622"/>
    <cellStyle name="Percent 2 2 2 3" xfId="17623"/>
    <cellStyle name="Percent 2 2 2 30" xfId="17624"/>
    <cellStyle name="Percent 2 2 2 4" xfId="17625"/>
    <cellStyle name="Percent 2 2 2 5" xfId="17626"/>
    <cellStyle name="Percent 2 2 2 6" xfId="17627"/>
    <cellStyle name="Percent 2 2 2 7" xfId="17628"/>
    <cellStyle name="Percent 2 2 2 8" xfId="17629"/>
    <cellStyle name="Percent 2 2 2 9" xfId="17630"/>
    <cellStyle name="Percent 2 2 20" xfId="17631"/>
    <cellStyle name="Percent 2 2 21" xfId="17632"/>
    <cellStyle name="Percent 2 2 22" xfId="17633"/>
    <cellStyle name="Percent 2 2 23" xfId="17634"/>
    <cellStyle name="Percent 2 2 24" xfId="17635"/>
    <cellStyle name="Percent 2 2 25" xfId="17636"/>
    <cellStyle name="Percent 2 2 26" xfId="17637"/>
    <cellStyle name="Percent 2 2 27" xfId="17638"/>
    <cellStyle name="Percent 2 2 28" xfId="17639"/>
    <cellStyle name="Percent 2 2 29" xfId="17640"/>
    <cellStyle name="Percent 2 2 3" xfId="17641"/>
    <cellStyle name="Percent 2 2 30" xfId="17642"/>
    <cellStyle name="Percent 2 2 31" xfId="17643"/>
    <cellStyle name="Percent 2 2 32" xfId="17644"/>
    <cellStyle name="Percent 2 2 33" xfId="17645"/>
    <cellStyle name="Percent 2 2 34" xfId="17646"/>
    <cellStyle name="Percent 2 2 35" xfId="17647"/>
    <cellStyle name="Percent 2 2 36" xfId="17648"/>
    <cellStyle name="Percent 2 2 37" xfId="17649"/>
    <cellStyle name="Percent 2 2 38" xfId="17650"/>
    <cellStyle name="Percent 2 2 39" xfId="17651"/>
    <cellStyle name="Percent 2 2 4" xfId="17652"/>
    <cellStyle name="Percent 2 2 40" xfId="17653"/>
    <cellStyle name="Percent 2 2 41" xfId="17654"/>
    <cellStyle name="Percent 2 2 42" xfId="17655"/>
    <cellStyle name="Percent 2 2 43" xfId="17656"/>
    <cellStyle name="Percent 2 2 44" xfId="17657"/>
    <cellStyle name="Percent 2 2 45" xfId="17658"/>
    <cellStyle name="Percent 2 2 46" xfId="17659"/>
    <cellStyle name="Percent 2 2 47" xfId="17660"/>
    <cellStyle name="Percent 2 2 48" xfId="17661"/>
    <cellStyle name="Percent 2 2 49" xfId="17662"/>
    <cellStyle name="Percent 2 2 5" xfId="17663"/>
    <cellStyle name="Percent 2 2 50" xfId="17664"/>
    <cellStyle name="Percent 2 2 51" xfId="17665"/>
    <cellStyle name="Percent 2 2 52" xfId="28290"/>
    <cellStyle name="Percent 2 2 52 2" xfId="29004"/>
    <cellStyle name="Percent 2 2 53" xfId="28840"/>
    <cellStyle name="Percent 2 2 6" xfId="17666"/>
    <cellStyle name="Percent 2 2 7" xfId="17667"/>
    <cellStyle name="Percent 2 2 8" xfId="17668"/>
    <cellStyle name="Percent 2 2 9" xfId="17669"/>
    <cellStyle name="Percent 2 20" xfId="17670"/>
    <cellStyle name="Percent 2 21" xfId="17671"/>
    <cellStyle name="Percent 2 22" xfId="17672"/>
    <cellStyle name="Percent 2 23" xfId="17673"/>
    <cellStyle name="Percent 2 24" xfId="17674"/>
    <cellStyle name="Percent 2 25" xfId="17675"/>
    <cellStyle name="Percent 2 26" xfId="17676"/>
    <cellStyle name="Percent 2 27" xfId="17677"/>
    <cellStyle name="Percent 2 28" xfId="17678"/>
    <cellStyle name="Percent 2 29" xfId="17679"/>
    <cellStyle name="Percent 2 3" xfId="17680"/>
    <cellStyle name="Percent 2 3 2" xfId="17681"/>
    <cellStyle name="Percent 2 3 3" xfId="17682"/>
    <cellStyle name="Percent 2 30" xfId="17683"/>
    <cellStyle name="Percent 2 31" xfId="17684"/>
    <cellStyle name="Percent 2 32" xfId="17685"/>
    <cellStyle name="Percent 2 33" xfId="17686"/>
    <cellStyle name="Percent 2 34" xfId="17687"/>
    <cellStyle name="Percent 2 35" xfId="17688"/>
    <cellStyle name="Percent 2 36" xfId="17689"/>
    <cellStyle name="Percent 2 37" xfId="17690"/>
    <cellStyle name="Percent 2 37 10" xfId="17691"/>
    <cellStyle name="Percent 2 37 11" xfId="17692"/>
    <cellStyle name="Percent 2 37 12" xfId="17693"/>
    <cellStyle name="Percent 2 37 13" xfId="17694"/>
    <cellStyle name="Percent 2 37 14" xfId="17695"/>
    <cellStyle name="Percent 2 37 15" xfId="17696"/>
    <cellStyle name="Percent 2 37 16" xfId="17697"/>
    <cellStyle name="Percent 2 37 17" xfId="17698"/>
    <cellStyle name="Percent 2 37 18" xfId="17699"/>
    <cellStyle name="Percent 2 37 19" xfId="17700"/>
    <cellStyle name="Percent 2 37 2" xfId="17701"/>
    <cellStyle name="Percent 2 37 20" xfId="17702"/>
    <cellStyle name="Percent 2 37 21" xfId="17703"/>
    <cellStyle name="Percent 2 37 22" xfId="17704"/>
    <cellStyle name="Percent 2 37 23" xfId="17705"/>
    <cellStyle name="Percent 2 37 24" xfId="17706"/>
    <cellStyle name="Percent 2 37 25" xfId="17707"/>
    <cellStyle name="Percent 2 37 26" xfId="17708"/>
    <cellStyle name="Percent 2 37 27" xfId="17709"/>
    <cellStyle name="Percent 2 37 28" xfId="17710"/>
    <cellStyle name="Percent 2 37 3" xfId="17711"/>
    <cellStyle name="Percent 2 37 4" xfId="17712"/>
    <cellStyle name="Percent 2 37 5" xfId="17713"/>
    <cellStyle name="Percent 2 37 6" xfId="17714"/>
    <cellStyle name="Percent 2 37 7" xfId="17715"/>
    <cellStyle name="Percent 2 37 8" xfId="17716"/>
    <cellStyle name="Percent 2 37 9" xfId="17717"/>
    <cellStyle name="Percent 2 38" xfId="17718"/>
    <cellStyle name="Percent 2 39" xfId="17719"/>
    <cellStyle name="Percent 2 4" xfId="17720"/>
    <cellStyle name="Percent 2 4 2" xfId="17721"/>
    <cellStyle name="Percent 2 4 3" xfId="17722"/>
    <cellStyle name="Percent 2 40" xfId="17723"/>
    <cellStyle name="Percent 2 41" xfId="17724"/>
    <cellStyle name="Percent 2 42" xfId="17725"/>
    <cellStyle name="Percent 2 43" xfId="17726"/>
    <cellStyle name="Percent 2 44" xfId="17727"/>
    <cellStyle name="Percent 2 45" xfId="17728"/>
    <cellStyle name="Percent 2 46" xfId="17729"/>
    <cellStyle name="Percent 2 47" xfId="17730"/>
    <cellStyle name="Percent 2 48" xfId="17731"/>
    <cellStyle name="Percent 2 49" xfId="17732"/>
    <cellStyle name="Percent 2 5" xfId="17733"/>
    <cellStyle name="Percent 2 5 2" xfId="17734"/>
    <cellStyle name="Percent 2 5 3" xfId="17735"/>
    <cellStyle name="Percent 2 50" xfId="17736"/>
    <cellStyle name="Percent 2 51" xfId="17737"/>
    <cellStyle name="Percent 2 52" xfId="17738"/>
    <cellStyle name="Percent 2 53" xfId="17739"/>
    <cellStyle name="Percent 2 54" xfId="17740"/>
    <cellStyle name="Percent 2 55" xfId="17741"/>
    <cellStyle name="Percent 2 56" xfId="17742"/>
    <cellStyle name="Percent 2 57" xfId="17743"/>
    <cellStyle name="Percent 2 58" xfId="17744"/>
    <cellStyle name="Percent 2 59" xfId="17745"/>
    <cellStyle name="Percent 2 6" xfId="17746"/>
    <cellStyle name="Percent 2 6 2" xfId="17747"/>
    <cellStyle name="Percent 2 6 3" xfId="17748"/>
    <cellStyle name="Percent 2 60" xfId="17749"/>
    <cellStyle name="Percent 2 61" xfId="17750"/>
    <cellStyle name="Percent 2 62" xfId="17751"/>
    <cellStyle name="Percent 2 63" xfId="17752"/>
    <cellStyle name="Percent 2 64" xfId="17753"/>
    <cellStyle name="Percent 2 65" xfId="17754"/>
    <cellStyle name="Percent 2 66" xfId="17755"/>
    <cellStyle name="Percent 2 67" xfId="17756"/>
    <cellStyle name="Percent 2 68" xfId="17757"/>
    <cellStyle name="Percent 2 69" xfId="17758"/>
    <cellStyle name="Percent 2 7" xfId="17759"/>
    <cellStyle name="Percent 2 7 2" xfId="17760"/>
    <cellStyle name="Percent 2 7 3" xfId="17761"/>
    <cellStyle name="Percent 2 70" xfId="17762"/>
    <cellStyle name="Percent 2 71" xfId="17763"/>
    <cellStyle name="Percent 2 72" xfId="17764"/>
    <cellStyle name="Percent 2 73" xfId="17765"/>
    <cellStyle name="Percent 2 74" xfId="17766"/>
    <cellStyle name="Percent 2 75" xfId="17767"/>
    <cellStyle name="Percent 2 76" xfId="17768"/>
    <cellStyle name="Percent 2 77" xfId="17769"/>
    <cellStyle name="Percent 2 78" xfId="17770"/>
    <cellStyle name="Percent 2 79" xfId="17771"/>
    <cellStyle name="Percent 2 8" xfId="17772"/>
    <cellStyle name="Percent 2 8 2" xfId="17773"/>
    <cellStyle name="Percent 2 8 3" xfId="17774"/>
    <cellStyle name="Percent 2 80" xfId="17775"/>
    <cellStyle name="Percent 2 81" xfId="17776"/>
    <cellStyle name="Percent 2 82" xfId="17777"/>
    <cellStyle name="Percent 2 83" xfId="17778"/>
    <cellStyle name="Percent 2 84" xfId="17779"/>
    <cellStyle name="Percent 2 85" xfId="17780"/>
    <cellStyle name="Percent 2 86" xfId="17781"/>
    <cellStyle name="Percent 2 87" xfId="17782"/>
    <cellStyle name="Percent 2 88" xfId="17783"/>
    <cellStyle name="Percent 2 89" xfId="17784"/>
    <cellStyle name="Percent 2 9" xfId="17785"/>
    <cellStyle name="Percent 2 9 2" xfId="17786"/>
    <cellStyle name="Percent 2 9 3" xfId="17787"/>
    <cellStyle name="Percent 2 90" xfId="17788"/>
    <cellStyle name="Percent 2 91" xfId="17789"/>
    <cellStyle name="Percent 2 92" xfId="17790"/>
    <cellStyle name="Percent 2 93" xfId="17791"/>
    <cellStyle name="Percent 2 94" xfId="17792"/>
    <cellStyle name="Percent 2 95" xfId="17793"/>
    <cellStyle name="Percent 2 96" xfId="17794"/>
    <cellStyle name="Percent 2 97" xfId="17795"/>
    <cellStyle name="Percent 2 98" xfId="17796"/>
    <cellStyle name="Percent 2 99" xfId="17797"/>
    <cellStyle name="Percent 20" xfId="17798"/>
    <cellStyle name="Percent 20 10" xfId="17799"/>
    <cellStyle name="Percent 20 11" xfId="17800"/>
    <cellStyle name="Percent 20 12" xfId="17801"/>
    <cellStyle name="Percent 20 13" xfId="17802"/>
    <cellStyle name="Percent 20 14" xfId="17803"/>
    <cellStyle name="Percent 20 15" xfId="17804"/>
    <cellStyle name="Percent 20 16" xfId="17805"/>
    <cellStyle name="Percent 20 17" xfId="17806"/>
    <cellStyle name="Percent 20 18" xfId="17807"/>
    <cellStyle name="Percent 20 19" xfId="17808"/>
    <cellStyle name="Percent 20 2" xfId="17809"/>
    <cellStyle name="Percent 20 20" xfId="17810"/>
    <cellStyle name="Percent 20 21" xfId="17811"/>
    <cellStyle name="Percent 20 22" xfId="17812"/>
    <cellStyle name="Percent 20 23" xfId="28841"/>
    <cellStyle name="Percent 20 3" xfId="17813"/>
    <cellStyle name="Percent 20 4" xfId="17814"/>
    <cellStyle name="Percent 20 5" xfId="17815"/>
    <cellStyle name="Percent 20 6" xfId="17816"/>
    <cellStyle name="Percent 20 7" xfId="17817"/>
    <cellStyle name="Percent 20 8" xfId="17818"/>
    <cellStyle name="Percent 20 9" xfId="17819"/>
    <cellStyle name="Percent 21" xfId="17820"/>
    <cellStyle name="Percent 21 10" xfId="17821"/>
    <cellStyle name="Percent 21 11" xfId="17822"/>
    <cellStyle name="Percent 21 12" xfId="17823"/>
    <cellStyle name="Percent 21 13" xfId="17824"/>
    <cellStyle name="Percent 21 14" xfId="17825"/>
    <cellStyle name="Percent 21 15" xfId="17826"/>
    <cellStyle name="Percent 21 16" xfId="17827"/>
    <cellStyle name="Percent 21 17" xfId="17828"/>
    <cellStyle name="Percent 21 18" xfId="17829"/>
    <cellStyle name="Percent 21 19" xfId="17830"/>
    <cellStyle name="Percent 21 2" xfId="17831"/>
    <cellStyle name="Percent 21 20" xfId="17832"/>
    <cellStyle name="Percent 21 21" xfId="17833"/>
    <cellStyle name="Percent 21 22" xfId="17834"/>
    <cellStyle name="Percent 21 23" xfId="17835"/>
    <cellStyle name="Percent 21 24" xfId="28842"/>
    <cellStyle name="Percent 21 3" xfId="17836"/>
    <cellStyle name="Percent 21 4" xfId="17837"/>
    <cellStyle name="Percent 21 5" xfId="17838"/>
    <cellStyle name="Percent 21 6" xfId="17839"/>
    <cellStyle name="Percent 21 7" xfId="17840"/>
    <cellStyle name="Percent 21 8" xfId="17841"/>
    <cellStyle name="Percent 21 9" xfId="17842"/>
    <cellStyle name="Percent 22" xfId="17843"/>
    <cellStyle name="Percent 22 10" xfId="17844"/>
    <cellStyle name="Percent 22 11" xfId="17845"/>
    <cellStyle name="Percent 22 12" xfId="17846"/>
    <cellStyle name="Percent 22 13" xfId="17847"/>
    <cellStyle name="Percent 22 14" xfId="17848"/>
    <cellStyle name="Percent 22 15" xfId="17849"/>
    <cellStyle name="Percent 22 16" xfId="17850"/>
    <cellStyle name="Percent 22 17" xfId="17851"/>
    <cellStyle name="Percent 22 18" xfId="17852"/>
    <cellStyle name="Percent 22 19" xfId="17853"/>
    <cellStyle name="Percent 22 2" xfId="17854"/>
    <cellStyle name="Percent 22 20" xfId="17855"/>
    <cellStyle name="Percent 22 21" xfId="17856"/>
    <cellStyle name="Percent 22 22" xfId="17857"/>
    <cellStyle name="Percent 22 23" xfId="17858"/>
    <cellStyle name="Percent 22 24" xfId="28843"/>
    <cellStyle name="Percent 22 3" xfId="17859"/>
    <cellStyle name="Percent 22 4" xfId="17860"/>
    <cellStyle name="Percent 22 5" xfId="17861"/>
    <cellStyle name="Percent 22 6" xfId="17862"/>
    <cellStyle name="Percent 22 7" xfId="17863"/>
    <cellStyle name="Percent 22 8" xfId="17864"/>
    <cellStyle name="Percent 22 9" xfId="17865"/>
    <cellStyle name="Percent 23" xfId="17866"/>
    <cellStyle name="Percent 23 10" xfId="17867"/>
    <cellStyle name="Percent 23 11" xfId="17868"/>
    <cellStyle name="Percent 23 12" xfId="17869"/>
    <cellStyle name="Percent 23 13" xfId="17870"/>
    <cellStyle name="Percent 23 14" xfId="17871"/>
    <cellStyle name="Percent 23 15" xfId="17872"/>
    <cellStyle name="Percent 23 16" xfId="17873"/>
    <cellStyle name="Percent 23 17" xfId="17874"/>
    <cellStyle name="Percent 23 18" xfId="17875"/>
    <cellStyle name="Percent 23 19" xfId="17876"/>
    <cellStyle name="Percent 23 2" xfId="17877"/>
    <cellStyle name="Percent 23 20" xfId="17878"/>
    <cellStyle name="Percent 23 21" xfId="17879"/>
    <cellStyle name="Percent 23 22" xfId="17880"/>
    <cellStyle name="Percent 23 23" xfId="28844"/>
    <cellStyle name="Percent 23 3" xfId="17881"/>
    <cellStyle name="Percent 23 4" xfId="17882"/>
    <cellStyle name="Percent 23 5" xfId="17883"/>
    <cellStyle name="Percent 23 6" xfId="17884"/>
    <cellStyle name="Percent 23 7" xfId="17885"/>
    <cellStyle name="Percent 23 8" xfId="17886"/>
    <cellStyle name="Percent 23 9" xfId="17887"/>
    <cellStyle name="Percent 24" xfId="17888"/>
    <cellStyle name="Percent 24 10" xfId="17889"/>
    <cellStyle name="Percent 24 11" xfId="17890"/>
    <cellStyle name="Percent 24 12" xfId="17891"/>
    <cellStyle name="Percent 24 13" xfId="17892"/>
    <cellStyle name="Percent 24 14" xfId="17893"/>
    <cellStyle name="Percent 24 15" xfId="17894"/>
    <cellStyle name="Percent 24 16" xfId="17895"/>
    <cellStyle name="Percent 24 17" xfId="17896"/>
    <cellStyle name="Percent 24 18" xfId="17897"/>
    <cellStyle name="Percent 24 19" xfId="17898"/>
    <cellStyle name="Percent 24 2" xfId="17899"/>
    <cellStyle name="Percent 24 20" xfId="17900"/>
    <cellStyle name="Percent 24 21" xfId="17901"/>
    <cellStyle name="Percent 24 22" xfId="17902"/>
    <cellStyle name="Percent 24 23" xfId="28845"/>
    <cellStyle name="Percent 24 3" xfId="17903"/>
    <cellStyle name="Percent 24 4" xfId="17904"/>
    <cellStyle name="Percent 24 5" xfId="17905"/>
    <cellStyle name="Percent 24 6" xfId="17906"/>
    <cellStyle name="Percent 24 7" xfId="17907"/>
    <cellStyle name="Percent 24 8" xfId="17908"/>
    <cellStyle name="Percent 24 9" xfId="17909"/>
    <cellStyle name="Percent 25" xfId="17910"/>
    <cellStyle name="Percent 25 10" xfId="17911"/>
    <cellStyle name="Percent 25 11" xfId="17912"/>
    <cellStyle name="Percent 25 12" xfId="17913"/>
    <cellStyle name="Percent 25 13" xfId="17914"/>
    <cellStyle name="Percent 25 14" xfId="17915"/>
    <cellStyle name="Percent 25 15" xfId="17916"/>
    <cellStyle name="Percent 25 16" xfId="17917"/>
    <cellStyle name="Percent 25 17" xfId="17918"/>
    <cellStyle name="Percent 25 18" xfId="17919"/>
    <cellStyle name="Percent 25 19" xfId="17920"/>
    <cellStyle name="Percent 25 2" xfId="17921"/>
    <cellStyle name="Percent 25 20" xfId="17922"/>
    <cellStyle name="Percent 25 21" xfId="17923"/>
    <cellStyle name="Percent 25 22" xfId="17924"/>
    <cellStyle name="Percent 25 23" xfId="28846"/>
    <cellStyle name="Percent 25 3" xfId="17925"/>
    <cellStyle name="Percent 25 4" xfId="17926"/>
    <cellStyle name="Percent 25 5" xfId="17927"/>
    <cellStyle name="Percent 25 6" xfId="17928"/>
    <cellStyle name="Percent 25 7" xfId="17929"/>
    <cellStyle name="Percent 25 8" xfId="17930"/>
    <cellStyle name="Percent 25 9" xfId="17931"/>
    <cellStyle name="Percent 26" xfId="17932"/>
    <cellStyle name="Percent 26 10" xfId="17933"/>
    <cellStyle name="Percent 26 11" xfId="17934"/>
    <cellStyle name="Percent 26 12" xfId="17935"/>
    <cellStyle name="Percent 26 13" xfId="17936"/>
    <cellStyle name="Percent 26 14" xfId="17937"/>
    <cellStyle name="Percent 26 15" xfId="17938"/>
    <cellStyle name="Percent 26 16" xfId="17939"/>
    <cellStyle name="Percent 26 17" xfId="17940"/>
    <cellStyle name="Percent 26 18" xfId="17941"/>
    <cellStyle name="Percent 26 19" xfId="17942"/>
    <cellStyle name="Percent 26 2" xfId="17943"/>
    <cellStyle name="Percent 26 20" xfId="17944"/>
    <cellStyle name="Percent 26 21" xfId="17945"/>
    <cellStyle name="Percent 26 22" xfId="17946"/>
    <cellStyle name="Percent 26 23" xfId="28847"/>
    <cellStyle name="Percent 26 3" xfId="17947"/>
    <cellStyle name="Percent 26 4" xfId="17948"/>
    <cellStyle name="Percent 26 5" xfId="17949"/>
    <cellStyle name="Percent 26 6" xfId="17950"/>
    <cellStyle name="Percent 26 7" xfId="17951"/>
    <cellStyle name="Percent 26 8" xfId="17952"/>
    <cellStyle name="Percent 26 9" xfId="17953"/>
    <cellStyle name="Percent 27" xfId="17954"/>
    <cellStyle name="Percent 27 10" xfId="17955"/>
    <cellStyle name="Percent 27 11" xfId="17956"/>
    <cellStyle name="Percent 27 12" xfId="17957"/>
    <cellStyle name="Percent 27 13" xfId="17958"/>
    <cellStyle name="Percent 27 14" xfId="17959"/>
    <cellStyle name="Percent 27 15" xfId="17960"/>
    <cellStyle name="Percent 27 16" xfId="17961"/>
    <cellStyle name="Percent 27 17" xfId="17962"/>
    <cellStyle name="Percent 27 18" xfId="17963"/>
    <cellStyle name="Percent 27 19" xfId="17964"/>
    <cellStyle name="Percent 27 2" xfId="17965"/>
    <cellStyle name="Percent 27 20" xfId="17966"/>
    <cellStyle name="Percent 27 21" xfId="17967"/>
    <cellStyle name="Percent 27 22" xfId="17968"/>
    <cellStyle name="Percent 27 23" xfId="28848"/>
    <cellStyle name="Percent 27 3" xfId="17969"/>
    <cellStyle name="Percent 27 4" xfId="17970"/>
    <cellStyle name="Percent 27 5" xfId="17971"/>
    <cellStyle name="Percent 27 6" xfId="17972"/>
    <cellStyle name="Percent 27 7" xfId="17973"/>
    <cellStyle name="Percent 27 8" xfId="17974"/>
    <cellStyle name="Percent 27 9" xfId="17975"/>
    <cellStyle name="Percent 28" xfId="17976"/>
    <cellStyle name="Percent 28 10" xfId="17977"/>
    <cellStyle name="Percent 28 11" xfId="17978"/>
    <cellStyle name="Percent 28 12" xfId="17979"/>
    <cellStyle name="Percent 28 13" xfId="17980"/>
    <cellStyle name="Percent 28 14" xfId="17981"/>
    <cellStyle name="Percent 28 15" xfId="17982"/>
    <cellStyle name="Percent 28 16" xfId="17983"/>
    <cellStyle name="Percent 28 17" xfId="17984"/>
    <cellStyle name="Percent 28 18" xfId="17985"/>
    <cellStyle name="Percent 28 19" xfId="17986"/>
    <cellStyle name="Percent 28 2" xfId="17987"/>
    <cellStyle name="Percent 28 20" xfId="17988"/>
    <cellStyle name="Percent 28 21" xfId="17989"/>
    <cellStyle name="Percent 28 22" xfId="17990"/>
    <cellStyle name="Percent 28 23" xfId="28849"/>
    <cellStyle name="Percent 28 3" xfId="17991"/>
    <cellStyle name="Percent 28 4" xfId="17992"/>
    <cellStyle name="Percent 28 5" xfId="17993"/>
    <cellStyle name="Percent 28 6" xfId="17994"/>
    <cellStyle name="Percent 28 7" xfId="17995"/>
    <cellStyle name="Percent 28 8" xfId="17996"/>
    <cellStyle name="Percent 28 9" xfId="17997"/>
    <cellStyle name="Percent 29" xfId="17998"/>
    <cellStyle name="Percent 29 10" xfId="17999"/>
    <cellStyle name="Percent 29 11" xfId="18000"/>
    <cellStyle name="Percent 29 12" xfId="18001"/>
    <cellStyle name="Percent 29 13" xfId="18002"/>
    <cellStyle name="Percent 29 14" xfId="18003"/>
    <cellStyle name="Percent 29 15" xfId="18004"/>
    <cellStyle name="Percent 29 16" xfId="18005"/>
    <cellStyle name="Percent 29 17" xfId="18006"/>
    <cellStyle name="Percent 29 18" xfId="18007"/>
    <cellStyle name="Percent 29 19" xfId="18008"/>
    <cellStyle name="Percent 29 2" xfId="18009"/>
    <cellStyle name="Percent 29 20" xfId="18010"/>
    <cellStyle name="Percent 29 21" xfId="18011"/>
    <cellStyle name="Percent 29 22" xfId="18012"/>
    <cellStyle name="Percent 29 23" xfId="28850"/>
    <cellStyle name="Percent 29 3" xfId="18013"/>
    <cellStyle name="Percent 29 4" xfId="18014"/>
    <cellStyle name="Percent 29 5" xfId="18015"/>
    <cellStyle name="Percent 29 6" xfId="18016"/>
    <cellStyle name="Percent 29 7" xfId="18017"/>
    <cellStyle name="Percent 29 8" xfId="18018"/>
    <cellStyle name="Percent 29 9" xfId="18019"/>
    <cellStyle name="Percent 3" xfId="18020"/>
    <cellStyle name="Percent 3 10" xfId="18021"/>
    <cellStyle name="Percent 3 10 2" xfId="18022"/>
    <cellStyle name="Percent 3 10 3" xfId="18023"/>
    <cellStyle name="Percent 3 11" xfId="18024"/>
    <cellStyle name="Percent 3 11 2" xfId="18025"/>
    <cellStyle name="Percent 3 11 3" xfId="18026"/>
    <cellStyle name="Percent 3 12" xfId="18027"/>
    <cellStyle name="Percent 3 12 2" xfId="18028"/>
    <cellStyle name="Percent 3 12 3" xfId="18029"/>
    <cellStyle name="Percent 3 13" xfId="18030"/>
    <cellStyle name="Percent 3 13 2" xfId="18031"/>
    <cellStyle name="Percent 3 13 3" xfId="18032"/>
    <cellStyle name="Percent 3 14" xfId="18033"/>
    <cellStyle name="Percent 3 14 2" xfId="18034"/>
    <cellStyle name="Percent 3 14 3" xfId="18035"/>
    <cellStyle name="Percent 3 15" xfId="18036"/>
    <cellStyle name="Percent 3 16" xfId="18037"/>
    <cellStyle name="Percent 3 17" xfId="18038"/>
    <cellStyle name="Percent 3 18" xfId="18039"/>
    <cellStyle name="Percent 3 19" xfId="18040"/>
    <cellStyle name="Percent 3 2" xfId="18041"/>
    <cellStyle name="Percent 3 2 10" xfId="18042"/>
    <cellStyle name="Percent 3 2 11" xfId="18043"/>
    <cellStyle name="Percent 3 2 12" xfId="18044"/>
    <cellStyle name="Percent 3 2 13" xfId="18045"/>
    <cellStyle name="Percent 3 2 14" xfId="18046"/>
    <cellStyle name="Percent 3 2 15" xfId="18047"/>
    <cellStyle name="Percent 3 2 16" xfId="18048"/>
    <cellStyle name="Percent 3 2 17" xfId="18049"/>
    <cellStyle name="Percent 3 2 18" xfId="18050"/>
    <cellStyle name="Percent 3 2 19" xfId="18051"/>
    <cellStyle name="Percent 3 2 2" xfId="18052"/>
    <cellStyle name="Percent 3 2 20" xfId="18053"/>
    <cellStyle name="Percent 3 2 21" xfId="18054"/>
    <cellStyle name="Percent 3 2 22" xfId="18055"/>
    <cellStyle name="Percent 3 2 23" xfId="28852"/>
    <cellStyle name="Percent 3 2 3" xfId="18056"/>
    <cellStyle name="Percent 3 2 4" xfId="18057"/>
    <cellStyle name="Percent 3 2 5" xfId="18058"/>
    <cellStyle name="Percent 3 2 6" xfId="18059"/>
    <cellStyle name="Percent 3 2 7" xfId="18060"/>
    <cellStyle name="Percent 3 2 8" xfId="18061"/>
    <cellStyle name="Percent 3 2 9" xfId="18062"/>
    <cellStyle name="Percent 3 20" xfId="18063"/>
    <cellStyle name="Percent 3 21" xfId="18064"/>
    <cellStyle name="Percent 3 22" xfId="18065"/>
    <cellStyle name="Percent 3 23" xfId="18066"/>
    <cellStyle name="Percent 3 24" xfId="18067"/>
    <cellStyle name="Percent 3 25" xfId="18068"/>
    <cellStyle name="Percent 3 26" xfId="18069"/>
    <cellStyle name="Percent 3 27" xfId="18070"/>
    <cellStyle name="Percent 3 28" xfId="18071"/>
    <cellStyle name="Percent 3 29" xfId="18072"/>
    <cellStyle name="Percent 3 3" xfId="18073"/>
    <cellStyle name="Percent 3 3 2" xfId="18074"/>
    <cellStyle name="Percent 3 3 3" xfId="18075"/>
    <cellStyle name="Percent 3 30" xfId="18076"/>
    <cellStyle name="Percent 3 31" xfId="18077"/>
    <cellStyle name="Percent 3 32" xfId="18078"/>
    <cellStyle name="Percent 3 33" xfId="18079"/>
    <cellStyle name="Percent 3 34" xfId="18080"/>
    <cellStyle name="Percent 3 35" xfId="18081"/>
    <cellStyle name="Percent 3 36" xfId="18082"/>
    <cellStyle name="Percent 3 37" xfId="18083"/>
    <cellStyle name="Percent 3 38" xfId="18084"/>
    <cellStyle name="Percent 3 39" xfId="18085"/>
    <cellStyle name="Percent 3 4" xfId="18086"/>
    <cellStyle name="Percent 3 4 2" xfId="18087"/>
    <cellStyle name="Percent 3 4 3" xfId="18088"/>
    <cellStyle name="Percent 3 40" xfId="18089"/>
    <cellStyle name="Percent 3 41" xfId="18090"/>
    <cellStyle name="Percent 3 42" xfId="18091"/>
    <cellStyle name="Percent 3 43" xfId="18092"/>
    <cellStyle name="Percent 3 44" xfId="18093"/>
    <cellStyle name="Percent 3 45" xfId="18094"/>
    <cellStyle name="Percent 3 46" xfId="18095"/>
    <cellStyle name="Percent 3 47" xfId="18096"/>
    <cellStyle name="Percent 3 48" xfId="18097"/>
    <cellStyle name="Percent 3 49" xfId="18098"/>
    <cellStyle name="Percent 3 5" xfId="18099"/>
    <cellStyle name="Percent 3 5 2" xfId="18100"/>
    <cellStyle name="Percent 3 5 3" xfId="18101"/>
    <cellStyle name="Percent 3 50" xfId="18102"/>
    <cellStyle name="Percent 3 51" xfId="18103"/>
    <cellStyle name="Percent 3 52" xfId="18104"/>
    <cellStyle name="Percent 3 53" xfId="18105"/>
    <cellStyle name="Percent 3 54" xfId="18106"/>
    <cellStyle name="Percent 3 55" xfId="18107"/>
    <cellStyle name="Percent 3 56" xfId="18108"/>
    <cellStyle name="Percent 3 57" xfId="18109"/>
    <cellStyle name="Percent 3 58" xfId="18110"/>
    <cellStyle name="Percent 3 59" xfId="18111"/>
    <cellStyle name="Percent 3 6" xfId="18112"/>
    <cellStyle name="Percent 3 6 2" xfId="18113"/>
    <cellStyle name="Percent 3 6 3" xfId="18114"/>
    <cellStyle name="Percent 3 60" xfId="18115"/>
    <cellStyle name="Percent 3 61" xfId="18116"/>
    <cellStyle name="Percent 3 62" xfId="18117"/>
    <cellStyle name="Percent 3 63" xfId="28851"/>
    <cellStyle name="Percent 3 7" xfId="18118"/>
    <cellStyle name="Percent 3 7 2" xfId="18119"/>
    <cellStyle name="Percent 3 7 3" xfId="18120"/>
    <cellStyle name="Percent 3 8" xfId="18121"/>
    <cellStyle name="Percent 3 8 2" xfId="18122"/>
    <cellStyle name="Percent 3 8 3" xfId="18123"/>
    <cellStyle name="Percent 3 9" xfId="18124"/>
    <cellStyle name="Percent 3 9 2" xfId="18125"/>
    <cellStyle name="Percent 3 9 3" xfId="18126"/>
    <cellStyle name="Percent 30" xfId="18127"/>
    <cellStyle name="Percent 30 10" xfId="18128"/>
    <cellStyle name="Percent 30 11" xfId="18129"/>
    <cellStyle name="Percent 30 12" xfId="18130"/>
    <cellStyle name="Percent 30 13" xfId="18131"/>
    <cellStyle name="Percent 30 14" xfId="18132"/>
    <cellStyle name="Percent 30 15" xfId="18133"/>
    <cellStyle name="Percent 30 16" xfId="18134"/>
    <cellStyle name="Percent 30 17" xfId="18135"/>
    <cellStyle name="Percent 30 18" xfId="18136"/>
    <cellStyle name="Percent 30 19" xfId="18137"/>
    <cellStyle name="Percent 30 2" xfId="18138"/>
    <cellStyle name="Percent 30 20" xfId="18139"/>
    <cellStyle name="Percent 30 21" xfId="18140"/>
    <cellStyle name="Percent 30 22" xfId="18141"/>
    <cellStyle name="Percent 30 23" xfId="28853"/>
    <cellStyle name="Percent 30 3" xfId="18142"/>
    <cellStyle name="Percent 30 4" xfId="18143"/>
    <cellStyle name="Percent 30 5" xfId="18144"/>
    <cellStyle name="Percent 30 6" xfId="18145"/>
    <cellStyle name="Percent 30 7" xfId="18146"/>
    <cellStyle name="Percent 30 8" xfId="18147"/>
    <cellStyle name="Percent 30 9" xfId="18148"/>
    <cellStyle name="Percent 31" xfId="18149"/>
    <cellStyle name="Percent 31 10" xfId="18150"/>
    <cellStyle name="Percent 31 11" xfId="18151"/>
    <cellStyle name="Percent 31 12" xfId="18152"/>
    <cellStyle name="Percent 31 13" xfId="18153"/>
    <cellStyle name="Percent 31 14" xfId="18154"/>
    <cellStyle name="Percent 31 15" xfId="18155"/>
    <cellStyle name="Percent 31 16" xfId="18156"/>
    <cellStyle name="Percent 31 17" xfId="18157"/>
    <cellStyle name="Percent 31 18" xfId="18158"/>
    <cellStyle name="Percent 31 19" xfId="18159"/>
    <cellStyle name="Percent 31 2" xfId="18160"/>
    <cellStyle name="Percent 31 20" xfId="18161"/>
    <cellStyle name="Percent 31 21" xfId="18162"/>
    <cellStyle name="Percent 31 22" xfId="18163"/>
    <cellStyle name="Percent 31 23" xfId="28854"/>
    <cellStyle name="Percent 31 3" xfId="18164"/>
    <cellStyle name="Percent 31 4" xfId="18165"/>
    <cellStyle name="Percent 31 5" xfId="18166"/>
    <cellStyle name="Percent 31 6" xfId="18167"/>
    <cellStyle name="Percent 31 7" xfId="18168"/>
    <cellStyle name="Percent 31 8" xfId="18169"/>
    <cellStyle name="Percent 31 9" xfId="18170"/>
    <cellStyle name="Percent 32" xfId="18171"/>
    <cellStyle name="Percent 32 10" xfId="18172"/>
    <cellStyle name="Percent 32 11" xfId="18173"/>
    <cellStyle name="Percent 32 12" xfId="18174"/>
    <cellStyle name="Percent 32 13" xfId="18175"/>
    <cellStyle name="Percent 32 14" xfId="18176"/>
    <cellStyle name="Percent 32 15" xfId="18177"/>
    <cellStyle name="Percent 32 16" xfId="18178"/>
    <cellStyle name="Percent 32 17" xfId="18179"/>
    <cellStyle name="Percent 32 18" xfId="18180"/>
    <cellStyle name="Percent 32 19" xfId="18181"/>
    <cellStyle name="Percent 32 2" xfId="18182"/>
    <cellStyle name="Percent 32 20" xfId="18183"/>
    <cellStyle name="Percent 32 21" xfId="18184"/>
    <cellStyle name="Percent 32 22" xfId="18185"/>
    <cellStyle name="Percent 32 23" xfId="28855"/>
    <cellStyle name="Percent 32 3" xfId="18186"/>
    <cellStyle name="Percent 32 4" xfId="18187"/>
    <cellStyle name="Percent 32 5" xfId="18188"/>
    <cellStyle name="Percent 32 6" xfId="18189"/>
    <cellStyle name="Percent 32 7" xfId="18190"/>
    <cellStyle name="Percent 32 8" xfId="18191"/>
    <cellStyle name="Percent 32 9" xfId="18192"/>
    <cellStyle name="Percent 33" xfId="18193"/>
    <cellStyle name="Percent 33 10" xfId="18194"/>
    <cellStyle name="Percent 33 11" xfId="18195"/>
    <cellStyle name="Percent 33 12" xfId="18196"/>
    <cellStyle name="Percent 33 13" xfId="18197"/>
    <cellStyle name="Percent 33 14" xfId="18198"/>
    <cellStyle name="Percent 33 15" xfId="18199"/>
    <cellStyle name="Percent 33 16" xfId="18200"/>
    <cellStyle name="Percent 33 17" xfId="18201"/>
    <cellStyle name="Percent 33 18" xfId="18202"/>
    <cellStyle name="Percent 33 19" xfId="18203"/>
    <cellStyle name="Percent 33 2" xfId="18204"/>
    <cellStyle name="Percent 33 20" xfId="18205"/>
    <cellStyle name="Percent 33 21" xfId="18206"/>
    <cellStyle name="Percent 33 22" xfId="18207"/>
    <cellStyle name="Percent 33 23" xfId="28856"/>
    <cellStyle name="Percent 33 3" xfId="18208"/>
    <cellStyle name="Percent 33 4" xfId="18209"/>
    <cellStyle name="Percent 33 5" xfId="18210"/>
    <cellStyle name="Percent 33 6" xfId="18211"/>
    <cellStyle name="Percent 33 7" xfId="18212"/>
    <cellStyle name="Percent 33 8" xfId="18213"/>
    <cellStyle name="Percent 33 9" xfId="18214"/>
    <cellStyle name="Percent 34" xfId="18215"/>
    <cellStyle name="Percent 34 10" xfId="18216"/>
    <cellStyle name="Percent 34 11" xfId="18217"/>
    <cellStyle name="Percent 34 12" xfId="18218"/>
    <cellStyle name="Percent 34 13" xfId="18219"/>
    <cellStyle name="Percent 34 14" xfId="18220"/>
    <cellStyle name="Percent 34 15" xfId="18221"/>
    <cellStyle name="Percent 34 16" xfId="18222"/>
    <cellStyle name="Percent 34 17" xfId="18223"/>
    <cellStyle name="Percent 34 18" xfId="18224"/>
    <cellStyle name="Percent 34 19" xfId="18225"/>
    <cellStyle name="Percent 34 2" xfId="18226"/>
    <cellStyle name="Percent 34 20" xfId="18227"/>
    <cellStyle name="Percent 34 21" xfId="18228"/>
    <cellStyle name="Percent 34 22" xfId="18229"/>
    <cellStyle name="Percent 34 23" xfId="28857"/>
    <cellStyle name="Percent 34 3" xfId="18230"/>
    <cellStyle name="Percent 34 4" xfId="18231"/>
    <cellStyle name="Percent 34 5" xfId="18232"/>
    <cellStyle name="Percent 34 6" xfId="18233"/>
    <cellStyle name="Percent 34 7" xfId="18234"/>
    <cellStyle name="Percent 34 8" xfId="18235"/>
    <cellStyle name="Percent 34 9" xfId="18236"/>
    <cellStyle name="Percent 35" xfId="18237"/>
    <cellStyle name="Percent 35 10" xfId="18238"/>
    <cellStyle name="Percent 35 11" xfId="18239"/>
    <cellStyle name="Percent 35 12" xfId="18240"/>
    <cellStyle name="Percent 35 13" xfId="18241"/>
    <cellStyle name="Percent 35 14" xfId="18242"/>
    <cellStyle name="Percent 35 15" xfId="18243"/>
    <cellStyle name="Percent 35 16" xfId="18244"/>
    <cellStyle name="Percent 35 17" xfId="18245"/>
    <cellStyle name="Percent 35 18" xfId="18246"/>
    <cellStyle name="Percent 35 19" xfId="18247"/>
    <cellStyle name="Percent 35 2" xfId="18248"/>
    <cellStyle name="Percent 35 20" xfId="18249"/>
    <cellStyle name="Percent 35 21" xfId="18250"/>
    <cellStyle name="Percent 35 22" xfId="18251"/>
    <cellStyle name="Percent 35 23" xfId="28858"/>
    <cellStyle name="Percent 35 3" xfId="18252"/>
    <cellStyle name="Percent 35 4" xfId="18253"/>
    <cellStyle name="Percent 35 5" xfId="18254"/>
    <cellStyle name="Percent 35 6" xfId="18255"/>
    <cellStyle name="Percent 35 7" xfId="18256"/>
    <cellStyle name="Percent 35 8" xfId="18257"/>
    <cellStyle name="Percent 35 9" xfId="18258"/>
    <cellStyle name="Percent 36" xfId="18259"/>
    <cellStyle name="Percent 36 10" xfId="18260"/>
    <cellStyle name="Percent 36 11" xfId="18261"/>
    <cellStyle name="Percent 36 12" xfId="18262"/>
    <cellStyle name="Percent 36 13" xfId="18263"/>
    <cellStyle name="Percent 36 14" xfId="18264"/>
    <cellStyle name="Percent 36 15" xfId="18265"/>
    <cellStyle name="Percent 36 16" xfId="18266"/>
    <cellStyle name="Percent 36 17" xfId="18267"/>
    <cellStyle name="Percent 36 18" xfId="18268"/>
    <cellStyle name="Percent 36 19" xfId="18269"/>
    <cellStyle name="Percent 36 2" xfId="18270"/>
    <cellStyle name="Percent 36 20" xfId="18271"/>
    <cellStyle name="Percent 36 21" xfId="18272"/>
    <cellStyle name="Percent 36 22" xfId="18273"/>
    <cellStyle name="Percent 36 23" xfId="28859"/>
    <cellStyle name="Percent 36 3" xfId="18274"/>
    <cellStyle name="Percent 36 4" xfId="18275"/>
    <cellStyle name="Percent 36 5" xfId="18276"/>
    <cellStyle name="Percent 36 6" xfId="18277"/>
    <cellStyle name="Percent 36 7" xfId="18278"/>
    <cellStyle name="Percent 36 8" xfId="18279"/>
    <cellStyle name="Percent 36 9" xfId="18280"/>
    <cellStyle name="Percent 37" xfId="18281"/>
    <cellStyle name="Percent 37 10" xfId="18282"/>
    <cellStyle name="Percent 37 11" xfId="18283"/>
    <cellStyle name="Percent 37 12" xfId="18284"/>
    <cellStyle name="Percent 37 13" xfId="18285"/>
    <cellStyle name="Percent 37 14" xfId="18286"/>
    <cellStyle name="Percent 37 15" xfId="18287"/>
    <cellStyle name="Percent 37 16" xfId="18288"/>
    <cellStyle name="Percent 37 17" xfId="18289"/>
    <cellStyle name="Percent 37 18" xfId="18290"/>
    <cellStyle name="Percent 37 19" xfId="18291"/>
    <cellStyle name="Percent 37 2" xfId="18292"/>
    <cellStyle name="Percent 37 20" xfId="18293"/>
    <cellStyle name="Percent 37 21" xfId="18294"/>
    <cellStyle name="Percent 37 22" xfId="18295"/>
    <cellStyle name="Percent 37 23" xfId="28860"/>
    <cellStyle name="Percent 37 3" xfId="18296"/>
    <cellStyle name="Percent 37 4" xfId="18297"/>
    <cellStyle name="Percent 37 5" xfId="18298"/>
    <cellStyle name="Percent 37 6" xfId="18299"/>
    <cellStyle name="Percent 37 7" xfId="18300"/>
    <cellStyle name="Percent 37 8" xfId="18301"/>
    <cellStyle name="Percent 37 9" xfId="18302"/>
    <cellStyle name="Percent 38" xfId="18303"/>
    <cellStyle name="Percent 38 10" xfId="18304"/>
    <cellStyle name="Percent 38 11" xfId="18305"/>
    <cellStyle name="Percent 38 12" xfId="18306"/>
    <cellStyle name="Percent 38 13" xfId="18307"/>
    <cellStyle name="Percent 38 14" xfId="18308"/>
    <cellStyle name="Percent 38 15" xfId="18309"/>
    <cellStyle name="Percent 38 16" xfId="18310"/>
    <cellStyle name="Percent 38 17" xfId="18311"/>
    <cellStyle name="Percent 38 18" xfId="18312"/>
    <cellStyle name="Percent 38 19" xfId="18313"/>
    <cellStyle name="Percent 38 2" xfId="18314"/>
    <cellStyle name="Percent 38 20" xfId="18315"/>
    <cellStyle name="Percent 38 21" xfId="18316"/>
    <cellStyle name="Percent 38 22" xfId="18317"/>
    <cellStyle name="Percent 38 23" xfId="28861"/>
    <cellStyle name="Percent 38 3" xfId="18318"/>
    <cellStyle name="Percent 38 4" xfId="18319"/>
    <cellStyle name="Percent 38 5" xfId="18320"/>
    <cellStyle name="Percent 38 6" xfId="18321"/>
    <cellStyle name="Percent 38 7" xfId="18322"/>
    <cellStyle name="Percent 38 8" xfId="18323"/>
    <cellStyle name="Percent 38 9" xfId="18324"/>
    <cellStyle name="Percent 39" xfId="18325"/>
    <cellStyle name="Percent 39 10" xfId="18326"/>
    <cellStyle name="Percent 39 11" xfId="18327"/>
    <cellStyle name="Percent 39 12" xfId="18328"/>
    <cellStyle name="Percent 39 13" xfId="18329"/>
    <cellStyle name="Percent 39 14" xfId="18330"/>
    <cellStyle name="Percent 39 15" xfId="18331"/>
    <cellStyle name="Percent 39 16" xfId="18332"/>
    <cellStyle name="Percent 39 17" xfId="18333"/>
    <cellStyle name="Percent 39 18" xfId="18334"/>
    <cellStyle name="Percent 39 19" xfId="18335"/>
    <cellStyle name="Percent 39 2" xfId="18336"/>
    <cellStyle name="Percent 39 20" xfId="18337"/>
    <cellStyle name="Percent 39 21" xfId="18338"/>
    <cellStyle name="Percent 39 22" xfId="18339"/>
    <cellStyle name="Percent 39 23" xfId="28862"/>
    <cellStyle name="Percent 39 3" xfId="18340"/>
    <cellStyle name="Percent 39 4" xfId="18341"/>
    <cellStyle name="Percent 39 5" xfId="18342"/>
    <cellStyle name="Percent 39 6" xfId="18343"/>
    <cellStyle name="Percent 39 7" xfId="18344"/>
    <cellStyle name="Percent 39 8" xfId="18345"/>
    <cellStyle name="Percent 39 9" xfId="18346"/>
    <cellStyle name="Percent 4" xfId="18347"/>
    <cellStyle name="Percent 4 10" xfId="18348"/>
    <cellStyle name="Percent 4 11" xfId="18349"/>
    <cellStyle name="Percent 4 12" xfId="18350"/>
    <cellStyle name="Percent 4 13" xfId="18351"/>
    <cellStyle name="Percent 4 14" xfId="18352"/>
    <cellStyle name="Percent 4 15" xfId="18353"/>
    <cellStyle name="Percent 4 16" xfId="18354"/>
    <cellStyle name="Percent 4 17" xfId="18355"/>
    <cellStyle name="Percent 4 18" xfId="18356"/>
    <cellStyle name="Percent 4 19" xfId="18357"/>
    <cellStyle name="Percent 4 2" xfId="18358"/>
    <cellStyle name="Percent 4 2 2" xfId="18359"/>
    <cellStyle name="Percent 4 2 3" xfId="18360"/>
    <cellStyle name="Percent 4 20" xfId="18361"/>
    <cellStyle name="Percent 4 21" xfId="18362"/>
    <cellStyle name="Percent 4 22" xfId="18363"/>
    <cellStyle name="Percent 4 23" xfId="18364"/>
    <cellStyle name="Percent 4 24" xfId="28863"/>
    <cellStyle name="Percent 4 3" xfId="18365"/>
    <cellStyle name="Percent 4 3 2" xfId="18366"/>
    <cellStyle name="Percent 4 3 3" xfId="18367"/>
    <cellStyle name="Percent 4 3 4" xfId="18368"/>
    <cellStyle name="Percent 4 4" xfId="18369"/>
    <cellStyle name="Percent 4 5" xfId="18370"/>
    <cellStyle name="Percent 4 6" xfId="18371"/>
    <cellStyle name="Percent 4 7" xfId="18372"/>
    <cellStyle name="Percent 4 8" xfId="18373"/>
    <cellStyle name="Percent 4 9" xfId="18374"/>
    <cellStyle name="Percent 40" xfId="18375"/>
    <cellStyle name="Percent 40 10" xfId="18376"/>
    <cellStyle name="Percent 40 11" xfId="18377"/>
    <cellStyle name="Percent 40 12" xfId="18378"/>
    <cellStyle name="Percent 40 13" xfId="18379"/>
    <cellStyle name="Percent 40 14" xfId="18380"/>
    <cellStyle name="Percent 40 15" xfId="18381"/>
    <cellStyle name="Percent 40 16" xfId="18382"/>
    <cellStyle name="Percent 40 17" xfId="18383"/>
    <cellStyle name="Percent 40 18" xfId="18384"/>
    <cellStyle name="Percent 40 19" xfId="18385"/>
    <cellStyle name="Percent 40 2" xfId="18386"/>
    <cellStyle name="Percent 40 20" xfId="18387"/>
    <cellStyle name="Percent 40 21" xfId="18388"/>
    <cellStyle name="Percent 40 22" xfId="18389"/>
    <cellStyle name="Percent 40 23" xfId="28864"/>
    <cellStyle name="Percent 40 3" xfId="18390"/>
    <cellStyle name="Percent 40 4" xfId="18391"/>
    <cellStyle name="Percent 40 5" xfId="18392"/>
    <cellStyle name="Percent 40 6" xfId="18393"/>
    <cellStyle name="Percent 40 7" xfId="18394"/>
    <cellStyle name="Percent 40 8" xfId="18395"/>
    <cellStyle name="Percent 40 9" xfId="18396"/>
    <cellStyle name="Percent 41" xfId="18397"/>
    <cellStyle name="Percent 41 10" xfId="18398"/>
    <cellStyle name="Percent 41 11" xfId="18399"/>
    <cellStyle name="Percent 41 12" xfId="18400"/>
    <cellStyle name="Percent 41 13" xfId="18401"/>
    <cellStyle name="Percent 41 14" xfId="18402"/>
    <cellStyle name="Percent 41 15" xfId="18403"/>
    <cellStyle name="Percent 41 16" xfId="18404"/>
    <cellStyle name="Percent 41 17" xfId="18405"/>
    <cellStyle name="Percent 41 18" xfId="18406"/>
    <cellStyle name="Percent 41 19" xfId="18407"/>
    <cellStyle name="Percent 41 2" xfId="18408"/>
    <cellStyle name="Percent 41 20" xfId="18409"/>
    <cellStyle name="Percent 41 21" xfId="18410"/>
    <cellStyle name="Percent 41 22" xfId="18411"/>
    <cellStyle name="Percent 41 23" xfId="28865"/>
    <cellStyle name="Percent 41 3" xfId="18412"/>
    <cellStyle name="Percent 41 4" xfId="18413"/>
    <cellStyle name="Percent 41 5" xfId="18414"/>
    <cellStyle name="Percent 41 6" xfId="18415"/>
    <cellStyle name="Percent 41 7" xfId="18416"/>
    <cellStyle name="Percent 41 8" xfId="18417"/>
    <cellStyle name="Percent 41 9" xfId="18418"/>
    <cellStyle name="Percent 42" xfId="18419"/>
    <cellStyle name="Percent 42 10" xfId="18420"/>
    <cellStyle name="Percent 42 11" xfId="18421"/>
    <cellStyle name="Percent 42 12" xfId="18422"/>
    <cellStyle name="Percent 42 13" xfId="18423"/>
    <cellStyle name="Percent 42 14" xfId="18424"/>
    <cellStyle name="Percent 42 15" xfId="18425"/>
    <cellStyle name="Percent 42 16" xfId="18426"/>
    <cellStyle name="Percent 42 17" xfId="18427"/>
    <cellStyle name="Percent 42 18" xfId="18428"/>
    <cellStyle name="Percent 42 19" xfId="18429"/>
    <cellStyle name="Percent 42 2" xfId="18430"/>
    <cellStyle name="Percent 42 20" xfId="18431"/>
    <cellStyle name="Percent 42 21" xfId="18432"/>
    <cellStyle name="Percent 42 22" xfId="18433"/>
    <cellStyle name="Percent 42 23" xfId="28866"/>
    <cellStyle name="Percent 42 3" xfId="18434"/>
    <cellStyle name="Percent 42 4" xfId="18435"/>
    <cellStyle name="Percent 42 5" xfId="18436"/>
    <cellStyle name="Percent 42 6" xfId="18437"/>
    <cellStyle name="Percent 42 7" xfId="18438"/>
    <cellStyle name="Percent 42 8" xfId="18439"/>
    <cellStyle name="Percent 42 9" xfId="18440"/>
    <cellStyle name="Percent 43" xfId="18441"/>
    <cellStyle name="Percent 43 10" xfId="18442"/>
    <cellStyle name="Percent 43 11" xfId="18443"/>
    <cellStyle name="Percent 43 12" xfId="18444"/>
    <cellStyle name="Percent 43 13" xfId="18445"/>
    <cellStyle name="Percent 43 14" xfId="18446"/>
    <cellStyle name="Percent 43 15" xfId="18447"/>
    <cellStyle name="Percent 43 16" xfId="18448"/>
    <cellStyle name="Percent 43 17" xfId="18449"/>
    <cellStyle name="Percent 43 18" xfId="18450"/>
    <cellStyle name="Percent 43 19" xfId="18451"/>
    <cellStyle name="Percent 43 2" xfId="18452"/>
    <cellStyle name="Percent 43 20" xfId="18453"/>
    <cellStyle name="Percent 43 21" xfId="18454"/>
    <cellStyle name="Percent 43 22" xfId="18455"/>
    <cellStyle name="Percent 43 23" xfId="28867"/>
    <cellStyle name="Percent 43 3" xfId="18456"/>
    <cellStyle name="Percent 43 4" xfId="18457"/>
    <cellStyle name="Percent 43 5" xfId="18458"/>
    <cellStyle name="Percent 43 6" xfId="18459"/>
    <cellStyle name="Percent 43 7" xfId="18460"/>
    <cellStyle name="Percent 43 8" xfId="18461"/>
    <cellStyle name="Percent 43 9" xfId="18462"/>
    <cellStyle name="Percent 44" xfId="18463"/>
    <cellStyle name="Percent 44 10" xfId="18464"/>
    <cellStyle name="Percent 44 11" xfId="18465"/>
    <cellStyle name="Percent 44 12" xfId="18466"/>
    <cellStyle name="Percent 44 13" xfId="18467"/>
    <cellStyle name="Percent 44 14" xfId="18468"/>
    <cellStyle name="Percent 44 15" xfId="18469"/>
    <cellStyle name="Percent 44 16" xfId="18470"/>
    <cellStyle name="Percent 44 17" xfId="18471"/>
    <cellStyle name="Percent 44 18" xfId="18472"/>
    <cellStyle name="Percent 44 19" xfId="18473"/>
    <cellStyle name="Percent 44 2" xfId="18474"/>
    <cellStyle name="Percent 44 20" xfId="18475"/>
    <cellStyle name="Percent 44 21" xfId="18476"/>
    <cellStyle name="Percent 44 22" xfId="18477"/>
    <cellStyle name="Percent 44 23" xfId="28868"/>
    <cellStyle name="Percent 44 3" xfId="18478"/>
    <cellStyle name="Percent 44 4" xfId="18479"/>
    <cellStyle name="Percent 44 5" xfId="18480"/>
    <cellStyle name="Percent 44 6" xfId="18481"/>
    <cellStyle name="Percent 44 7" xfId="18482"/>
    <cellStyle name="Percent 44 8" xfId="18483"/>
    <cellStyle name="Percent 44 9" xfId="18484"/>
    <cellStyle name="Percent 45" xfId="18485"/>
    <cellStyle name="Percent 45 10" xfId="18486"/>
    <cellStyle name="Percent 45 11" xfId="18487"/>
    <cellStyle name="Percent 45 12" xfId="18488"/>
    <cellStyle name="Percent 45 13" xfId="18489"/>
    <cellStyle name="Percent 45 14" xfId="18490"/>
    <cellStyle name="Percent 45 15" xfId="18491"/>
    <cellStyle name="Percent 45 16" xfId="18492"/>
    <cellStyle name="Percent 45 17" xfId="18493"/>
    <cellStyle name="Percent 45 18" xfId="18494"/>
    <cellStyle name="Percent 45 19" xfId="18495"/>
    <cellStyle name="Percent 45 2" xfId="18496"/>
    <cellStyle name="Percent 45 20" xfId="18497"/>
    <cellStyle name="Percent 45 21" xfId="18498"/>
    <cellStyle name="Percent 45 22" xfId="18499"/>
    <cellStyle name="Percent 45 23" xfId="28869"/>
    <cellStyle name="Percent 45 3" xfId="18500"/>
    <cellStyle name="Percent 45 4" xfId="18501"/>
    <cellStyle name="Percent 45 5" xfId="18502"/>
    <cellStyle name="Percent 45 6" xfId="18503"/>
    <cellStyle name="Percent 45 7" xfId="18504"/>
    <cellStyle name="Percent 45 8" xfId="18505"/>
    <cellStyle name="Percent 45 9" xfId="18506"/>
    <cellStyle name="Percent 46" xfId="18507"/>
    <cellStyle name="Percent 46 10" xfId="18508"/>
    <cellStyle name="Percent 46 11" xfId="18509"/>
    <cellStyle name="Percent 46 12" xfId="18510"/>
    <cellStyle name="Percent 46 13" xfId="18511"/>
    <cellStyle name="Percent 46 14" xfId="18512"/>
    <cellStyle name="Percent 46 15" xfId="18513"/>
    <cellStyle name="Percent 46 16" xfId="18514"/>
    <cellStyle name="Percent 46 17" xfId="18515"/>
    <cellStyle name="Percent 46 18" xfId="18516"/>
    <cellStyle name="Percent 46 19" xfId="18517"/>
    <cellStyle name="Percent 46 2" xfId="18518"/>
    <cellStyle name="Percent 46 20" xfId="18519"/>
    <cellStyle name="Percent 46 21" xfId="18520"/>
    <cellStyle name="Percent 46 22" xfId="18521"/>
    <cellStyle name="Percent 46 23" xfId="28870"/>
    <cellStyle name="Percent 46 3" xfId="18522"/>
    <cellStyle name="Percent 46 4" xfId="18523"/>
    <cellStyle name="Percent 46 5" xfId="18524"/>
    <cellStyle name="Percent 46 6" xfId="18525"/>
    <cellStyle name="Percent 46 7" xfId="18526"/>
    <cellStyle name="Percent 46 8" xfId="18527"/>
    <cellStyle name="Percent 46 9" xfId="18528"/>
    <cellStyle name="Percent 47" xfId="18529"/>
    <cellStyle name="Percent 47 10" xfId="18530"/>
    <cellStyle name="Percent 47 11" xfId="18531"/>
    <cellStyle name="Percent 47 12" xfId="18532"/>
    <cellStyle name="Percent 47 13" xfId="18533"/>
    <cellStyle name="Percent 47 14" xfId="18534"/>
    <cellStyle name="Percent 47 15" xfId="18535"/>
    <cellStyle name="Percent 47 16" xfId="18536"/>
    <cellStyle name="Percent 47 17" xfId="18537"/>
    <cellStyle name="Percent 47 18" xfId="18538"/>
    <cellStyle name="Percent 47 19" xfId="18539"/>
    <cellStyle name="Percent 47 2" xfId="18540"/>
    <cellStyle name="Percent 47 20" xfId="18541"/>
    <cellStyle name="Percent 47 21" xfId="18542"/>
    <cellStyle name="Percent 47 22" xfId="18543"/>
    <cellStyle name="Percent 47 23" xfId="28871"/>
    <cellStyle name="Percent 47 3" xfId="18544"/>
    <cellStyle name="Percent 47 4" xfId="18545"/>
    <cellStyle name="Percent 47 5" xfId="18546"/>
    <cellStyle name="Percent 47 6" xfId="18547"/>
    <cellStyle name="Percent 47 7" xfId="18548"/>
    <cellStyle name="Percent 47 8" xfId="18549"/>
    <cellStyle name="Percent 47 9" xfId="18550"/>
    <cellStyle name="Percent 48" xfId="18551"/>
    <cellStyle name="Percent 48 10" xfId="18552"/>
    <cellStyle name="Percent 48 11" xfId="18553"/>
    <cellStyle name="Percent 48 12" xfId="18554"/>
    <cellStyle name="Percent 48 13" xfId="18555"/>
    <cellStyle name="Percent 48 14" xfId="18556"/>
    <cellStyle name="Percent 48 15" xfId="18557"/>
    <cellStyle name="Percent 48 16" xfId="18558"/>
    <cellStyle name="Percent 48 17" xfId="18559"/>
    <cellStyle name="Percent 48 18" xfId="18560"/>
    <cellStyle name="Percent 48 19" xfId="18561"/>
    <cellStyle name="Percent 48 2" xfId="18562"/>
    <cellStyle name="Percent 48 20" xfId="18563"/>
    <cellStyle name="Percent 48 21" xfId="18564"/>
    <cellStyle name="Percent 48 22" xfId="18565"/>
    <cellStyle name="Percent 48 23" xfId="28872"/>
    <cellStyle name="Percent 48 3" xfId="18566"/>
    <cellStyle name="Percent 48 4" xfId="18567"/>
    <cellStyle name="Percent 48 5" xfId="18568"/>
    <cellStyle name="Percent 48 6" xfId="18569"/>
    <cellStyle name="Percent 48 7" xfId="18570"/>
    <cellStyle name="Percent 48 8" xfId="18571"/>
    <cellStyle name="Percent 48 9" xfId="18572"/>
    <cellStyle name="Percent 49" xfId="18573"/>
    <cellStyle name="Percent 49 10" xfId="18574"/>
    <cellStyle name="Percent 49 11" xfId="18575"/>
    <cellStyle name="Percent 49 12" xfId="18576"/>
    <cellStyle name="Percent 49 13" xfId="18577"/>
    <cellStyle name="Percent 49 14" xfId="18578"/>
    <cellStyle name="Percent 49 15" xfId="18579"/>
    <cellStyle name="Percent 49 16" xfId="18580"/>
    <cellStyle name="Percent 49 17" xfId="18581"/>
    <cellStyle name="Percent 49 18" xfId="18582"/>
    <cellStyle name="Percent 49 19" xfId="18583"/>
    <cellStyle name="Percent 49 2" xfId="18584"/>
    <cellStyle name="Percent 49 20" xfId="18585"/>
    <cellStyle name="Percent 49 21" xfId="18586"/>
    <cellStyle name="Percent 49 22" xfId="18587"/>
    <cellStyle name="Percent 49 23" xfId="28873"/>
    <cellStyle name="Percent 49 3" xfId="18588"/>
    <cellStyle name="Percent 49 4" xfId="18589"/>
    <cellStyle name="Percent 49 5" xfId="18590"/>
    <cellStyle name="Percent 49 6" xfId="18591"/>
    <cellStyle name="Percent 49 7" xfId="18592"/>
    <cellStyle name="Percent 49 8" xfId="18593"/>
    <cellStyle name="Percent 49 9" xfId="18594"/>
    <cellStyle name="Percent 5" xfId="18595"/>
    <cellStyle name="Percent 5 10" xfId="18596"/>
    <cellStyle name="Percent 5 11" xfId="18597"/>
    <cellStyle name="Percent 5 12" xfId="18598"/>
    <cellStyle name="Percent 5 13" xfId="18599"/>
    <cellStyle name="Percent 5 14" xfId="18600"/>
    <cellStyle name="Percent 5 15" xfId="18601"/>
    <cellStyle name="Percent 5 16" xfId="18602"/>
    <cellStyle name="Percent 5 17" xfId="18603"/>
    <cellStyle name="Percent 5 18" xfId="18604"/>
    <cellStyle name="Percent 5 19" xfId="18605"/>
    <cellStyle name="Percent 5 2" xfId="18606"/>
    <cellStyle name="Percent 5 20" xfId="18607"/>
    <cellStyle name="Percent 5 21" xfId="18608"/>
    <cellStyle name="Percent 5 22" xfId="18609"/>
    <cellStyle name="Percent 5 23" xfId="28874"/>
    <cellStyle name="Percent 5 3" xfId="18610"/>
    <cellStyle name="Percent 5 4" xfId="18611"/>
    <cellStyle name="Percent 5 5" xfId="18612"/>
    <cellStyle name="Percent 5 6" xfId="18613"/>
    <cellStyle name="Percent 5 7" xfId="18614"/>
    <cellStyle name="Percent 5 8" xfId="18615"/>
    <cellStyle name="Percent 5 9" xfId="18616"/>
    <cellStyle name="Percent 50" xfId="18617"/>
    <cellStyle name="Percent 50 10" xfId="18618"/>
    <cellStyle name="Percent 50 11" xfId="18619"/>
    <cellStyle name="Percent 50 12" xfId="18620"/>
    <cellStyle name="Percent 50 13" xfId="18621"/>
    <cellStyle name="Percent 50 14" xfId="18622"/>
    <cellStyle name="Percent 50 15" xfId="18623"/>
    <cellStyle name="Percent 50 16" xfId="18624"/>
    <cellStyle name="Percent 50 17" xfId="18625"/>
    <cellStyle name="Percent 50 18" xfId="18626"/>
    <cellStyle name="Percent 50 19" xfId="18627"/>
    <cellStyle name="Percent 50 2" xfId="18628"/>
    <cellStyle name="Percent 50 20" xfId="18629"/>
    <cellStyle name="Percent 50 21" xfId="18630"/>
    <cellStyle name="Percent 50 22" xfId="18631"/>
    <cellStyle name="Percent 50 23" xfId="28875"/>
    <cellStyle name="Percent 50 3" xfId="18632"/>
    <cellStyle name="Percent 50 4" xfId="18633"/>
    <cellStyle name="Percent 50 5" xfId="18634"/>
    <cellStyle name="Percent 50 6" xfId="18635"/>
    <cellStyle name="Percent 50 7" xfId="18636"/>
    <cellStyle name="Percent 50 8" xfId="18637"/>
    <cellStyle name="Percent 50 9" xfId="18638"/>
    <cellStyle name="Percent 51" xfId="18639"/>
    <cellStyle name="Percent 51 10" xfId="18640"/>
    <cellStyle name="Percent 51 11" xfId="18641"/>
    <cellStyle name="Percent 51 12" xfId="18642"/>
    <cellStyle name="Percent 51 13" xfId="18643"/>
    <cellStyle name="Percent 51 14" xfId="18644"/>
    <cellStyle name="Percent 51 15" xfId="18645"/>
    <cellStyle name="Percent 51 16" xfId="18646"/>
    <cellStyle name="Percent 51 17" xfId="18647"/>
    <cellStyle name="Percent 51 18" xfId="18648"/>
    <cellStyle name="Percent 51 19" xfId="18649"/>
    <cellStyle name="Percent 51 2" xfId="18650"/>
    <cellStyle name="Percent 51 20" xfId="18651"/>
    <cellStyle name="Percent 51 21" xfId="18652"/>
    <cellStyle name="Percent 51 22" xfId="18653"/>
    <cellStyle name="Percent 51 23" xfId="28876"/>
    <cellStyle name="Percent 51 3" xfId="18654"/>
    <cellStyle name="Percent 51 4" xfId="18655"/>
    <cellStyle name="Percent 51 5" xfId="18656"/>
    <cellStyle name="Percent 51 6" xfId="18657"/>
    <cellStyle name="Percent 51 7" xfId="18658"/>
    <cellStyle name="Percent 51 8" xfId="18659"/>
    <cellStyle name="Percent 51 9" xfId="18660"/>
    <cellStyle name="Percent 52" xfId="18661"/>
    <cellStyle name="Percent 52 10" xfId="18662"/>
    <cellStyle name="Percent 52 11" xfId="18663"/>
    <cellStyle name="Percent 52 12" xfId="18664"/>
    <cellStyle name="Percent 52 13" xfId="18665"/>
    <cellStyle name="Percent 52 14" xfId="18666"/>
    <cellStyle name="Percent 52 15" xfId="18667"/>
    <cellStyle name="Percent 52 16" xfId="18668"/>
    <cellStyle name="Percent 52 17" xfId="18669"/>
    <cellStyle name="Percent 52 18" xfId="18670"/>
    <cellStyle name="Percent 52 19" xfId="18671"/>
    <cellStyle name="Percent 52 2" xfId="18672"/>
    <cellStyle name="Percent 52 20" xfId="18673"/>
    <cellStyle name="Percent 52 21" xfId="18674"/>
    <cellStyle name="Percent 52 22" xfId="18675"/>
    <cellStyle name="Percent 52 23" xfId="28877"/>
    <cellStyle name="Percent 52 3" xfId="18676"/>
    <cellStyle name="Percent 52 4" xfId="18677"/>
    <cellStyle name="Percent 52 5" xfId="18678"/>
    <cellStyle name="Percent 52 6" xfId="18679"/>
    <cellStyle name="Percent 52 7" xfId="18680"/>
    <cellStyle name="Percent 52 8" xfId="18681"/>
    <cellStyle name="Percent 52 9" xfId="18682"/>
    <cellStyle name="Percent 53" xfId="18683"/>
    <cellStyle name="Percent 53 10" xfId="18684"/>
    <cellStyle name="Percent 53 11" xfId="18685"/>
    <cellStyle name="Percent 53 12" xfId="18686"/>
    <cellStyle name="Percent 53 13" xfId="18687"/>
    <cellStyle name="Percent 53 14" xfId="18688"/>
    <cellStyle name="Percent 53 15" xfId="18689"/>
    <cellStyle name="Percent 53 16" xfId="18690"/>
    <cellStyle name="Percent 53 17" xfId="18691"/>
    <cellStyle name="Percent 53 18" xfId="18692"/>
    <cellStyle name="Percent 53 19" xfId="18693"/>
    <cellStyle name="Percent 53 2" xfId="18694"/>
    <cellStyle name="Percent 53 20" xfId="18695"/>
    <cellStyle name="Percent 53 21" xfId="18696"/>
    <cellStyle name="Percent 53 22" xfId="18697"/>
    <cellStyle name="Percent 53 23" xfId="28878"/>
    <cellStyle name="Percent 53 3" xfId="18698"/>
    <cellStyle name="Percent 53 4" xfId="18699"/>
    <cellStyle name="Percent 53 5" xfId="18700"/>
    <cellStyle name="Percent 53 6" xfId="18701"/>
    <cellStyle name="Percent 53 7" xfId="18702"/>
    <cellStyle name="Percent 53 8" xfId="18703"/>
    <cellStyle name="Percent 53 9" xfId="18704"/>
    <cellStyle name="Percent 54" xfId="18705"/>
    <cellStyle name="Percent 54 10" xfId="18706"/>
    <cellStyle name="Percent 54 11" xfId="18707"/>
    <cellStyle name="Percent 54 12" xfId="18708"/>
    <cellStyle name="Percent 54 13" xfId="18709"/>
    <cellStyle name="Percent 54 14" xfId="18710"/>
    <cellStyle name="Percent 54 15" xfId="18711"/>
    <cellStyle name="Percent 54 16" xfId="18712"/>
    <cellStyle name="Percent 54 17" xfId="18713"/>
    <cellStyle name="Percent 54 18" xfId="18714"/>
    <cellStyle name="Percent 54 19" xfId="18715"/>
    <cellStyle name="Percent 54 2" xfId="18716"/>
    <cellStyle name="Percent 54 20" xfId="18717"/>
    <cellStyle name="Percent 54 21" xfId="18718"/>
    <cellStyle name="Percent 54 22" xfId="18719"/>
    <cellStyle name="Percent 54 23" xfId="28879"/>
    <cellStyle name="Percent 54 3" xfId="18720"/>
    <cellStyle name="Percent 54 4" xfId="18721"/>
    <cellStyle name="Percent 54 5" xfId="18722"/>
    <cellStyle name="Percent 54 6" xfId="18723"/>
    <cellStyle name="Percent 54 7" xfId="18724"/>
    <cellStyle name="Percent 54 8" xfId="18725"/>
    <cellStyle name="Percent 54 9" xfId="18726"/>
    <cellStyle name="Percent 55" xfId="18727"/>
    <cellStyle name="Percent 55 10" xfId="18728"/>
    <cellStyle name="Percent 55 11" xfId="18729"/>
    <cellStyle name="Percent 55 12" xfId="18730"/>
    <cellStyle name="Percent 55 13" xfId="18731"/>
    <cellStyle name="Percent 55 14" xfId="18732"/>
    <cellStyle name="Percent 55 15" xfId="18733"/>
    <cellStyle name="Percent 55 16" xfId="18734"/>
    <cellStyle name="Percent 55 17" xfId="18735"/>
    <cellStyle name="Percent 55 18" xfId="18736"/>
    <cellStyle name="Percent 55 19" xfId="18737"/>
    <cellStyle name="Percent 55 2" xfId="18738"/>
    <cellStyle name="Percent 55 20" xfId="18739"/>
    <cellStyle name="Percent 55 21" xfId="18740"/>
    <cellStyle name="Percent 55 22" xfId="18741"/>
    <cellStyle name="Percent 55 23" xfId="28880"/>
    <cellStyle name="Percent 55 3" xfId="18742"/>
    <cellStyle name="Percent 55 4" xfId="18743"/>
    <cellStyle name="Percent 55 5" xfId="18744"/>
    <cellStyle name="Percent 55 6" xfId="18745"/>
    <cellStyle name="Percent 55 7" xfId="18746"/>
    <cellStyle name="Percent 55 8" xfId="18747"/>
    <cellStyle name="Percent 55 9" xfId="18748"/>
    <cellStyle name="Percent 56" xfId="18749"/>
    <cellStyle name="Percent 56 10" xfId="18750"/>
    <cellStyle name="Percent 56 11" xfId="18751"/>
    <cellStyle name="Percent 56 12" xfId="18752"/>
    <cellStyle name="Percent 56 13" xfId="18753"/>
    <cellStyle name="Percent 56 14" xfId="18754"/>
    <cellStyle name="Percent 56 15" xfId="18755"/>
    <cellStyle name="Percent 56 16" xfId="18756"/>
    <cellStyle name="Percent 56 17" xfId="18757"/>
    <cellStyle name="Percent 56 18" xfId="18758"/>
    <cellStyle name="Percent 56 19" xfId="18759"/>
    <cellStyle name="Percent 56 2" xfId="18760"/>
    <cellStyle name="Percent 56 20" xfId="18761"/>
    <cellStyle name="Percent 56 21" xfId="18762"/>
    <cellStyle name="Percent 56 22" xfId="18763"/>
    <cellStyle name="Percent 56 23" xfId="28881"/>
    <cellStyle name="Percent 56 3" xfId="18764"/>
    <cellStyle name="Percent 56 4" xfId="18765"/>
    <cellStyle name="Percent 56 5" xfId="18766"/>
    <cellStyle name="Percent 56 6" xfId="18767"/>
    <cellStyle name="Percent 56 7" xfId="18768"/>
    <cellStyle name="Percent 56 8" xfId="18769"/>
    <cellStyle name="Percent 56 9" xfId="18770"/>
    <cellStyle name="Percent 57" xfId="18771"/>
    <cellStyle name="Percent 57 10" xfId="18772"/>
    <cellStyle name="Percent 57 11" xfId="18773"/>
    <cellStyle name="Percent 57 12" xfId="18774"/>
    <cellStyle name="Percent 57 13" xfId="18775"/>
    <cellStyle name="Percent 57 14" xfId="18776"/>
    <cellStyle name="Percent 57 15" xfId="18777"/>
    <cellStyle name="Percent 57 16" xfId="18778"/>
    <cellStyle name="Percent 57 17" xfId="18779"/>
    <cellStyle name="Percent 57 18" xfId="18780"/>
    <cellStyle name="Percent 57 19" xfId="18781"/>
    <cellStyle name="Percent 57 2" xfId="18782"/>
    <cellStyle name="Percent 57 20" xfId="18783"/>
    <cellStyle name="Percent 57 21" xfId="18784"/>
    <cellStyle name="Percent 57 22" xfId="18785"/>
    <cellStyle name="Percent 57 23" xfId="28882"/>
    <cellStyle name="Percent 57 3" xfId="18786"/>
    <cellStyle name="Percent 57 4" xfId="18787"/>
    <cellStyle name="Percent 57 5" xfId="18788"/>
    <cellStyle name="Percent 57 6" xfId="18789"/>
    <cellStyle name="Percent 57 7" xfId="18790"/>
    <cellStyle name="Percent 57 8" xfId="18791"/>
    <cellStyle name="Percent 57 9" xfId="18792"/>
    <cellStyle name="Percent 58" xfId="18793"/>
    <cellStyle name="Percent 58 10" xfId="18794"/>
    <cellStyle name="Percent 58 11" xfId="18795"/>
    <cellStyle name="Percent 58 12" xfId="18796"/>
    <cellStyle name="Percent 58 13" xfId="18797"/>
    <cellStyle name="Percent 58 14" xfId="18798"/>
    <cellStyle name="Percent 58 15" xfId="18799"/>
    <cellStyle name="Percent 58 16" xfId="18800"/>
    <cellStyle name="Percent 58 17" xfId="18801"/>
    <cellStyle name="Percent 58 18" xfId="18802"/>
    <cellStyle name="Percent 58 19" xfId="18803"/>
    <cellStyle name="Percent 58 2" xfId="18804"/>
    <cellStyle name="Percent 58 20" xfId="18805"/>
    <cellStyle name="Percent 58 21" xfId="18806"/>
    <cellStyle name="Percent 58 22" xfId="18807"/>
    <cellStyle name="Percent 58 23" xfId="28883"/>
    <cellStyle name="Percent 58 3" xfId="18808"/>
    <cellStyle name="Percent 58 4" xfId="18809"/>
    <cellStyle name="Percent 58 5" xfId="18810"/>
    <cellStyle name="Percent 58 6" xfId="18811"/>
    <cellStyle name="Percent 58 7" xfId="18812"/>
    <cellStyle name="Percent 58 8" xfId="18813"/>
    <cellStyle name="Percent 58 9" xfId="18814"/>
    <cellStyle name="Percent 59" xfId="18815"/>
    <cellStyle name="Percent 59 10" xfId="18816"/>
    <cellStyle name="Percent 59 11" xfId="18817"/>
    <cellStyle name="Percent 59 12" xfId="18818"/>
    <cellStyle name="Percent 59 13" xfId="18819"/>
    <cellStyle name="Percent 59 14" xfId="18820"/>
    <cellStyle name="Percent 59 15" xfId="18821"/>
    <cellStyle name="Percent 59 16" xfId="18822"/>
    <cellStyle name="Percent 59 17" xfId="18823"/>
    <cellStyle name="Percent 59 18" xfId="18824"/>
    <cellStyle name="Percent 59 19" xfId="18825"/>
    <cellStyle name="Percent 59 2" xfId="18826"/>
    <cellStyle name="Percent 59 20" xfId="18827"/>
    <cellStyle name="Percent 59 21" xfId="18828"/>
    <cellStyle name="Percent 59 22" xfId="18829"/>
    <cellStyle name="Percent 59 23" xfId="28884"/>
    <cellStyle name="Percent 59 3" xfId="18830"/>
    <cellStyle name="Percent 59 4" xfId="18831"/>
    <cellStyle name="Percent 59 5" xfId="18832"/>
    <cellStyle name="Percent 59 6" xfId="18833"/>
    <cellStyle name="Percent 59 7" xfId="18834"/>
    <cellStyle name="Percent 59 8" xfId="18835"/>
    <cellStyle name="Percent 59 9" xfId="18836"/>
    <cellStyle name="Percent 6" xfId="18837"/>
    <cellStyle name="Percent 6 10" xfId="18838"/>
    <cellStyle name="Percent 6 11" xfId="18839"/>
    <cellStyle name="Percent 6 12" xfId="18840"/>
    <cellStyle name="Percent 6 13" xfId="18841"/>
    <cellStyle name="Percent 6 14" xfId="18842"/>
    <cellStyle name="Percent 6 15" xfId="18843"/>
    <cellStyle name="Percent 6 16" xfId="18844"/>
    <cellStyle name="Percent 6 17" xfId="18845"/>
    <cellStyle name="Percent 6 18" xfId="18846"/>
    <cellStyle name="Percent 6 19" xfId="18847"/>
    <cellStyle name="Percent 6 2" xfId="18848"/>
    <cellStyle name="Percent 6 2 2" xfId="18849"/>
    <cellStyle name="Percent 6 2 3" xfId="18850"/>
    <cellStyle name="Percent 6 20" xfId="18851"/>
    <cellStyle name="Percent 6 21" xfId="18852"/>
    <cellStyle name="Percent 6 22" xfId="18853"/>
    <cellStyle name="Percent 6 23" xfId="18854"/>
    <cellStyle name="Percent 6 24" xfId="28885"/>
    <cellStyle name="Percent 6 3" xfId="18855"/>
    <cellStyle name="Percent 6 4" xfId="18856"/>
    <cellStyle name="Percent 6 5" xfId="18857"/>
    <cellStyle name="Percent 6 6" xfId="18858"/>
    <cellStyle name="Percent 6 7" xfId="18859"/>
    <cellStyle name="Percent 6 8" xfId="18860"/>
    <cellStyle name="Percent 6 9" xfId="18861"/>
    <cellStyle name="Percent 60" xfId="18862"/>
    <cellStyle name="Percent 60 10" xfId="18863"/>
    <cellStyle name="Percent 60 11" xfId="18864"/>
    <cellStyle name="Percent 60 12" xfId="18865"/>
    <cellStyle name="Percent 60 13" xfId="18866"/>
    <cellStyle name="Percent 60 14" xfId="18867"/>
    <cellStyle name="Percent 60 15" xfId="18868"/>
    <cellStyle name="Percent 60 16" xfId="18869"/>
    <cellStyle name="Percent 60 17" xfId="18870"/>
    <cellStyle name="Percent 60 18" xfId="18871"/>
    <cellStyle name="Percent 60 19" xfId="18872"/>
    <cellStyle name="Percent 60 2" xfId="18873"/>
    <cellStyle name="Percent 60 20" xfId="18874"/>
    <cellStyle name="Percent 60 21" xfId="18875"/>
    <cellStyle name="Percent 60 22" xfId="18876"/>
    <cellStyle name="Percent 60 23" xfId="28886"/>
    <cellStyle name="Percent 60 3" xfId="18877"/>
    <cellStyle name="Percent 60 4" xfId="18878"/>
    <cellStyle name="Percent 60 5" xfId="18879"/>
    <cellStyle name="Percent 60 6" xfId="18880"/>
    <cellStyle name="Percent 60 7" xfId="18881"/>
    <cellStyle name="Percent 60 8" xfId="18882"/>
    <cellStyle name="Percent 60 9" xfId="18883"/>
    <cellStyle name="Percent 61" xfId="18884"/>
    <cellStyle name="Percent 61 10" xfId="18885"/>
    <cellStyle name="Percent 61 11" xfId="18886"/>
    <cellStyle name="Percent 61 12" xfId="18887"/>
    <cellStyle name="Percent 61 13" xfId="18888"/>
    <cellStyle name="Percent 61 14" xfId="18889"/>
    <cellStyle name="Percent 61 15" xfId="18890"/>
    <cellStyle name="Percent 61 16" xfId="18891"/>
    <cellStyle name="Percent 61 17" xfId="18892"/>
    <cellStyle name="Percent 61 18" xfId="18893"/>
    <cellStyle name="Percent 61 19" xfId="18894"/>
    <cellStyle name="Percent 61 2" xfId="18895"/>
    <cellStyle name="Percent 61 20" xfId="18896"/>
    <cellStyle name="Percent 61 21" xfId="18897"/>
    <cellStyle name="Percent 61 22" xfId="18898"/>
    <cellStyle name="Percent 61 23" xfId="28887"/>
    <cellStyle name="Percent 61 3" xfId="18899"/>
    <cellStyle name="Percent 61 4" xfId="18900"/>
    <cellStyle name="Percent 61 5" xfId="18901"/>
    <cellStyle name="Percent 61 6" xfId="18902"/>
    <cellStyle name="Percent 61 7" xfId="18903"/>
    <cellStyle name="Percent 61 8" xfId="18904"/>
    <cellStyle name="Percent 61 9" xfId="18905"/>
    <cellStyle name="Percent 62" xfId="18906"/>
    <cellStyle name="Percent 62 10" xfId="18907"/>
    <cellStyle name="Percent 62 11" xfId="18908"/>
    <cellStyle name="Percent 62 12" xfId="18909"/>
    <cellStyle name="Percent 62 13" xfId="18910"/>
    <cellStyle name="Percent 62 14" xfId="18911"/>
    <cellStyle name="Percent 62 15" xfId="18912"/>
    <cellStyle name="Percent 62 16" xfId="18913"/>
    <cellStyle name="Percent 62 17" xfId="18914"/>
    <cellStyle name="Percent 62 18" xfId="18915"/>
    <cellStyle name="Percent 62 19" xfId="18916"/>
    <cellStyle name="Percent 62 2" xfId="18917"/>
    <cellStyle name="Percent 62 20" xfId="18918"/>
    <cellStyle name="Percent 62 21" xfId="18919"/>
    <cellStyle name="Percent 62 22" xfId="18920"/>
    <cellStyle name="Percent 62 23" xfId="28888"/>
    <cellStyle name="Percent 62 3" xfId="18921"/>
    <cellStyle name="Percent 62 4" xfId="18922"/>
    <cellStyle name="Percent 62 5" xfId="18923"/>
    <cellStyle name="Percent 62 6" xfId="18924"/>
    <cellStyle name="Percent 62 7" xfId="18925"/>
    <cellStyle name="Percent 62 8" xfId="18926"/>
    <cellStyle name="Percent 62 9" xfId="18927"/>
    <cellStyle name="Percent 63" xfId="18928"/>
    <cellStyle name="Percent 63 10" xfId="18929"/>
    <cellStyle name="Percent 63 11" xfId="18930"/>
    <cellStyle name="Percent 63 12" xfId="18931"/>
    <cellStyle name="Percent 63 13" xfId="18932"/>
    <cellStyle name="Percent 63 14" xfId="18933"/>
    <cellStyle name="Percent 63 15" xfId="18934"/>
    <cellStyle name="Percent 63 16" xfId="18935"/>
    <cellStyle name="Percent 63 17" xfId="18936"/>
    <cellStyle name="Percent 63 18" xfId="18937"/>
    <cellStyle name="Percent 63 19" xfId="18938"/>
    <cellStyle name="Percent 63 2" xfId="18939"/>
    <cellStyle name="Percent 63 20" xfId="18940"/>
    <cellStyle name="Percent 63 21" xfId="18941"/>
    <cellStyle name="Percent 63 22" xfId="18942"/>
    <cellStyle name="Percent 63 23" xfId="28889"/>
    <cellStyle name="Percent 63 3" xfId="18943"/>
    <cellStyle name="Percent 63 4" xfId="18944"/>
    <cellStyle name="Percent 63 5" xfId="18945"/>
    <cellStyle name="Percent 63 6" xfId="18946"/>
    <cellStyle name="Percent 63 7" xfId="18947"/>
    <cellStyle name="Percent 63 8" xfId="18948"/>
    <cellStyle name="Percent 63 9" xfId="18949"/>
    <cellStyle name="Percent 64" xfId="18950"/>
    <cellStyle name="Percent 64 10" xfId="18951"/>
    <cellStyle name="Percent 64 11" xfId="18952"/>
    <cellStyle name="Percent 64 12" xfId="18953"/>
    <cellStyle name="Percent 64 13" xfId="18954"/>
    <cellStyle name="Percent 64 14" xfId="18955"/>
    <cellStyle name="Percent 64 15" xfId="18956"/>
    <cellStyle name="Percent 64 16" xfId="18957"/>
    <cellStyle name="Percent 64 17" xfId="18958"/>
    <cellStyle name="Percent 64 18" xfId="18959"/>
    <cellStyle name="Percent 64 19" xfId="18960"/>
    <cellStyle name="Percent 64 2" xfId="18961"/>
    <cellStyle name="Percent 64 20" xfId="18962"/>
    <cellStyle name="Percent 64 21" xfId="18963"/>
    <cellStyle name="Percent 64 22" xfId="18964"/>
    <cellStyle name="Percent 64 23" xfId="28890"/>
    <cellStyle name="Percent 64 3" xfId="18965"/>
    <cellStyle name="Percent 64 4" xfId="18966"/>
    <cellStyle name="Percent 64 5" xfId="18967"/>
    <cellStyle name="Percent 64 6" xfId="18968"/>
    <cellStyle name="Percent 64 7" xfId="18969"/>
    <cellStyle name="Percent 64 8" xfId="18970"/>
    <cellStyle name="Percent 64 9" xfId="18971"/>
    <cellStyle name="Percent 65" xfId="18972"/>
    <cellStyle name="Percent 65 10" xfId="18973"/>
    <cellStyle name="Percent 65 11" xfId="18974"/>
    <cellStyle name="Percent 65 12" xfId="18975"/>
    <cellStyle name="Percent 65 13" xfId="18976"/>
    <cellStyle name="Percent 65 14" xfId="18977"/>
    <cellStyle name="Percent 65 15" xfId="18978"/>
    <cellStyle name="Percent 65 16" xfId="18979"/>
    <cellStyle name="Percent 65 17" xfId="18980"/>
    <cellStyle name="Percent 65 18" xfId="18981"/>
    <cellStyle name="Percent 65 19" xfId="18982"/>
    <cellStyle name="Percent 65 2" xfId="18983"/>
    <cellStyle name="Percent 65 20" xfId="18984"/>
    <cellStyle name="Percent 65 21" xfId="18985"/>
    <cellStyle name="Percent 65 22" xfId="18986"/>
    <cellStyle name="Percent 65 23" xfId="28891"/>
    <cellStyle name="Percent 65 3" xfId="18987"/>
    <cellStyle name="Percent 65 4" xfId="18988"/>
    <cellStyle name="Percent 65 5" xfId="18989"/>
    <cellStyle name="Percent 65 6" xfId="18990"/>
    <cellStyle name="Percent 65 7" xfId="18991"/>
    <cellStyle name="Percent 65 8" xfId="18992"/>
    <cellStyle name="Percent 65 9" xfId="18993"/>
    <cellStyle name="Percent 66" xfId="18994"/>
    <cellStyle name="Percent 66 10" xfId="18995"/>
    <cellStyle name="Percent 66 11" xfId="18996"/>
    <cellStyle name="Percent 66 12" xfId="18997"/>
    <cellStyle name="Percent 66 13" xfId="18998"/>
    <cellStyle name="Percent 66 14" xfId="18999"/>
    <cellStyle name="Percent 66 15" xfId="19000"/>
    <cellStyle name="Percent 66 16" xfId="19001"/>
    <cellStyle name="Percent 66 17" xfId="19002"/>
    <cellStyle name="Percent 66 18" xfId="19003"/>
    <cellStyle name="Percent 66 19" xfId="19004"/>
    <cellStyle name="Percent 66 2" xfId="19005"/>
    <cellStyle name="Percent 66 20" xfId="19006"/>
    <cellStyle name="Percent 66 21" xfId="19007"/>
    <cellStyle name="Percent 66 22" xfId="19008"/>
    <cellStyle name="Percent 66 23" xfId="28892"/>
    <cellStyle name="Percent 66 3" xfId="19009"/>
    <cellStyle name="Percent 66 4" xfId="19010"/>
    <cellStyle name="Percent 66 5" xfId="19011"/>
    <cellStyle name="Percent 66 6" xfId="19012"/>
    <cellStyle name="Percent 66 7" xfId="19013"/>
    <cellStyle name="Percent 66 8" xfId="19014"/>
    <cellStyle name="Percent 66 9" xfId="19015"/>
    <cellStyle name="Percent 67" xfId="19016"/>
    <cellStyle name="Percent 67 10" xfId="19017"/>
    <cellStyle name="Percent 67 11" xfId="19018"/>
    <cellStyle name="Percent 67 12" xfId="19019"/>
    <cellStyle name="Percent 67 13" xfId="19020"/>
    <cellStyle name="Percent 67 14" xfId="19021"/>
    <cellStyle name="Percent 67 15" xfId="19022"/>
    <cellStyle name="Percent 67 16" xfId="19023"/>
    <cellStyle name="Percent 67 17" xfId="19024"/>
    <cellStyle name="Percent 67 18" xfId="19025"/>
    <cellStyle name="Percent 67 19" xfId="19026"/>
    <cellStyle name="Percent 67 2" xfId="19027"/>
    <cellStyle name="Percent 67 20" xfId="19028"/>
    <cellStyle name="Percent 67 21" xfId="19029"/>
    <cellStyle name="Percent 67 22" xfId="19030"/>
    <cellStyle name="Percent 67 23" xfId="28893"/>
    <cellStyle name="Percent 67 3" xfId="19031"/>
    <cellStyle name="Percent 67 4" xfId="19032"/>
    <cellStyle name="Percent 67 5" xfId="19033"/>
    <cellStyle name="Percent 67 6" xfId="19034"/>
    <cellStyle name="Percent 67 7" xfId="19035"/>
    <cellStyle name="Percent 67 8" xfId="19036"/>
    <cellStyle name="Percent 67 9" xfId="19037"/>
    <cellStyle name="Percent 68" xfId="19038"/>
    <cellStyle name="Percent 68 10" xfId="19039"/>
    <cellStyle name="Percent 68 11" xfId="19040"/>
    <cellStyle name="Percent 68 12" xfId="19041"/>
    <cellStyle name="Percent 68 13" xfId="19042"/>
    <cellStyle name="Percent 68 14" xfId="19043"/>
    <cellStyle name="Percent 68 15" xfId="19044"/>
    <cellStyle name="Percent 68 16" xfId="19045"/>
    <cellStyle name="Percent 68 17" xfId="19046"/>
    <cellStyle name="Percent 68 18" xfId="19047"/>
    <cellStyle name="Percent 68 19" xfId="19048"/>
    <cellStyle name="Percent 68 2" xfId="19049"/>
    <cellStyle name="Percent 68 20" xfId="19050"/>
    <cellStyle name="Percent 68 21" xfId="19051"/>
    <cellStyle name="Percent 68 22" xfId="19052"/>
    <cellStyle name="Percent 68 23" xfId="28894"/>
    <cellStyle name="Percent 68 3" xfId="19053"/>
    <cellStyle name="Percent 68 4" xfId="19054"/>
    <cellStyle name="Percent 68 5" xfId="19055"/>
    <cellStyle name="Percent 68 6" xfId="19056"/>
    <cellStyle name="Percent 68 7" xfId="19057"/>
    <cellStyle name="Percent 68 8" xfId="19058"/>
    <cellStyle name="Percent 68 9" xfId="19059"/>
    <cellStyle name="Percent 69" xfId="19060"/>
    <cellStyle name="Percent 69 10" xfId="19061"/>
    <cellStyle name="Percent 69 11" xfId="19062"/>
    <cellStyle name="Percent 69 12" xfId="19063"/>
    <cellStyle name="Percent 69 13" xfId="19064"/>
    <cellStyle name="Percent 69 14" xfId="19065"/>
    <cellStyle name="Percent 69 15" xfId="19066"/>
    <cellStyle name="Percent 69 16" xfId="19067"/>
    <cellStyle name="Percent 69 17" xfId="19068"/>
    <cellStyle name="Percent 69 18" xfId="19069"/>
    <cellStyle name="Percent 69 19" xfId="19070"/>
    <cellStyle name="Percent 69 2" xfId="19071"/>
    <cellStyle name="Percent 69 20" xfId="19072"/>
    <cellStyle name="Percent 69 21" xfId="19073"/>
    <cellStyle name="Percent 69 22" xfId="19074"/>
    <cellStyle name="Percent 69 23" xfId="28895"/>
    <cellStyle name="Percent 69 3" xfId="19075"/>
    <cellStyle name="Percent 69 4" xfId="19076"/>
    <cellStyle name="Percent 69 5" xfId="19077"/>
    <cellStyle name="Percent 69 6" xfId="19078"/>
    <cellStyle name="Percent 69 7" xfId="19079"/>
    <cellStyle name="Percent 69 8" xfId="19080"/>
    <cellStyle name="Percent 69 9" xfId="19081"/>
    <cellStyle name="Percent 7" xfId="19082"/>
    <cellStyle name="Percent 7 10" xfId="19083"/>
    <cellStyle name="Percent 7 11" xfId="19084"/>
    <cellStyle name="Percent 7 12" xfId="19085"/>
    <cellStyle name="Percent 7 13" xfId="19086"/>
    <cellStyle name="Percent 7 14" xfId="19087"/>
    <cellStyle name="Percent 7 15" xfId="19088"/>
    <cellStyle name="Percent 7 16" xfId="19089"/>
    <cellStyle name="Percent 7 17" xfId="19090"/>
    <cellStyle name="Percent 7 18" xfId="19091"/>
    <cellStyle name="Percent 7 19" xfId="19092"/>
    <cellStyle name="Percent 7 2" xfId="19093"/>
    <cellStyle name="Percent 7 20" xfId="19094"/>
    <cellStyle name="Percent 7 21" xfId="19095"/>
    <cellStyle name="Percent 7 22" xfId="19096"/>
    <cellStyle name="Percent 7 23" xfId="19097"/>
    <cellStyle name="Percent 7 24" xfId="28896"/>
    <cellStyle name="Percent 7 3" xfId="19098"/>
    <cellStyle name="Percent 7 4" xfId="19099"/>
    <cellStyle name="Percent 7 5" xfId="19100"/>
    <cellStyle name="Percent 7 6" xfId="19101"/>
    <cellStyle name="Percent 7 7" xfId="19102"/>
    <cellStyle name="Percent 7 8" xfId="19103"/>
    <cellStyle name="Percent 7 9" xfId="19104"/>
    <cellStyle name="Percent 70" xfId="19105"/>
    <cellStyle name="Percent 70 2" xfId="28826"/>
    <cellStyle name="Percent 71" xfId="19106"/>
    <cellStyle name="Percent 71 2" xfId="28981"/>
    <cellStyle name="Percent 72" xfId="19107"/>
    <cellStyle name="Percent 72 2" xfId="28977"/>
    <cellStyle name="Percent 73" xfId="19108"/>
    <cellStyle name="Percent 73 2" xfId="28982"/>
    <cellStyle name="Percent 74" xfId="19109"/>
    <cellStyle name="Percent 75" xfId="19110"/>
    <cellStyle name="Percent 76" xfId="19111"/>
    <cellStyle name="Percent 77" xfId="19112"/>
    <cellStyle name="Percent 78" xfId="28983"/>
    <cellStyle name="Percent 8" xfId="19113"/>
    <cellStyle name="Percent 8 10" xfId="19114"/>
    <cellStyle name="Percent 8 11" xfId="19115"/>
    <cellStyle name="Percent 8 12" xfId="19116"/>
    <cellStyle name="Percent 8 13" xfId="19117"/>
    <cellStyle name="Percent 8 14" xfId="19118"/>
    <cellStyle name="Percent 8 15" xfId="19119"/>
    <cellStyle name="Percent 8 16" xfId="19120"/>
    <cellStyle name="Percent 8 17" xfId="19121"/>
    <cellStyle name="Percent 8 18" xfId="19122"/>
    <cellStyle name="Percent 8 19" xfId="19123"/>
    <cellStyle name="Percent 8 2" xfId="19124"/>
    <cellStyle name="Percent 8 20" xfId="19125"/>
    <cellStyle name="Percent 8 21" xfId="19126"/>
    <cellStyle name="Percent 8 22" xfId="19127"/>
    <cellStyle name="Percent 8 23" xfId="28897"/>
    <cellStyle name="Percent 8 3" xfId="19128"/>
    <cellStyle name="Percent 8 4" xfId="19129"/>
    <cellStyle name="Percent 8 5" xfId="19130"/>
    <cellStyle name="Percent 8 6" xfId="19131"/>
    <cellStyle name="Percent 8 7" xfId="19132"/>
    <cellStyle name="Percent 8 8" xfId="19133"/>
    <cellStyle name="Percent 8 9" xfId="19134"/>
    <cellStyle name="Percent 9" xfId="19135"/>
    <cellStyle name="Percent 9 10" xfId="19136"/>
    <cellStyle name="Percent 9 11" xfId="19137"/>
    <cellStyle name="Percent 9 12" xfId="19138"/>
    <cellStyle name="Percent 9 13" xfId="19139"/>
    <cellStyle name="Percent 9 14" xfId="19140"/>
    <cellStyle name="Percent 9 15" xfId="19141"/>
    <cellStyle name="Percent 9 16" xfId="19142"/>
    <cellStyle name="Percent 9 17" xfId="19143"/>
    <cellStyle name="Percent 9 18" xfId="19144"/>
    <cellStyle name="Percent 9 19" xfId="19145"/>
    <cellStyle name="Percent 9 2" xfId="19146"/>
    <cellStyle name="Percent 9 20" xfId="19147"/>
    <cellStyle name="Percent 9 21" xfId="19148"/>
    <cellStyle name="Percent 9 22" xfId="19149"/>
    <cellStyle name="Percent 9 23" xfId="28898"/>
    <cellStyle name="Percent 9 3" xfId="19150"/>
    <cellStyle name="Percent 9 4" xfId="19151"/>
    <cellStyle name="Percent 9 5" xfId="19152"/>
    <cellStyle name="Percent 9 6" xfId="19153"/>
    <cellStyle name="Percent 9 7" xfId="19154"/>
    <cellStyle name="Percent 9 8" xfId="19155"/>
    <cellStyle name="Percent 9 9" xfId="19156"/>
    <cellStyle name="Pourcentage_pldt" xfId="19157"/>
    <cellStyle name="PrePop Currency (0)" xfId="19158"/>
    <cellStyle name="PrePop Currency (0) 10" xfId="19159"/>
    <cellStyle name="PrePop Currency (0) 10 2" xfId="19160"/>
    <cellStyle name="PrePop Currency (0) 10 3" xfId="19161"/>
    <cellStyle name="PrePop Currency (0) 11" xfId="19162"/>
    <cellStyle name="PrePop Currency (0) 11 2" xfId="19163"/>
    <cellStyle name="PrePop Currency (0) 11 3" xfId="19164"/>
    <cellStyle name="PrePop Currency (0) 12" xfId="19165"/>
    <cellStyle name="PrePop Currency (0) 12 2" xfId="19166"/>
    <cellStyle name="PrePop Currency (0) 12 3" xfId="19167"/>
    <cellStyle name="PrePop Currency (0) 13" xfId="19168"/>
    <cellStyle name="PrePop Currency (0) 13 2" xfId="19169"/>
    <cellStyle name="PrePop Currency (0) 13 3" xfId="19170"/>
    <cellStyle name="PrePop Currency (0) 14" xfId="19171"/>
    <cellStyle name="PrePop Currency (0) 14 2" xfId="19172"/>
    <cellStyle name="PrePop Currency (0) 14 3" xfId="19173"/>
    <cellStyle name="PrePop Currency (0) 15" xfId="19174"/>
    <cellStyle name="PrePop Currency (0) 15 2" xfId="19175"/>
    <cellStyle name="PrePop Currency (0) 15 3" xfId="19176"/>
    <cellStyle name="PrePop Currency (0) 16" xfId="19177"/>
    <cellStyle name="PrePop Currency (0) 16 2" xfId="19178"/>
    <cellStyle name="PrePop Currency (0) 16 3" xfId="19179"/>
    <cellStyle name="PrePop Currency (0) 17" xfId="19180"/>
    <cellStyle name="PrePop Currency (0) 18" xfId="19181"/>
    <cellStyle name="PrePop Currency (0) 19" xfId="19182"/>
    <cellStyle name="PrePop Currency (0) 2" xfId="19183"/>
    <cellStyle name="PrePop Currency (0) 2 10" xfId="19184"/>
    <cellStyle name="PrePop Currency (0) 2 10 2" xfId="19185"/>
    <cellStyle name="PrePop Currency (0) 2 10 3" xfId="19186"/>
    <cellStyle name="PrePop Currency (0) 2 11" xfId="19187"/>
    <cellStyle name="PrePop Currency (0) 2 11 2" xfId="19188"/>
    <cellStyle name="PrePop Currency (0) 2 11 3" xfId="19189"/>
    <cellStyle name="PrePop Currency (0) 2 12" xfId="19190"/>
    <cellStyle name="PrePop Currency (0) 2 12 2" xfId="19191"/>
    <cellStyle name="PrePop Currency (0) 2 12 3" xfId="19192"/>
    <cellStyle name="PrePop Currency (0) 2 13" xfId="19193"/>
    <cellStyle name="PrePop Currency (0) 2 13 2" xfId="19194"/>
    <cellStyle name="PrePop Currency (0) 2 13 3" xfId="19195"/>
    <cellStyle name="PrePop Currency (0) 2 14" xfId="19196"/>
    <cellStyle name="PrePop Currency (0) 2 15" xfId="19197"/>
    <cellStyle name="PrePop Currency (0) 2 16" xfId="19198"/>
    <cellStyle name="PrePop Currency (0) 2 17" xfId="19199"/>
    <cellStyle name="PrePop Currency (0) 2 18" xfId="19200"/>
    <cellStyle name="PrePop Currency (0) 2 19" xfId="19201"/>
    <cellStyle name="PrePop Currency (0) 2 2" xfId="19202"/>
    <cellStyle name="PrePop Currency (0) 2 2 2" xfId="19203"/>
    <cellStyle name="PrePop Currency (0) 2 2 3" xfId="19204"/>
    <cellStyle name="PrePop Currency (0) 2 20" xfId="19205"/>
    <cellStyle name="PrePop Currency (0) 2 21" xfId="19206"/>
    <cellStyle name="PrePop Currency (0) 2 22" xfId="19207"/>
    <cellStyle name="PrePop Currency (0) 2 23" xfId="19208"/>
    <cellStyle name="PrePop Currency (0) 2 24" xfId="19209"/>
    <cellStyle name="PrePop Currency (0) 2 25" xfId="19210"/>
    <cellStyle name="PrePop Currency (0) 2 26" xfId="19211"/>
    <cellStyle name="PrePop Currency (0) 2 27" xfId="19212"/>
    <cellStyle name="PrePop Currency (0) 2 28" xfId="19213"/>
    <cellStyle name="PrePop Currency (0) 2 29" xfId="19214"/>
    <cellStyle name="PrePop Currency (0) 2 3" xfId="19215"/>
    <cellStyle name="PrePop Currency (0) 2 3 2" xfId="19216"/>
    <cellStyle name="PrePop Currency (0) 2 3 3" xfId="19217"/>
    <cellStyle name="PrePop Currency (0) 2 30" xfId="19218"/>
    <cellStyle name="PrePop Currency (0) 2 31" xfId="19219"/>
    <cellStyle name="PrePop Currency (0) 2 32" xfId="19220"/>
    <cellStyle name="PrePop Currency (0) 2 33" xfId="19221"/>
    <cellStyle name="PrePop Currency (0) 2 34" xfId="19222"/>
    <cellStyle name="PrePop Currency (0) 2 35" xfId="19223"/>
    <cellStyle name="PrePop Currency (0) 2 36" xfId="19224"/>
    <cellStyle name="PrePop Currency (0) 2 37" xfId="19225"/>
    <cellStyle name="PrePop Currency (0) 2 38" xfId="19226"/>
    <cellStyle name="PrePop Currency (0) 2 39" xfId="19227"/>
    <cellStyle name="PrePop Currency (0) 2 4" xfId="19228"/>
    <cellStyle name="PrePop Currency (0) 2 4 2" xfId="19229"/>
    <cellStyle name="PrePop Currency (0) 2 4 3" xfId="19230"/>
    <cellStyle name="PrePop Currency (0) 2 40" xfId="19231"/>
    <cellStyle name="PrePop Currency (0) 2 41" xfId="19232"/>
    <cellStyle name="PrePop Currency (0) 2 42" xfId="19233"/>
    <cellStyle name="PrePop Currency (0) 2 43" xfId="19234"/>
    <cellStyle name="PrePop Currency (0) 2 44" xfId="19235"/>
    <cellStyle name="PrePop Currency (0) 2 45" xfId="19236"/>
    <cellStyle name="PrePop Currency (0) 2 46" xfId="19237"/>
    <cellStyle name="PrePop Currency (0) 2 47" xfId="19238"/>
    <cellStyle name="PrePop Currency (0) 2 48" xfId="19239"/>
    <cellStyle name="PrePop Currency (0) 2 49" xfId="19240"/>
    <cellStyle name="PrePop Currency (0) 2 5" xfId="19241"/>
    <cellStyle name="PrePop Currency (0) 2 5 2" xfId="19242"/>
    <cellStyle name="PrePop Currency (0) 2 5 3" xfId="19243"/>
    <cellStyle name="PrePop Currency (0) 2 50" xfId="19244"/>
    <cellStyle name="PrePop Currency (0) 2 51" xfId="19245"/>
    <cellStyle name="PrePop Currency (0) 2 52" xfId="19246"/>
    <cellStyle name="PrePop Currency (0) 2 53" xfId="19247"/>
    <cellStyle name="PrePop Currency (0) 2 54" xfId="19248"/>
    <cellStyle name="PrePop Currency (0) 2 55" xfId="19249"/>
    <cellStyle name="PrePop Currency (0) 2 56" xfId="19250"/>
    <cellStyle name="PrePop Currency (0) 2 57" xfId="19251"/>
    <cellStyle name="PrePop Currency (0) 2 58" xfId="19252"/>
    <cellStyle name="PrePop Currency (0) 2 59" xfId="19253"/>
    <cellStyle name="PrePop Currency (0) 2 6" xfId="19254"/>
    <cellStyle name="PrePop Currency (0) 2 6 2" xfId="19255"/>
    <cellStyle name="PrePop Currency (0) 2 6 3" xfId="19256"/>
    <cellStyle name="PrePop Currency (0) 2 60" xfId="19257"/>
    <cellStyle name="PrePop Currency (0) 2 61" xfId="19258"/>
    <cellStyle name="PrePop Currency (0) 2 62" xfId="28900"/>
    <cellStyle name="PrePop Currency (0) 2 7" xfId="19259"/>
    <cellStyle name="PrePop Currency (0) 2 7 2" xfId="19260"/>
    <cellStyle name="PrePop Currency (0) 2 7 3" xfId="19261"/>
    <cellStyle name="PrePop Currency (0) 2 8" xfId="19262"/>
    <cellStyle name="PrePop Currency (0) 2 8 2" xfId="19263"/>
    <cellStyle name="PrePop Currency (0) 2 8 3" xfId="19264"/>
    <cellStyle name="PrePop Currency (0) 2 9" xfId="19265"/>
    <cellStyle name="PrePop Currency (0) 2 9 2" xfId="19266"/>
    <cellStyle name="PrePop Currency (0) 2 9 3" xfId="19267"/>
    <cellStyle name="PrePop Currency (0) 20" xfId="19268"/>
    <cellStyle name="PrePop Currency (0) 21" xfId="19269"/>
    <cellStyle name="PrePop Currency (0) 22" xfId="19270"/>
    <cellStyle name="PrePop Currency (0) 23" xfId="19271"/>
    <cellStyle name="PrePop Currency (0) 24" xfId="19272"/>
    <cellStyle name="PrePop Currency (0) 25" xfId="19273"/>
    <cellStyle name="PrePop Currency (0) 26" xfId="19274"/>
    <cellStyle name="PrePop Currency (0) 27" xfId="19275"/>
    <cellStyle name="PrePop Currency (0) 28" xfId="19276"/>
    <cellStyle name="PrePop Currency (0) 29" xfId="19277"/>
    <cellStyle name="PrePop Currency (0) 3" xfId="19278"/>
    <cellStyle name="PrePop Currency (0) 3 10" xfId="19279"/>
    <cellStyle name="PrePop Currency (0) 3 11" xfId="19280"/>
    <cellStyle name="PrePop Currency (0) 3 12" xfId="19281"/>
    <cellStyle name="PrePop Currency (0) 3 13" xfId="19282"/>
    <cellStyle name="PrePop Currency (0) 3 14" xfId="19283"/>
    <cellStyle name="PrePop Currency (0) 3 15" xfId="19284"/>
    <cellStyle name="PrePop Currency (0) 3 16" xfId="19285"/>
    <cellStyle name="PrePop Currency (0) 3 17" xfId="19286"/>
    <cellStyle name="PrePop Currency (0) 3 18" xfId="19287"/>
    <cellStyle name="PrePop Currency (0) 3 19" xfId="19288"/>
    <cellStyle name="PrePop Currency (0) 3 2" xfId="19289"/>
    <cellStyle name="PrePop Currency (0) 3 20" xfId="19290"/>
    <cellStyle name="PrePop Currency (0) 3 21" xfId="19291"/>
    <cellStyle name="PrePop Currency (0) 3 22" xfId="19292"/>
    <cellStyle name="PrePop Currency (0) 3 23" xfId="28901"/>
    <cellStyle name="PrePop Currency (0) 3 3" xfId="19293"/>
    <cellStyle name="PrePop Currency (0) 3 4" xfId="19294"/>
    <cellStyle name="PrePop Currency (0) 3 5" xfId="19295"/>
    <cellStyle name="PrePop Currency (0) 3 6" xfId="19296"/>
    <cellStyle name="PrePop Currency (0) 3 7" xfId="19297"/>
    <cellStyle name="PrePop Currency (0) 3 8" xfId="19298"/>
    <cellStyle name="PrePop Currency (0) 3 9" xfId="19299"/>
    <cellStyle name="PrePop Currency (0) 30" xfId="19300"/>
    <cellStyle name="PrePop Currency (0) 31" xfId="19301"/>
    <cellStyle name="PrePop Currency (0) 32" xfId="19302"/>
    <cellStyle name="PrePop Currency (0) 33" xfId="19303"/>
    <cellStyle name="PrePop Currency (0) 34" xfId="19304"/>
    <cellStyle name="PrePop Currency (0) 35" xfId="19305"/>
    <cellStyle name="PrePop Currency (0) 36" xfId="19306"/>
    <cellStyle name="PrePop Currency (0) 37" xfId="19307"/>
    <cellStyle name="PrePop Currency (0) 38" xfId="28899"/>
    <cellStyle name="PrePop Currency (0) 4" xfId="19308"/>
    <cellStyle name="PrePop Currency (0) 4 10" xfId="19309"/>
    <cellStyle name="PrePop Currency (0) 4 11" xfId="19310"/>
    <cellStyle name="PrePop Currency (0) 4 12" xfId="19311"/>
    <cellStyle name="PrePop Currency (0) 4 13" xfId="19312"/>
    <cellStyle name="PrePop Currency (0) 4 14" xfId="19313"/>
    <cellStyle name="PrePop Currency (0) 4 15" xfId="19314"/>
    <cellStyle name="PrePop Currency (0) 4 16" xfId="19315"/>
    <cellStyle name="PrePop Currency (0) 4 17" xfId="19316"/>
    <cellStyle name="PrePop Currency (0) 4 18" xfId="19317"/>
    <cellStyle name="PrePop Currency (0) 4 19" xfId="19318"/>
    <cellStyle name="PrePop Currency (0) 4 2" xfId="19319"/>
    <cellStyle name="PrePop Currency (0) 4 20" xfId="19320"/>
    <cellStyle name="PrePop Currency (0) 4 21" xfId="19321"/>
    <cellStyle name="PrePop Currency (0) 4 22" xfId="19322"/>
    <cellStyle name="PrePop Currency (0) 4 23" xfId="19323"/>
    <cellStyle name="PrePop Currency (0) 4 24" xfId="19324"/>
    <cellStyle name="PrePop Currency (0) 4 25" xfId="19325"/>
    <cellStyle name="PrePop Currency (0) 4 26" xfId="19326"/>
    <cellStyle name="PrePop Currency (0) 4 27" xfId="19327"/>
    <cellStyle name="PrePop Currency (0) 4 28" xfId="19328"/>
    <cellStyle name="PrePop Currency (0) 4 29" xfId="19329"/>
    <cellStyle name="PrePop Currency (0) 4 3" xfId="19330"/>
    <cellStyle name="PrePop Currency (0) 4 30" xfId="19331"/>
    <cellStyle name="PrePop Currency (0) 4 4" xfId="19332"/>
    <cellStyle name="PrePop Currency (0) 4 5" xfId="19333"/>
    <cellStyle name="PrePop Currency (0) 4 6" xfId="19334"/>
    <cellStyle name="PrePop Currency (0) 4 7" xfId="19335"/>
    <cellStyle name="PrePop Currency (0) 4 8" xfId="19336"/>
    <cellStyle name="PrePop Currency (0) 4 9" xfId="19337"/>
    <cellStyle name="PrePop Currency (0) 5" xfId="19338"/>
    <cellStyle name="PrePop Currency (0) 5 10" xfId="19339"/>
    <cellStyle name="PrePop Currency (0) 5 11" xfId="19340"/>
    <cellStyle name="PrePop Currency (0) 5 12" xfId="19341"/>
    <cellStyle name="PrePop Currency (0) 5 13" xfId="19342"/>
    <cellStyle name="PrePop Currency (0) 5 14" xfId="19343"/>
    <cellStyle name="PrePop Currency (0) 5 15" xfId="19344"/>
    <cellStyle name="PrePop Currency (0) 5 16" xfId="19345"/>
    <cellStyle name="PrePop Currency (0) 5 17" xfId="19346"/>
    <cellStyle name="PrePop Currency (0) 5 18" xfId="19347"/>
    <cellStyle name="PrePop Currency (0) 5 19" xfId="19348"/>
    <cellStyle name="PrePop Currency (0) 5 2" xfId="19349"/>
    <cellStyle name="PrePop Currency (0) 5 20" xfId="19350"/>
    <cellStyle name="PrePop Currency (0) 5 21" xfId="19351"/>
    <cellStyle name="PrePop Currency (0) 5 22" xfId="19352"/>
    <cellStyle name="PrePop Currency (0) 5 23" xfId="19353"/>
    <cellStyle name="PrePop Currency (0) 5 24" xfId="19354"/>
    <cellStyle name="PrePop Currency (0) 5 25" xfId="19355"/>
    <cellStyle name="PrePop Currency (0) 5 26" xfId="19356"/>
    <cellStyle name="PrePop Currency (0) 5 27" xfId="19357"/>
    <cellStyle name="PrePop Currency (0) 5 28" xfId="19358"/>
    <cellStyle name="PrePop Currency (0) 5 29" xfId="19359"/>
    <cellStyle name="PrePop Currency (0) 5 3" xfId="19360"/>
    <cellStyle name="PrePop Currency (0) 5 30" xfId="19361"/>
    <cellStyle name="PrePop Currency (0) 5 4" xfId="19362"/>
    <cellStyle name="PrePop Currency (0) 5 5" xfId="19363"/>
    <cellStyle name="PrePop Currency (0) 5 6" xfId="19364"/>
    <cellStyle name="PrePop Currency (0) 5 7" xfId="19365"/>
    <cellStyle name="PrePop Currency (0) 5 8" xfId="19366"/>
    <cellStyle name="PrePop Currency (0) 5 9" xfId="19367"/>
    <cellStyle name="PrePop Currency (0) 6" xfId="19368"/>
    <cellStyle name="PrePop Currency (0) 6 2" xfId="19369"/>
    <cellStyle name="PrePop Currency (0) 6 3" xfId="19370"/>
    <cellStyle name="PrePop Currency (0) 7" xfId="19371"/>
    <cellStyle name="PrePop Currency (0) 7 2" xfId="19372"/>
    <cellStyle name="PrePop Currency (0) 7 3" xfId="19373"/>
    <cellStyle name="PrePop Currency (0) 8" xfId="19374"/>
    <cellStyle name="PrePop Currency (0) 8 2" xfId="19375"/>
    <cellStyle name="PrePop Currency (0) 8 3" xfId="19376"/>
    <cellStyle name="PrePop Currency (0) 9" xfId="19377"/>
    <cellStyle name="PrePop Currency (0) 9 2" xfId="19378"/>
    <cellStyle name="PrePop Currency (0) 9 3" xfId="19379"/>
    <cellStyle name="PrePop Currency (2)" xfId="19380"/>
    <cellStyle name="PrePop Currency (2) 10" xfId="19381"/>
    <cellStyle name="PrePop Currency (2) 11" xfId="19382"/>
    <cellStyle name="PrePop Currency (2) 12" xfId="19383"/>
    <cellStyle name="PrePop Currency (2) 13" xfId="19384"/>
    <cellStyle name="PrePop Currency (2) 14" xfId="19385"/>
    <cellStyle name="PrePop Currency (2) 15" xfId="19386"/>
    <cellStyle name="PrePop Currency (2) 16" xfId="19387"/>
    <cellStyle name="PrePop Currency (2) 17" xfId="19388"/>
    <cellStyle name="PrePop Currency (2) 18" xfId="19389"/>
    <cellStyle name="PrePop Currency (2) 19" xfId="19390"/>
    <cellStyle name="PrePop Currency (2) 2" xfId="19391"/>
    <cellStyle name="PrePop Currency (2) 20" xfId="19392"/>
    <cellStyle name="PrePop Currency (2) 21" xfId="19393"/>
    <cellStyle name="PrePop Currency (2) 22" xfId="19394"/>
    <cellStyle name="PrePop Currency (2) 23" xfId="28902"/>
    <cellStyle name="PrePop Currency (2) 3" xfId="19395"/>
    <cellStyle name="PrePop Currency (2) 4" xfId="19396"/>
    <cellStyle name="PrePop Currency (2) 5" xfId="19397"/>
    <cellStyle name="PrePop Currency (2) 6" xfId="19398"/>
    <cellStyle name="PrePop Currency (2) 7" xfId="19399"/>
    <cellStyle name="PrePop Currency (2) 8" xfId="19400"/>
    <cellStyle name="PrePop Currency (2) 9" xfId="19401"/>
    <cellStyle name="PrePop Units (0)" xfId="19402"/>
    <cellStyle name="PrePop Units (0) 10" xfId="19403"/>
    <cellStyle name="PrePop Units (0) 10 2" xfId="19404"/>
    <cellStyle name="PrePop Units (0) 10 3" xfId="19405"/>
    <cellStyle name="PrePop Units (0) 11" xfId="19406"/>
    <cellStyle name="PrePop Units (0) 11 2" xfId="19407"/>
    <cellStyle name="PrePop Units (0) 11 3" xfId="19408"/>
    <cellStyle name="PrePop Units (0) 12" xfId="19409"/>
    <cellStyle name="PrePop Units (0) 12 2" xfId="19410"/>
    <cellStyle name="PrePop Units (0) 12 3" xfId="19411"/>
    <cellStyle name="PrePop Units (0) 13" xfId="19412"/>
    <cellStyle name="PrePop Units (0) 13 2" xfId="19413"/>
    <cellStyle name="PrePop Units (0) 13 3" xfId="19414"/>
    <cellStyle name="PrePop Units (0) 14" xfId="19415"/>
    <cellStyle name="PrePop Units (0) 14 2" xfId="19416"/>
    <cellStyle name="PrePop Units (0) 14 3" xfId="19417"/>
    <cellStyle name="PrePop Units (0) 15" xfId="19418"/>
    <cellStyle name="PrePop Units (0) 15 2" xfId="19419"/>
    <cellStyle name="PrePop Units (0) 15 3" xfId="19420"/>
    <cellStyle name="PrePop Units (0) 16" xfId="19421"/>
    <cellStyle name="PrePop Units (0) 16 2" xfId="19422"/>
    <cellStyle name="PrePop Units (0) 16 3" xfId="19423"/>
    <cellStyle name="PrePop Units (0) 17" xfId="19424"/>
    <cellStyle name="PrePop Units (0) 18" xfId="19425"/>
    <cellStyle name="PrePop Units (0) 19" xfId="19426"/>
    <cellStyle name="PrePop Units (0) 2" xfId="19427"/>
    <cellStyle name="PrePop Units (0) 2 10" xfId="19428"/>
    <cellStyle name="PrePop Units (0) 2 10 2" xfId="19429"/>
    <cellStyle name="PrePop Units (0) 2 10 3" xfId="19430"/>
    <cellStyle name="PrePop Units (0) 2 11" xfId="19431"/>
    <cellStyle name="PrePop Units (0) 2 11 2" xfId="19432"/>
    <cellStyle name="PrePop Units (0) 2 11 3" xfId="19433"/>
    <cellStyle name="PrePop Units (0) 2 12" xfId="19434"/>
    <cellStyle name="PrePop Units (0) 2 12 2" xfId="19435"/>
    <cellStyle name="PrePop Units (0) 2 12 3" xfId="19436"/>
    <cellStyle name="PrePop Units (0) 2 13" xfId="19437"/>
    <cellStyle name="PrePop Units (0) 2 13 2" xfId="19438"/>
    <cellStyle name="PrePop Units (0) 2 13 3" xfId="19439"/>
    <cellStyle name="PrePop Units (0) 2 14" xfId="19440"/>
    <cellStyle name="PrePop Units (0) 2 15" xfId="19441"/>
    <cellStyle name="PrePop Units (0) 2 16" xfId="19442"/>
    <cellStyle name="PrePop Units (0) 2 17" xfId="19443"/>
    <cellStyle name="PrePop Units (0) 2 18" xfId="19444"/>
    <cellStyle name="PrePop Units (0) 2 19" xfId="19445"/>
    <cellStyle name="PrePop Units (0) 2 2" xfId="19446"/>
    <cellStyle name="PrePop Units (0) 2 2 2" xfId="19447"/>
    <cellStyle name="PrePop Units (0) 2 2 3" xfId="19448"/>
    <cellStyle name="PrePop Units (0) 2 20" xfId="19449"/>
    <cellStyle name="PrePop Units (0) 2 21" xfId="19450"/>
    <cellStyle name="PrePop Units (0) 2 22" xfId="19451"/>
    <cellStyle name="PrePop Units (0) 2 23" xfId="19452"/>
    <cellStyle name="PrePop Units (0) 2 24" xfId="19453"/>
    <cellStyle name="PrePop Units (0) 2 25" xfId="19454"/>
    <cellStyle name="PrePop Units (0) 2 26" xfId="19455"/>
    <cellStyle name="PrePop Units (0) 2 27" xfId="19456"/>
    <cellStyle name="PrePop Units (0) 2 28" xfId="19457"/>
    <cellStyle name="PrePop Units (0) 2 29" xfId="19458"/>
    <cellStyle name="PrePop Units (0) 2 3" xfId="19459"/>
    <cellStyle name="PrePop Units (0) 2 3 2" xfId="19460"/>
    <cellStyle name="PrePop Units (0) 2 3 3" xfId="19461"/>
    <cellStyle name="PrePop Units (0) 2 30" xfId="19462"/>
    <cellStyle name="PrePop Units (0) 2 31" xfId="19463"/>
    <cellStyle name="PrePop Units (0) 2 32" xfId="19464"/>
    <cellStyle name="PrePop Units (0) 2 33" xfId="19465"/>
    <cellStyle name="PrePop Units (0) 2 34" xfId="19466"/>
    <cellStyle name="PrePop Units (0) 2 35" xfId="19467"/>
    <cellStyle name="PrePop Units (0) 2 36" xfId="19468"/>
    <cellStyle name="PrePop Units (0) 2 37" xfId="19469"/>
    <cellStyle name="PrePop Units (0) 2 38" xfId="19470"/>
    <cellStyle name="PrePop Units (0) 2 39" xfId="19471"/>
    <cellStyle name="PrePop Units (0) 2 4" xfId="19472"/>
    <cellStyle name="PrePop Units (0) 2 4 2" xfId="19473"/>
    <cellStyle name="PrePop Units (0) 2 4 3" xfId="19474"/>
    <cellStyle name="PrePop Units (0) 2 40" xfId="19475"/>
    <cellStyle name="PrePop Units (0) 2 41" xfId="19476"/>
    <cellStyle name="PrePop Units (0) 2 42" xfId="19477"/>
    <cellStyle name="PrePop Units (0) 2 43" xfId="19478"/>
    <cellStyle name="PrePop Units (0) 2 44" xfId="19479"/>
    <cellStyle name="PrePop Units (0) 2 45" xfId="19480"/>
    <cellStyle name="PrePop Units (0) 2 46" xfId="19481"/>
    <cellStyle name="PrePop Units (0) 2 47" xfId="19482"/>
    <cellStyle name="PrePop Units (0) 2 48" xfId="19483"/>
    <cellStyle name="PrePop Units (0) 2 49" xfId="19484"/>
    <cellStyle name="PrePop Units (0) 2 5" xfId="19485"/>
    <cellStyle name="PrePop Units (0) 2 5 2" xfId="19486"/>
    <cellStyle name="PrePop Units (0) 2 5 3" xfId="19487"/>
    <cellStyle name="PrePop Units (0) 2 50" xfId="19488"/>
    <cellStyle name="PrePop Units (0) 2 51" xfId="19489"/>
    <cellStyle name="PrePop Units (0) 2 52" xfId="19490"/>
    <cellStyle name="PrePop Units (0) 2 53" xfId="19491"/>
    <cellStyle name="PrePop Units (0) 2 54" xfId="19492"/>
    <cellStyle name="PrePop Units (0) 2 55" xfId="19493"/>
    <cellStyle name="PrePop Units (0) 2 56" xfId="19494"/>
    <cellStyle name="PrePop Units (0) 2 57" xfId="19495"/>
    <cellStyle name="PrePop Units (0) 2 58" xfId="19496"/>
    <cellStyle name="PrePop Units (0) 2 59" xfId="19497"/>
    <cellStyle name="PrePop Units (0) 2 6" xfId="19498"/>
    <cellStyle name="PrePop Units (0) 2 6 2" xfId="19499"/>
    <cellStyle name="PrePop Units (0) 2 6 3" xfId="19500"/>
    <cellStyle name="PrePop Units (0) 2 60" xfId="19501"/>
    <cellStyle name="PrePop Units (0) 2 61" xfId="19502"/>
    <cellStyle name="PrePop Units (0) 2 62" xfId="28904"/>
    <cellStyle name="PrePop Units (0) 2 7" xfId="19503"/>
    <cellStyle name="PrePop Units (0) 2 7 2" xfId="19504"/>
    <cellStyle name="PrePop Units (0) 2 7 3" xfId="19505"/>
    <cellStyle name="PrePop Units (0) 2 8" xfId="19506"/>
    <cellStyle name="PrePop Units (0) 2 8 2" xfId="19507"/>
    <cellStyle name="PrePop Units (0) 2 8 3" xfId="19508"/>
    <cellStyle name="PrePop Units (0) 2 9" xfId="19509"/>
    <cellStyle name="PrePop Units (0) 2 9 2" xfId="19510"/>
    <cellStyle name="PrePop Units (0) 2 9 3" xfId="19511"/>
    <cellStyle name="PrePop Units (0) 20" xfId="19512"/>
    <cellStyle name="PrePop Units (0) 21" xfId="19513"/>
    <cellStyle name="PrePop Units (0) 22" xfId="19514"/>
    <cellStyle name="PrePop Units (0) 23" xfId="19515"/>
    <cellStyle name="PrePop Units (0) 24" xfId="19516"/>
    <cellStyle name="PrePop Units (0) 25" xfId="19517"/>
    <cellStyle name="PrePop Units (0) 26" xfId="19518"/>
    <cellStyle name="PrePop Units (0) 27" xfId="19519"/>
    <cellStyle name="PrePop Units (0) 28" xfId="19520"/>
    <cellStyle name="PrePop Units (0) 29" xfId="19521"/>
    <cellStyle name="PrePop Units (0) 3" xfId="19522"/>
    <cellStyle name="PrePop Units (0) 3 10" xfId="19523"/>
    <cellStyle name="PrePop Units (0) 3 11" xfId="19524"/>
    <cellStyle name="PrePop Units (0) 3 12" xfId="19525"/>
    <cellStyle name="PrePop Units (0) 3 13" xfId="19526"/>
    <cellStyle name="PrePop Units (0) 3 14" xfId="19527"/>
    <cellStyle name="PrePop Units (0) 3 15" xfId="19528"/>
    <cellStyle name="PrePop Units (0) 3 16" xfId="19529"/>
    <cellStyle name="PrePop Units (0) 3 17" xfId="19530"/>
    <cellStyle name="PrePop Units (0) 3 18" xfId="19531"/>
    <cellStyle name="PrePop Units (0) 3 19" xfId="19532"/>
    <cellStyle name="PrePop Units (0) 3 2" xfId="19533"/>
    <cellStyle name="PrePop Units (0) 3 20" xfId="19534"/>
    <cellStyle name="PrePop Units (0) 3 21" xfId="19535"/>
    <cellStyle name="PrePop Units (0) 3 22" xfId="19536"/>
    <cellStyle name="PrePop Units (0) 3 23" xfId="28905"/>
    <cellStyle name="PrePop Units (0) 3 3" xfId="19537"/>
    <cellStyle name="PrePop Units (0) 3 4" xfId="19538"/>
    <cellStyle name="PrePop Units (0) 3 5" xfId="19539"/>
    <cellStyle name="PrePop Units (0) 3 6" xfId="19540"/>
    <cellStyle name="PrePop Units (0) 3 7" xfId="19541"/>
    <cellStyle name="PrePop Units (0) 3 8" xfId="19542"/>
    <cellStyle name="PrePop Units (0) 3 9" xfId="19543"/>
    <cellStyle name="PrePop Units (0) 30" xfId="19544"/>
    <cellStyle name="PrePop Units (0) 31" xfId="19545"/>
    <cellStyle name="PrePop Units (0) 32" xfId="19546"/>
    <cellStyle name="PrePop Units (0) 33" xfId="19547"/>
    <cellStyle name="PrePop Units (0) 34" xfId="19548"/>
    <cellStyle name="PrePop Units (0) 35" xfId="19549"/>
    <cellStyle name="PrePop Units (0) 36" xfId="19550"/>
    <cellStyle name="PrePop Units (0) 37" xfId="19551"/>
    <cellStyle name="PrePop Units (0) 38" xfId="28903"/>
    <cellStyle name="PrePop Units (0) 4" xfId="19552"/>
    <cellStyle name="PrePop Units (0) 4 10" xfId="19553"/>
    <cellStyle name="PrePop Units (0) 4 11" xfId="19554"/>
    <cellStyle name="PrePop Units (0) 4 12" xfId="19555"/>
    <cellStyle name="PrePop Units (0) 4 13" xfId="19556"/>
    <cellStyle name="PrePop Units (0) 4 14" xfId="19557"/>
    <cellStyle name="PrePop Units (0) 4 15" xfId="19558"/>
    <cellStyle name="PrePop Units (0) 4 16" xfId="19559"/>
    <cellStyle name="PrePop Units (0) 4 17" xfId="19560"/>
    <cellStyle name="PrePop Units (0) 4 18" xfId="19561"/>
    <cellStyle name="PrePop Units (0) 4 19" xfId="19562"/>
    <cellStyle name="PrePop Units (0) 4 2" xfId="19563"/>
    <cellStyle name="PrePop Units (0) 4 20" xfId="19564"/>
    <cellStyle name="PrePop Units (0) 4 21" xfId="19565"/>
    <cellStyle name="PrePop Units (0) 4 22" xfId="19566"/>
    <cellStyle name="PrePop Units (0) 4 23" xfId="19567"/>
    <cellStyle name="PrePop Units (0) 4 24" xfId="19568"/>
    <cellStyle name="PrePop Units (0) 4 25" xfId="19569"/>
    <cellStyle name="PrePop Units (0) 4 26" xfId="19570"/>
    <cellStyle name="PrePop Units (0) 4 27" xfId="19571"/>
    <cellStyle name="PrePop Units (0) 4 28" xfId="19572"/>
    <cellStyle name="PrePop Units (0) 4 29" xfId="19573"/>
    <cellStyle name="PrePop Units (0) 4 3" xfId="19574"/>
    <cellStyle name="PrePop Units (0) 4 30" xfId="19575"/>
    <cellStyle name="PrePop Units (0) 4 4" xfId="19576"/>
    <cellStyle name="PrePop Units (0) 4 5" xfId="19577"/>
    <cellStyle name="PrePop Units (0) 4 6" xfId="19578"/>
    <cellStyle name="PrePop Units (0) 4 7" xfId="19579"/>
    <cellStyle name="PrePop Units (0) 4 8" xfId="19580"/>
    <cellStyle name="PrePop Units (0) 4 9" xfId="19581"/>
    <cellStyle name="PrePop Units (0) 5" xfId="19582"/>
    <cellStyle name="PrePop Units (0) 5 10" xfId="19583"/>
    <cellStyle name="PrePop Units (0) 5 11" xfId="19584"/>
    <cellStyle name="PrePop Units (0) 5 12" xfId="19585"/>
    <cellStyle name="PrePop Units (0) 5 13" xfId="19586"/>
    <cellStyle name="PrePop Units (0) 5 14" xfId="19587"/>
    <cellStyle name="PrePop Units (0) 5 15" xfId="19588"/>
    <cellStyle name="PrePop Units (0) 5 16" xfId="19589"/>
    <cellStyle name="PrePop Units (0) 5 17" xfId="19590"/>
    <cellStyle name="PrePop Units (0) 5 18" xfId="19591"/>
    <cellStyle name="PrePop Units (0) 5 19" xfId="19592"/>
    <cellStyle name="PrePop Units (0) 5 2" xfId="19593"/>
    <cellStyle name="PrePop Units (0) 5 20" xfId="19594"/>
    <cellStyle name="PrePop Units (0) 5 21" xfId="19595"/>
    <cellStyle name="PrePop Units (0) 5 22" xfId="19596"/>
    <cellStyle name="PrePop Units (0) 5 23" xfId="19597"/>
    <cellStyle name="PrePop Units (0) 5 24" xfId="19598"/>
    <cellStyle name="PrePop Units (0) 5 25" xfId="19599"/>
    <cellStyle name="PrePop Units (0) 5 26" xfId="19600"/>
    <cellStyle name="PrePop Units (0) 5 27" xfId="19601"/>
    <cellStyle name="PrePop Units (0) 5 28" xfId="19602"/>
    <cellStyle name="PrePop Units (0) 5 29" xfId="19603"/>
    <cellStyle name="PrePop Units (0) 5 3" xfId="19604"/>
    <cellStyle name="PrePop Units (0) 5 30" xfId="19605"/>
    <cellStyle name="PrePop Units (0) 5 4" xfId="19606"/>
    <cellStyle name="PrePop Units (0) 5 5" xfId="19607"/>
    <cellStyle name="PrePop Units (0) 5 6" xfId="19608"/>
    <cellStyle name="PrePop Units (0) 5 7" xfId="19609"/>
    <cellStyle name="PrePop Units (0) 5 8" xfId="19610"/>
    <cellStyle name="PrePop Units (0) 5 9" xfId="19611"/>
    <cellStyle name="PrePop Units (0) 6" xfId="19612"/>
    <cellStyle name="PrePop Units (0) 6 2" xfId="19613"/>
    <cellStyle name="PrePop Units (0) 6 3" xfId="19614"/>
    <cellStyle name="PrePop Units (0) 7" xfId="19615"/>
    <cellStyle name="PrePop Units (0) 7 2" xfId="19616"/>
    <cellStyle name="PrePop Units (0) 7 3" xfId="19617"/>
    <cellStyle name="PrePop Units (0) 8" xfId="19618"/>
    <cellStyle name="PrePop Units (0) 8 2" xfId="19619"/>
    <cellStyle name="PrePop Units (0) 8 3" xfId="19620"/>
    <cellStyle name="PrePop Units (0) 9" xfId="19621"/>
    <cellStyle name="PrePop Units (0) 9 2" xfId="19622"/>
    <cellStyle name="PrePop Units (0) 9 3" xfId="19623"/>
    <cellStyle name="PrePop Units (1)" xfId="19624"/>
    <cellStyle name="PrePop Units (1) 10" xfId="19625"/>
    <cellStyle name="PrePop Units (1) 10 2" xfId="19626"/>
    <cellStyle name="PrePop Units (1) 10 3" xfId="19627"/>
    <cellStyle name="PrePop Units (1) 11" xfId="19628"/>
    <cellStyle name="PrePop Units (1) 11 2" xfId="19629"/>
    <cellStyle name="PrePop Units (1) 11 3" xfId="19630"/>
    <cellStyle name="PrePop Units (1) 12" xfId="19631"/>
    <cellStyle name="PrePop Units (1) 12 2" xfId="19632"/>
    <cellStyle name="PrePop Units (1) 12 3" xfId="19633"/>
    <cellStyle name="PrePop Units (1) 13" xfId="19634"/>
    <cellStyle name="PrePop Units (1) 13 2" xfId="19635"/>
    <cellStyle name="PrePop Units (1) 13 3" xfId="19636"/>
    <cellStyle name="PrePop Units (1) 14" xfId="19637"/>
    <cellStyle name="PrePop Units (1) 14 2" xfId="19638"/>
    <cellStyle name="PrePop Units (1) 14 3" xfId="19639"/>
    <cellStyle name="PrePop Units (1) 15" xfId="19640"/>
    <cellStyle name="PrePop Units (1) 15 2" xfId="19641"/>
    <cellStyle name="PrePop Units (1) 15 3" xfId="19642"/>
    <cellStyle name="PrePop Units (1) 16" xfId="19643"/>
    <cellStyle name="PrePop Units (1) 16 2" xfId="19644"/>
    <cellStyle name="PrePop Units (1) 16 3" xfId="19645"/>
    <cellStyle name="PrePop Units (1) 17" xfId="19646"/>
    <cellStyle name="PrePop Units (1) 18" xfId="19647"/>
    <cellStyle name="PrePop Units (1) 19" xfId="19648"/>
    <cellStyle name="PrePop Units (1) 2" xfId="19649"/>
    <cellStyle name="PrePop Units (1) 2 10" xfId="19650"/>
    <cellStyle name="PrePop Units (1) 2 10 2" xfId="19651"/>
    <cellStyle name="PrePop Units (1) 2 10 3" xfId="19652"/>
    <cellStyle name="PrePop Units (1) 2 11" xfId="19653"/>
    <cellStyle name="PrePop Units (1) 2 11 2" xfId="19654"/>
    <cellStyle name="PrePop Units (1) 2 11 3" xfId="19655"/>
    <cellStyle name="PrePop Units (1) 2 12" xfId="19656"/>
    <cellStyle name="PrePop Units (1) 2 12 2" xfId="19657"/>
    <cellStyle name="PrePop Units (1) 2 12 3" xfId="19658"/>
    <cellStyle name="PrePop Units (1) 2 13" xfId="19659"/>
    <cellStyle name="PrePop Units (1) 2 13 2" xfId="19660"/>
    <cellStyle name="PrePop Units (1) 2 13 3" xfId="19661"/>
    <cellStyle name="PrePop Units (1) 2 14" xfId="19662"/>
    <cellStyle name="PrePop Units (1) 2 15" xfId="19663"/>
    <cellStyle name="PrePop Units (1) 2 16" xfId="19664"/>
    <cellStyle name="PrePop Units (1) 2 17" xfId="19665"/>
    <cellStyle name="PrePop Units (1) 2 18" xfId="19666"/>
    <cellStyle name="PrePop Units (1) 2 19" xfId="19667"/>
    <cellStyle name="PrePop Units (1) 2 2" xfId="19668"/>
    <cellStyle name="PrePop Units (1) 2 2 2" xfId="19669"/>
    <cellStyle name="PrePop Units (1) 2 2 3" xfId="19670"/>
    <cellStyle name="PrePop Units (1) 2 20" xfId="19671"/>
    <cellStyle name="PrePop Units (1) 2 21" xfId="19672"/>
    <cellStyle name="PrePop Units (1) 2 22" xfId="19673"/>
    <cellStyle name="PrePop Units (1) 2 23" xfId="19674"/>
    <cellStyle name="PrePop Units (1) 2 24" xfId="19675"/>
    <cellStyle name="PrePop Units (1) 2 25" xfId="19676"/>
    <cellStyle name="PrePop Units (1) 2 26" xfId="19677"/>
    <cellStyle name="PrePop Units (1) 2 27" xfId="19678"/>
    <cellStyle name="PrePop Units (1) 2 28" xfId="19679"/>
    <cellStyle name="PrePop Units (1) 2 29" xfId="19680"/>
    <cellStyle name="PrePop Units (1) 2 3" xfId="19681"/>
    <cellStyle name="PrePop Units (1) 2 3 2" xfId="19682"/>
    <cellStyle name="PrePop Units (1) 2 3 3" xfId="19683"/>
    <cellStyle name="PrePop Units (1) 2 30" xfId="19684"/>
    <cellStyle name="PrePop Units (1) 2 31" xfId="19685"/>
    <cellStyle name="PrePop Units (1) 2 32" xfId="19686"/>
    <cellStyle name="PrePop Units (1) 2 33" xfId="19687"/>
    <cellStyle name="PrePop Units (1) 2 34" xfId="19688"/>
    <cellStyle name="PrePop Units (1) 2 35" xfId="19689"/>
    <cellStyle name="PrePop Units (1) 2 36" xfId="19690"/>
    <cellStyle name="PrePop Units (1) 2 37" xfId="19691"/>
    <cellStyle name="PrePop Units (1) 2 38" xfId="19692"/>
    <cellStyle name="PrePop Units (1) 2 39" xfId="19693"/>
    <cellStyle name="PrePop Units (1) 2 4" xfId="19694"/>
    <cellStyle name="PrePop Units (1) 2 4 2" xfId="19695"/>
    <cellStyle name="PrePop Units (1) 2 4 3" xfId="19696"/>
    <cellStyle name="PrePop Units (1) 2 40" xfId="19697"/>
    <cellStyle name="PrePop Units (1) 2 41" xfId="19698"/>
    <cellStyle name="PrePop Units (1) 2 42" xfId="19699"/>
    <cellStyle name="PrePop Units (1) 2 43" xfId="19700"/>
    <cellStyle name="PrePop Units (1) 2 44" xfId="19701"/>
    <cellStyle name="PrePop Units (1) 2 45" xfId="19702"/>
    <cellStyle name="PrePop Units (1) 2 46" xfId="19703"/>
    <cellStyle name="PrePop Units (1) 2 47" xfId="19704"/>
    <cellStyle name="PrePop Units (1) 2 48" xfId="19705"/>
    <cellStyle name="PrePop Units (1) 2 49" xfId="19706"/>
    <cellStyle name="PrePop Units (1) 2 5" xfId="19707"/>
    <cellStyle name="PrePop Units (1) 2 5 2" xfId="19708"/>
    <cellStyle name="PrePop Units (1) 2 5 3" xfId="19709"/>
    <cellStyle name="PrePop Units (1) 2 50" xfId="19710"/>
    <cellStyle name="PrePop Units (1) 2 51" xfId="19711"/>
    <cellStyle name="PrePop Units (1) 2 52" xfId="19712"/>
    <cellStyle name="PrePop Units (1) 2 53" xfId="19713"/>
    <cellStyle name="PrePop Units (1) 2 54" xfId="19714"/>
    <cellStyle name="PrePop Units (1) 2 55" xfId="19715"/>
    <cellStyle name="PrePop Units (1) 2 56" xfId="19716"/>
    <cellStyle name="PrePop Units (1) 2 57" xfId="19717"/>
    <cellStyle name="PrePop Units (1) 2 58" xfId="19718"/>
    <cellStyle name="PrePop Units (1) 2 59" xfId="19719"/>
    <cellStyle name="PrePop Units (1) 2 6" xfId="19720"/>
    <cellStyle name="PrePop Units (1) 2 6 2" xfId="19721"/>
    <cellStyle name="PrePop Units (1) 2 6 3" xfId="19722"/>
    <cellStyle name="PrePop Units (1) 2 60" xfId="19723"/>
    <cellStyle name="PrePop Units (1) 2 61" xfId="19724"/>
    <cellStyle name="PrePop Units (1) 2 62" xfId="28907"/>
    <cellStyle name="PrePop Units (1) 2 7" xfId="19725"/>
    <cellStyle name="PrePop Units (1) 2 7 2" xfId="19726"/>
    <cellStyle name="PrePop Units (1) 2 7 3" xfId="19727"/>
    <cellStyle name="PrePop Units (1) 2 8" xfId="19728"/>
    <cellStyle name="PrePop Units (1) 2 8 2" xfId="19729"/>
    <cellStyle name="PrePop Units (1) 2 8 3" xfId="19730"/>
    <cellStyle name="PrePop Units (1) 2 9" xfId="19731"/>
    <cellStyle name="PrePop Units (1) 2 9 2" xfId="19732"/>
    <cellStyle name="PrePop Units (1) 2 9 3" xfId="19733"/>
    <cellStyle name="PrePop Units (1) 20" xfId="19734"/>
    <cellStyle name="PrePop Units (1) 21" xfId="19735"/>
    <cellStyle name="PrePop Units (1) 22" xfId="19736"/>
    <cellStyle name="PrePop Units (1) 23" xfId="19737"/>
    <cellStyle name="PrePop Units (1) 24" xfId="19738"/>
    <cellStyle name="PrePop Units (1) 25" xfId="19739"/>
    <cellStyle name="PrePop Units (1) 26" xfId="19740"/>
    <cellStyle name="PrePop Units (1) 27" xfId="19741"/>
    <cellStyle name="PrePop Units (1) 28" xfId="19742"/>
    <cellStyle name="PrePop Units (1) 29" xfId="19743"/>
    <cellStyle name="PrePop Units (1) 3" xfId="19744"/>
    <cellStyle name="PrePop Units (1) 3 10" xfId="19745"/>
    <cellStyle name="PrePop Units (1) 3 11" xfId="19746"/>
    <cellStyle name="PrePop Units (1) 3 12" xfId="19747"/>
    <cellStyle name="PrePop Units (1) 3 13" xfId="19748"/>
    <cellStyle name="PrePop Units (1) 3 14" xfId="19749"/>
    <cellStyle name="PrePop Units (1) 3 15" xfId="19750"/>
    <cellStyle name="PrePop Units (1) 3 16" xfId="19751"/>
    <cellStyle name="PrePop Units (1) 3 17" xfId="19752"/>
    <cellStyle name="PrePop Units (1) 3 18" xfId="19753"/>
    <cellStyle name="PrePop Units (1) 3 19" xfId="19754"/>
    <cellStyle name="PrePop Units (1) 3 2" xfId="19755"/>
    <cellStyle name="PrePop Units (1) 3 20" xfId="19756"/>
    <cellStyle name="PrePop Units (1) 3 21" xfId="19757"/>
    <cellStyle name="PrePop Units (1) 3 22" xfId="19758"/>
    <cellStyle name="PrePop Units (1) 3 23" xfId="28908"/>
    <cellStyle name="PrePop Units (1) 3 3" xfId="19759"/>
    <cellStyle name="PrePop Units (1) 3 4" xfId="19760"/>
    <cellStyle name="PrePop Units (1) 3 5" xfId="19761"/>
    <cellStyle name="PrePop Units (1) 3 6" xfId="19762"/>
    <cellStyle name="PrePop Units (1) 3 7" xfId="19763"/>
    <cellStyle name="PrePop Units (1) 3 8" xfId="19764"/>
    <cellStyle name="PrePop Units (1) 3 9" xfId="19765"/>
    <cellStyle name="PrePop Units (1) 30" xfId="19766"/>
    <cellStyle name="PrePop Units (1) 31" xfId="19767"/>
    <cellStyle name="PrePop Units (1) 32" xfId="19768"/>
    <cellStyle name="PrePop Units (1) 33" xfId="19769"/>
    <cellStyle name="PrePop Units (1) 34" xfId="19770"/>
    <cellStyle name="PrePop Units (1) 35" xfId="19771"/>
    <cellStyle name="PrePop Units (1) 36" xfId="19772"/>
    <cellStyle name="PrePop Units (1) 37" xfId="19773"/>
    <cellStyle name="PrePop Units (1) 38" xfId="28906"/>
    <cellStyle name="PrePop Units (1) 4" xfId="19774"/>
    <cellStyle name="PrePop Units (1) 4 10" xfId="19775"/>
    <cellStyle name="PrePop Units (1) 4 11" xfId="19776"/>
    <cellStyle name="PrePop Units (1) 4 12" xfId="19777"/>
    <cellStyle name="PrePop Units (1) 4 13" xfId="19778"/>
    <cellStyle name="PrePop Units (1) 4 14" xfId="19779"/>
    <cellStyle name="PrePop Units (1) 4 15" xfId="19780"/>
    <cellStyle name="PrePop Units (1) 4 16" xfId="19781"/>
    <cellStyle name="PrePop Units (1) 4 17" xfId="19782"/>
    <cellStyle name="PrePop Units (1) 4 18" xfId="19783"/>
    <cellStyle name="PrePop Units (1) 4 19" xfId="19784"/>
    <cellStyle name="PrePop Units (1) 4 2" xfId="19785"/>
    <cellStyle name="PrePop Units (1) 4 20" xfId="19786"/>
    <cellStyle name="PrePop Units (1) 4 21" xfId="19787"/>
    <cellStyle name="PrePop Units (1) 4 22" xfId="19788"/>
    <cellStyle name="PrePop Units (1) 4 23" xfId="19789"/>
    <cellStyle name="PrePop Units (1) 4 24" xfId="19790"/>
    <cellStyle name="PrePop Units (1) 4 25" xfId="19791"/>
    <cellStyle name="PrePop Units (1) 4 26" xfId="19792"/>
    <cellStyle name="PrePop Units (1) 4 27" xfId="19793"/>
    <cellStyle name="PrePop Units (1) 4 28" xfId="19794"/>
    <cellStyle name="PrePop Units (1) 4 29" xfId="19795"/>
    <cellStyle name="PrePop Units (1) 4 3" xfId="19796"/>
    <cellStyle name="PrePop Units (1) 4 30" xfId="19797"/>
    <cellStyle name="PrePop Units (1) 4 4" xfId="19798"/>
    <cellStyle name="PrePop Units (1) 4 5" xfId="19799"/>
    <cellStyle name="PrePop Units (1) 4 6" xfId="19800"/>
    <cellStyle name="PrePop Units (1) 4 7" xfId="19801"/>
    <cellStyle name="PrePop Units (1) 4 8" xfId="19802"/>
    <cellStyle name="PrePop Units (1) 4 9" xfId="19803"/>
    <cellStyle name="PrePop Units (1) 5" xfId="19804"/>
    <cellStyle name="PrePop Units (1) 5 10" xfId="19805"/>
    <cellStyle name="PrePop Units (1) 5 11" xfId="19806"/>
    <cellStyle name="PrePop Units (1) 5 12" xfId="19807"/>
    <cellStyle name="PrePop Units (1) 5 13" xfId="19808"/>
    <cellStyle name="PrePop Units (1) 5 14" xfId="19809"/>
    <cellStyle name="PrePop Units (1) 5 15" xfId="19810"/>
    <cellStyle name="PrePop Units (1) 5 16" xfId="19811"/>
    <cellStyle name="PrePop Units (1) 5 17" xfId="19812"/>
    <cellStyle name="PrePop Units (1) 5 18" xfId="19813"/>
    <cellStyle name="PrePop Units (1) 5 19" xfId="19814"/>
    <cellStyle name="PrePop Units (1) 5 2" xfId="19815"/>
    <cellStyle name="PrePop Units (1) 5 20" xfId="19816"/>
    <cellStyle name="PrePop Units (1) 5 21" xfId="19817"/>
    <cellStyle name="PrePop Units (1) 5 22" xfId="19818"/>
    <cellStyle name="PrePop Units (1) 5 23" xfId="19819"/>
    <cellStyle name="PrePop Units (1) 5 24" xfId="19820"/>
    <cellStyle name="PrePop Units (1) 5 25" xfId="19821"/>
    <cellStyle name="PrePop Units (1) 5 26" xfId="19822"/>
    <cellStyle name="PrePop Units (1) 5 27" xfId="19823"/>
    <cellStyle name="PrePop Units (1) 5 28" xfId="19824"/>
    <cellStyle name="PrePop Units (1) 5 29" xfId="19825"/>
    <cellStyle name="PrePop Units (1) 5 3" xfId="19826"/>
    <cellStyle name="PrePop Units (1) 5 30" xfId="19827"/>
    <cellStyle name="PrePop Units (1) 5 4" xfId="19828"/>
    <cellStyle name="PrePop Units (1) 5 5" xfId="19829"/>
    <cellStyle name="PrePop Units (1) 5 6" xfId="19830"/>
    <cellStyle name="PrePop Units (1) 5 7" xfId="19831"/>
    <cellStyle name="PrePop Units (1) 5 8" xfId="19832"/>
    <cellStyle name="PrePop Units (1) 5 9" xfId="19833"/>
    <cellStyle name="PrePop Units (1) 6" xfId="19834"/>
    <cellStyle name="PrePop Units (1) 6 2" xfId="19835"/>
    <cellStyle name="PrePop Units (1) 6 3" xfId="19836"/>
    <cellStyle name="PrePop Units (1) 7" xfId="19837"/>
    <cellStyle name="PrePop Units (1) 7 2" xfId="19838"/>
    <cellStyle name="PrePop Units (1) 7 3" xfId="19839"/>
    <cellStyle name="PrePop Units (1) 8" xfId="19840"/>
    <cellStyle name="PrePop Units (1) 8 2" xfId="19841"/>
    <cellStyle name="PrePop Units (1) 8 3" xfId="19842"/>
    <cellStyle name="PrePop Units (1) 9" xfId="19843"/>
    <cellStyle name="PrePop Units (1) 9 2" xfId="19844"/>
    <cellStyle name="PrePop Units (1) 9 3" xfId="19845"/>
    <cellStyle name="PrePop Units (2)" xfId="19846"/>
    <cellStyle name="PrePop Units (2) 10" xfId="19847"/>
    <cellStyle name="PrePop Units (2) 11" xfId="19848"/>
    <cellStyle name="PrePop Units (2) 12" xfId="19849"/>
    <cellStyle name="PrePop Units (2) 13" xfId="19850"/>
    <cellStyle name="PrePop Units (2) 14" xfId="19851"/>
    <cellStyle name="PrePop Units (2) 15" xfId="19852"/>
    <cellStyle name="PrePop Units (2) 16" xfId="19853"/>
    <cellStyle name="PrePop Units (2) 17" xfId="19854"/>
    <cellStyle name="PrePop Units (2) 18" xfId="19855"/>
    <cellStyle name="PrePop Units (2) 19" xfId="19856"/>
    <cellStyle name="PrePop Units (2) 2" xfId="19857"/>
    <cellStyle name="PrePop Units (2) 20" xfId="19858"/>
    <cellStyle name="PrePop Units (2) 21" xfId="19859"/>
    <cellStyle name="PrePop Units (2) 22" xfId="19860"/>
    <cellStyle name="PrePop Units (2) 23" xfId="28909"/>
    <cellStyle name="PrePop Units (2) 3" xfId="19861"/>
    <cellStyle name="PrePop Units (2) 4" xfId="19862"/>
    <cellStyle name="PrePop Units (2) 5" xfId="19863"/>
    <cellStyle name="PrePop Units (2) 6" xfId="19864"/>
    <cellStyle name="PrePop Units (2) 7" xfId="19865"/>
    <cellStyle name="PrePop Units (2) 8" xfId="19866"/>
    <cellStyle name="PrePop Units (2) 9" xfId="19867"/>
    <cellStyle name="PSChar" xfId="19868"/>
    <cellStyle name="PSChar 10" xfId="19869"/>
    <cellStyle name="PSChar 11" xfId="19870"/>
    <cellStyle name="PSChar 12" xfId="19871"/>
    <cellStyle name="PSChar 13" xfId="19872"/>
    <cellStyle name="PSChar 14" xfId="19873"/>
    <cellStyle name="PSChar 15" xfId="19874"/>
    <cellStyle name="PSChar 16" xfId="19875"/>
    <cellStyle name="PSChar 17" xfId="19876"/>
    <cellStyle name="PSChar 18" xfId="19877"/>
    <cellStyle name="PSChar 19" xfId="19878"/>
    <cellStyle name="PSChar 2" xfId="19879"/>
    <cellStyle name="PSChar 20" xfId="19880"/>
    <cellStyle name="PSChar 21" xfId="19881"/>
    <cellStyle name="PSChar 22" xfId="19882"/>
    <cellStyle name="PSChar 23" xfId="28910"/>
    <cellStyle name="PSChar 3" xfId="19883"/>
    <cellStyle name="PSChar 4" xfId="19884"/>
    <cellStyle name="PSChar 5" xfId="19885"/>
    <cellStyle name="PSChar 6" xfId="19886"/>
    <cellStyle name="PSChar 7" xfId="19887"/>
    <cellStyle name="PSChar 8" xfId="19888"/>
    <cellStyle name="PSChar 9" xfId="19889"/>
    <cellStyle name="Quantity" xfId="19890"/>
    <cellStyle name="Quantity 10" xfId="19891"/>
    <cellStyle name="Quantity 10 2" xfId="19892"/>
    <cellStyle name="Quantity 10 3" xfId="19893"/>
    <cellStyle name="Quantity 11" xfId="19894"/>
    <cellStyle name="Quantity 11 2" xfId="19895"/>
    <cellStyle name="Quantity 11 3" xfId="19896"/>
    <cellStyle name="Quantity 12" xfId="19897"/>
    <cellStyle name="Quantity 12 2" xfId="19898"/>
    <cellStyle name="Quantity 12 3" xfId="19899"/>
    <cellStyle name="Quantity 13" xfId="19900"/>
    <cellStyle name="Quantity 13 2" xfId="19901"/>
    <cellStyle name="Quantity 13 3" xfId="19902"/>
    <cellStyle name="Quantity 14" xfId="19903"/>
    <cellStyle name="Quantity 15" xfId="19904"/>
    <cellStyle name="Quantity 16" xfId="19905"/>
    <cellStyle name="Quantity 17" xfId="19906"/>
    <cellStyle name="Quantity 18" xfId="19907"/>
    <cellStyle name="Quantity 19" xfId="19908"/>
    <cellStyle name="Quantity 2" xfId="19909"/>
    <cellStyle name="Quantity 2 10" xfId="19910"/>
    <cellStyle name="Quantity 2 11" xfId="19911"/>
    <cellStyle name="Quantity 2 12" xfId="19912"/>
    <cellStyle name="Quantity 2 13" xfId="19913"/>
    <cellStyle name="Quantity 2 14" xfId="19914"/>
    <cellStyle name="Quantity 2 15" xfId="19915"/>
    <cellStyle name="Quantity 2 16" xfId="19916"/>
    <cellStyle name="Quantity 2 17" xfId="19917"/>
    <cellStyle name="Quantity 2 18" xfId="19918"/>
    <cellStyle name="Quantity 2 19" xfId="19919"/>
    <cellStyle name="Quantity 2 2" xfId="19920"/>
    <cellStyle name="Quantity 2 20" xfId="19921"/>
    <cellStyle name="Quantity 2 21" xfId="19922"/>
    <cellStyle name="Quantity 2 22" xfId="19923"/>
    <cellStyle name="Quantity 2 23" xfId="19924"/>
    <cellStyle name="Quantity 2 24" xfId="19925"/>
    <cellStyle name="Quantity 2 25" xfId="19926"/>
    <cellStyle name="Quantity 2 26" xfId="19927"/>
    <cellStyle name="Quantity 2 27" xfId="19928"/>
    <cellStyle name="Quantity 2 28" xfId="19929"/>
    <cellStyle name="Quantity 2 29" xfId="19930"/>
    <cellStyle name="Quantity 2 3" xfId="19931"/>
    <cellStyle name="Quantity 2 30" xfId="19932"/>
    <cellStyle name="Quantity 2 4" xfId="19933"/>
    <cellStyle name="Quantity 2 5" xfId="19934"/>
    <cellStyle name="Quantity 2 6" xfId="19935"/>
    <cellStyle name="Quantity 2 7" xfId="19936"/>
    <cellStyle name="Quantity 2 8" xfId="19937"/>
    <cellStyle name="Quantity 2 9" xfId="19938"/>
    <cellStyle name="Quantity 20" xfId="19939"/>
    <cellStyle name="Quantity 21" xfId="19940"/>
    <cellStyle name="Quantity 22" xfId="19941"/>
    <cellStyle name="Quantity 23" xfId="19942"/>
    <cellStyle name="Quantity 24" xfId="19943"/>
    <cellStyle name="Quantity 25" xfId="19944"/>
    <cellStyle name="Quantity 26" xfId="19945"/>
    <cellStyle name="Quantity 27" xfId="19946"/>
    <cellStyle name="Quantity 28" xfId="19947"/>
    <cellStyle name="Quantity 29" xfId="19948"/>
    <cellStyle name="Quantity 3" xfId="19949"/>
    <cellStyle name="Quantity 3 10" xfId="19950"/>
    <cellStyle name="Quantity 3 11" xfId="19951"/>
    <cellStyle name="Quantity 3 12" xfId="19952"/>
    <cellStyle name="Quantity 3 13" xfId="19953"/>
    <cellStyle name="Quantity 3 14" xfId="19954"/>
    <cellStyle name="Quantity 3 15" xfId="19955"/>
    <cellStyle name="Quantity 3 16" xfId="19956"/>
    <cellStyle name="Quantity 3 17" xfId="19957"/>
    <cellStyle name="Quantity 3 18" xfId="19958"/>
    <cellStyle name="Quantity 3 19" xfId="19959"/>
    <cellStyle name="Quantity 3 2" xfId="19960"/>
    <cellStyle name="Quantity 3 20" xfId="19961"/>
    <cellStyle name="Quantity 3 21" xfId="19962"/>
    <cellStyle name="Quantity 3 22" xfId="19963"/>
    <cellStyle name="Quantity 3 23" xfId="19964"/>
    <cellStyle name="Quantity 3 24" xfId="19965"/>
    <cellStyle name="Quantity 3 25" xfId="19966"/>
    <cellStyle name="Quantity 3 26" xfId="19967"/>
    <cellStyle name="Quantity 3 27" xfId="19968"/>
    <cellStyle name="Quantity 3 28" xfId="19969"/>
    <cellStyle name="Quantity 3 29" xfId="19970"/>
    <cellStyle name="Quantity 3 3" xfId="19971"/>
    <cellStyle name="Quantity 3 30" xfId="19972"/>
    <cellStyle name="Quantity 3 4" xfId="19973"/>
    <cellStyle name="Quantity 3 5" xfId="19974"/>
    <cellStyle name="Quantity 3 6" xfId="19975"/>
    <cellStyle name="Quantity 3 7" xfId="19976"/>
    <cellStyle name="Quantity 3 8" xfId="19977"/>
    <cellStyle name="Quantity 3 9" xfId="19978"/>
    <cellStyle name="Quantity 30" xfId="19979"/>
    <cellStyle name="Quantity 31" xfId="19980"/>
    <cellStyle name="Quantity 32" xfId="19981"/>
    <cellStyle name="Quantity 33" xfId="19982"/>
    <cellStyle name="Quantity 34" xfId="19983"/>
    <cellStyle name="Quantity 35" xfId="19984"/>
    <cellStyle name="Quantity 36" xfId="19985"/>
    <cellStyle name="Quantity 37" xfId="19986"/>
    <cellStyle name="Quantity 38" xfId="19987"/>
    <cellStyle name="Quantity 39" xfId="19988"/>
    <cellStyle name="Quantity 4" xfId="19989"/>
    <cellStyle name="Quantity 4 2" xfId="19990"/>
    <cellStyle name="Quantity 4 3" xfId="19991"/>
    <cellStyle name="Quantity 40" xfId="19992"/>
    <cellStyle name="Quantity 41" xfId="19993"/>
    <cellStyle name="Quantity 42" xfId="19994"/>
    <cellStyle name="Quantity 43" xfId="19995"/>
    <cellStyle name="Quantity 44" xfId="19996"/>
    <cellStyle name="Quantity 45" xfId="19997"/>
    <cellStyle name="Quantity 46" xfId="19998"/>
    <cellStyle name="Quantity 47" xfId="19999"/>
    <cellStyle name="Quantity 48" xfId="20000"/>
    <cellStyle name="Quantity 49" xfId="20001"/>
    <cellStyle name="Quantity 5" xfId="20002"/>
    <cellStyle name="Quantity 5 2" xfId="20003"/>
    <cellStyle name="Quantity 5 3" xfId="20004"/>
    <cellStyle name="Quantity 50" xfId="20005"/>
    <cellStyle name="Quantity 51" xfId="20006"/>
    <cellStyle name="Quantity 52" xfId="20007"/>
    <cellStyle name="Quantity 53" xfId="20008"/>
    <cellStyle name="Quantity 54" xfId="20009"/>
    <cellStyle name="Quantity 55" xfId="20010"/>
    <cellStyle name="Quantity 56" xfId="20011"/>
    <cellStyle name="Quantity 57" xfId="20012"/>
    <cellStyle name="Quantity 58" xfId="20013"/>
    <cellStyle name="Quantity 59" xfId="20014"/>
    <cellStyle name="Quantity 6" xfId="20015"/>
    <cellStyle name="Quantity 6 2" xfId="20016"/>
    <cellStyle name="Quantity 6 3" xfId="20017"/>
    <cellStyle name="Quantity 60" xfId="20018"/>
    <cellStyle name="Quantity 61" xfId="20019"/>
    <cellStyle name="Quantity 62" xfId="28911"/>
    <cellStyle name="Quantity 7" xfId="20020"/>
    <cellStyle name="Quantity 7 2" xfId="20021"/>
    <cellStyle name="Quantity 7 3" xfId="20022"/>
    <cellStyle name="Quantity 8" xfId="20023"/>
    <cellStyle name="Quantity 8 2" xfId="20024"/>
    <cellStyle name="Quantity 8 3" xfId="20025"/>
    <cellStyle name="Quantity 9" xfId="20026"/>
    <cellStyle name="Quantity 9 2" xfId="20027"/>
    <cellStyle name="Quantity 9 3" xfId="20028"/>
    <cellStyle name="regstoresfromspecstores" xfId="20029"/>
    <cellStyle name="regstoresfromspecstores 10" xfId="20030"/>
    <cellStyle name="regstoresfromspecstores 11" xfId="20031"/>
    <cellStyle name="regstoresfromspecstores 12" xfId="20032"/>
    <cellStyle name="regstoresfromspecstores 13" xfId="20033"/>
    <cellStyle name="regstoresfromspecstores 14" xfId="20034"/>
    <cellStyle name="regstoresfromspecstores 15" xfId="20035"/>
    <cellStyle name="regstoresfromspecstores 16" xfId="20036"/>
    <cellStyle name="regstoresfromspecstores 17" xfId="20037"/>
    <cellStyle name="regstoresfromspecstores 18" xfId="20038"/>
    <cellStyle name="regstoresfromspecstores 19" xfId="20039"/>
    <cellStyle name="regstoresfromspecstores 2" xfId="20040"/>
    <cellStyle name="regstoresfromspecstores 20" xfId="20041"/>
    <cellStyle name="regstoresfromspecstores 21" xfId="20042"/>
    <cellStyle name="regstoresfromspecstores 22" xfId="20043"/>
    <cellStyle name="regstoresfromspecstores 23" xfId="28912"/>
    <cellStyle name="regstoresfromspecstores 3" xfId="20044"/>
    <cellStyle name="regstoresfromspecstores 4" xfId="20045"/>
    <cellStyle name="regstoresfromspecstores 5" xfId="20046"/>
    <cellStyle name="regstoresfromspecstores 6" xfId="20047"/>
    <cellStyle name="regstoresfromspecstores 7" xfId="20048"/>
    <cellStyle name="regstoresfromspecstores 8" xfId="20049"/>
    <cellStyle name="regstoresfromspecstores 9" xfId="20050"/>
    <cellStyle name="report_title" xfId="20051"/>
    <cellStyle name="RevList" xfId="20052"/>
    <cellStyle name="RevList 10" xfId="20053"/>
    <cellStyle name="RevList 11" xfId="20054"/>
    <cellStyle name="RevList 12" xfId="20055"/>
    <cellStyle name="RevList 13" xfId="20056"/>
    <cellStyle name="RevList 14" xfId="20057"/>
    <cellStyle name="RevList 15" xfId="20058"/>
    <cellStyle name="RevList 16" xfId="20059"/>
    <cellStyle name="RevList 17" xfId="20060"/>
    <cellStyle name="RevList 18" xfId="20061"/>
    <cellStyle name="RevList 19" xfId="20062"/>
    <cellStyle name="RevList 2" xfId="20063"/>
    <cellStyle name="RevList 20" xfId="20064"/>
    <cellStyle name="RevList 21" xfId="20065"/>
    <cellStyle name="RevList 22" xfId="20066"/>
    <cellStyle name="RevList 23" xfId="28913"/>
    <cellStyle name="RevList 3" xfId="20067"/>
    <cellStyle name="RevList 4" xfId="20068"/>
    <cellStyle name="RevList 5" xfId="20069"/>
    <cellStyle name="RevList 6" xfId="20070"/>
    <cellStyle name="RevList 7" xfId="20071"/>
    <cellStyle name="RevList 8" xfId="20072"/>
    <cellStyle name="RevList 9" xfId="20073"/>
    <cellStyle name="s]_x000d__x000a_load=C:\MS\SMS\BIN\smsrun16.exe_x000d__x000a_;C:\WINDOWS\SYSTEM\MGACTRL.EXE_x000d__x000a_;C:\TC\BIN\TCSPOOL.EXE_x000d__x000a_run=_x000d__x000a_NullPort=None_x000d__x000a_Defau_DEC REV DETAIL (ACE) (2)" xfId="20074"/>
    <cellStyle name="Satisfaisant" xfId="20075"/>
    <cellStyle name="Satisfaisant 10" xfId="20076"/>
    <cellStyle name="Satisfaisant 11" xfId="20077"/>
    <cellStyle name="Satisfaisant 12" xfId="20078"/>
    <cellStyle name="Satisfaisant 13" xfId="20079"/>
    <cellStyle name="Satisfaisant 14" xfId="20080"/>
    <cellStyle name="Satisfaisant 15" xfId="20081"/>
    <cellStyle name="Satisfaisant 16" xfId="20082"/>
    <cellStyle name="Satisfaisant 17" xfId="20083"/>
    <cellStyle name="Satisfaisant 18" xfId="20084"/>
    <cellStyle name="Satisfaisant 19" xfId="20085"/>
    <cellStyle name="Satisfaisant 2" xfId="20086"/>
    <cellStyle name="Satisfaisant 20" xfId="20087"/>
    <cellStyle name="Satisfaisant 21" xfId="20088"/>
    <cellStyle name="Satisfaisant 22" xfId="20089"/>
    <cellStyle name="Satisfaisant 23" xfId="28914"/>
    <cellStyle name="Satisfaisant 3" xfId="20090"/>
    <cellStyle name="Satisfaisant 4" xfId="20091"/>
    <cellStyle name="Satisfaisant 5" xfId="20092"/>
    <cellStyle name="Satisfaisant 6" xfId="20093"/>
    <cellStyle name="Satisfaisant 7" xfId="20094"/>
    <cellStyle name="Satisfaisant 8" xfId="20095"/>
    <cellStyle name="Satisfaisant 9" xfId="20096"/>
    <cellStyle name="SHADEDSTORES" xfId="20097"/>
    <cellStyle name="SHADEDSTORES 10" xfId="20098"/>
    <cellStyle name="SHADEDSTORES 11" xfId="20099"/>
    <cellStyle name="SHADEDSTORES 12" xfId="20100"/>
    <cellStyle name="SHADEDSTORES 13" xfId="20101"/>
    <cellStyle name="SHADEDSTORES 14" xfId="20102"/>
    <cellStyle name="SHADEDSTORES 15" xfId="20103"/>
    <cellStyle name="SHADEDSTORES 16" xfId="20104"/>
    <cellStyle name="SHADEDSTORES 17" xfId="20105"/>
    <cellStyle name="SHADEDSTORES 18" xfId="20106"/>
    <cellStyle name="SHADEDSTORES 19" xfId="20107"/>
    <cellStyle name="SHADEDSTORES 2" xfId="20108"/>
    <cellStyle name="SHADEDSTORES 20" xfId="20109"/>
    <cellStyle name="SHADEDSTORES 20 2" xfId="20110"/>
    <cellStyle name="SHADEDSTORES 20 3" xfId="20111"/>
    <cellStyle name="SHADEDSTORES 20 4" xfId="20112"/>
    <cellStyle name="SHADEDSTORES 20 5" xfId="20113"/>
    <cellStyle name="SHADEDSTORES 21" xfId="20114"/>
    <cellStyle name="SHADEDSTORES 21 2" xfId="20115"/>
    <cellStyle name="SHADEDSTORES 21 3" xfId="20116"/>
    <cellStyle name="SHADEDSTORES 21 4" xfId="20117"/>
    <cellStyle name="SHADEDSTORES 21 5" xfId="20118"/>
    <cellStyle name="SHADEDSTORES 21 6" xfId="20119"/>
    <cellStyle name="SHADEDSTORES 21 7" xfId="20120"/>
    <cellStyle name="SHADEDSTORES 22" xfId="20121"/>
    <cellStyle name="SHADEDSTORES 23" xfId="28915"/>
    <cellStyle name="SHADEDSTORES 3" xfId="20122"/>
    <cellStyle name="SHADEDSTORES 4" xfId="20123"/>
    <cellStyle name="SHADEDSTORES 5" xfId="20124"/>
    <cellStyle name="SHADEDSTORES 6" xfId="20125"/>
    <cellStyle name="SHADEDSTORES 7" xfId="20126"/>
    <cellStyle name="SHADEDSTORES 8" xfId="20127"/>
    <cellStyle name="SHADEDSTORES 9" xfId="20128"/>
    <cellStyle name="Sortie" xfId="20129"/>
    <cellStyle name="Sortie 10" xfId="20130"/>
    <cellStyle name="Sortie 11" xfId="20131"/>
    <cellStyle name="Sortie 12" xfId="20132"/>
    <cellStyle name="Sortie 13" xfId="20133"/>
    <cellStyle name="Sortie 14" xfId="20134"/>
    <cellStyle name="Sortie 15" xfId="20135"/>
    <cellStyle name="Sortie 16" xfId="20136"/>
    <cellStyle name="Sortie 17" xfId="20137"/>
    <cellStyle name="Sortie 18" xfId="20138"/>
    <cellStyle name="Sortie 19" xfId="20139"/>
    <cellStyle name="Sortie 2" xfId="20140"/>
    <cellStyle name="Sortie 20" xfId="20141"/>
    <cellStyle name="Sortie 20 2" xfId="20142"/>
    <cellStyle name="Sortie 20 3" xfId="20143"/>
    <cellStyle name="Sortie 20 4" xfId="20144"/>
    <cellStyle name="Sortie 20 5" xfId="20145"/>
    <cellStyle name="Sortie 20 6" xfId="20146"/>
    <cellStyle name="Sortie 20 7" xfId="20147"/>
    <cellStyle name="Sortie 21" xfId="20148"/>
    <cellStyle name="Sortie 21 2" xfId="20149"/>
    <cellStyle name="Sortie 21 3" xfId="20150"/>
    <cellStyle name="Sortie 21 4" xfId="20151"/>
    <cellStyle name="Sortie 21 5" xfId="20152"/>
    <cellStyle name="Sortie 21 6" xfId="20153"/>
    <cellStyle name="Sortie 21 7" xfId="20154"/>
    <cellStyle name="Sortie 22" xfId="20155"/>
    <cellStyle name="Sortie 23" xfId="28916"/>
    <cellStyle name="Sortie 3" xfId="20156"/>
    <cellStyle name="Sortie 4" xfId="20157"/>
    <cellStyle name="Sortie 5" xfId="20158"/>
    <cellStyle name="Sortie 6" xfId="20159"/>
    <cellStyle name="Sortie 7" xfId="20160"/>
    <cellStyle name="Sortie 8" xfId="20161"/>
    <cellStyle name="Sortie 9" xfId="20162"/>
    <cellStyle name="specstores" xfId="20163"/>
    <cellStyle name="specstores 10" xfId="20164"/>
    <cellStyle name="specstores 11" xfId="20165"/>
    <cellStyle name="specstores 12" xfId="20166"/>
    <cellStyle name="specstores 13" xfId="20167"/>
    <cellStyle name="specstores 14" xfId="20168"/>
    <cellStyle name="specstores 15" xfId="20169"/>
    <cellStyle name="specstores 16" xfId="20170"/>
    <cellStyle name="specstores 17" xfId="20171"/>
    <cellStyle name="specstores 18" xfId="20172"/>
    <cellStyle name="specstores 19" xfId="20173"/>
    <cellStyle name="specstores 2" xfId="20174"/>
    <cellStyle name="specstores 20" xfId="20175"/>
    <cellStyle name="specstores 21" xfId="20176"/>
    <cellStyle name="specstores 22" xfId="20177"/>
    <cellStyle name="specstores 23" xfId="28917"/>
    <cellStyle name="specstores 3" xfId="20178"/>
    <cellStyle name="specstores 4" xfId="20179"/>
    <cellStyle name="specstores 5" xfId="20180"/>
    <cellStyle name="specstores 6" xfId="20181"/>
    <cellStyle name="specstores 7" xfId="20182"/>
    <cellStyle name="specstores 8" xfId="20183"/>
    <cellStyle name="specstores 9" xfId="20184"/>
    <cellStyle name="SPOl" xfId="20185"/>
    <cellStyle name="SPOl 10" xfId="20186"/>
    <cellStyle name="SPOl 11" xfId="20187"/>
    <cellStyle name="SPOl 12" xfId="20188"/>
    <cellStyle name="SPOl 13" xfId="20189"/>
    <cellStyle name="SPOl 14" xfId="20190"/>
    <cellStyle name="SPOl 15" xfId="20191"/>
    <cellStyle name="SPOl 16" xfId="20192"/>
    <cellStyle name="SPOl 17" xfId="20193"/>
    <cellStyle name="SPOl 18" xfId="20194"/>
    <cellStyle name="SPOl 19" xfId="20195"/>
    <cellStyle name="SPOl 2" xfId="20196"/>
    <cellStyle name="SPOl 20" xfId="20197"/>
    <cellStyle name="SPOl 21" xfId="20198"/>
    <cellStyle name="SPOl 22" xfId="20199"/>
    <cellStyle name="SPOl 23" xfId="28918"/>
    <cellStyle name="SPOl 3" xfId="20200"/>
    <cellStyle name="SPOl 4" xfId="20201"/>
    <cellStyle name="SPOl 5" xfId="20202"/>
    <cellStyle name="SPOl 6" xfId="20203"/>
    <cellStyle name="SPOl 7" xfId="20204"/>
    <cellStyle name="SPOl 8" xfId="20205"/>
    <cellStyle name="SPOl 9" xfId="20206"/>
    <cellStyle name="Standard_Abfrage1" xfId="20207"/>
    <cellStyle name="Style 1" xfId="20208"/>
    <cellStyle name="Style 1 10" xfId="20209"/>
    <cellStyle name="Style 1 10 2" xfId="20210"/>
    <cellStyle name="Style 1 10 3" xfId="20211"/>
    <cellStyle name="Style 1 100" xfId="20212"/>
    <cellStyle name="Style 1 101" xfId="20213"/>
    <cellStyle name="Style 1 102" xfId="20214"/>
    <cellStyle name="Style 1 103" xfId="20215"/>
    <cellStyle name="Style 1 104" xfId="20216"/>
    <cellStyle name="Style 1 105" xfId="20217"/>
    <cellStyle name="Style 1 106" xfId="20218"/>
    <cellStyle name="Style 1 107" xfId="20219"/>
    <cellStyle name="Style 1 108" xfId="20220"/>
    <cellStyle name="Style 1 109" xfId="20221"/>
    <cellStyle name="Style 1 11" xfId="20222"/>
    <cellStyle name="Style 1 11 2" xfId="20223"/>
    <cellStyle name="Style 1 11 3" xfId="20224"/>
    <cellStyle name="Style 1 110" xfId="20225"/>
    <cellStyle name="Style 1 111" xfId="20226"/>
    <cellStyle name="Style 1 112" xfId="20227"/>
    <cellStyle name="Style 1 113" xfId="28254"/>
    <cellStyle name="Style 1 12" xfId="20228"/>
    <cellStyle name="Style 1 12 2" xfId="20229"/>
    <cellStyle name="Style 1 12 3" xfId="20230"/>
    <cellStyle name="Style 1 13" xfId="20231"/>
    <cellStyle name="Style 1 13 2" xfId="20232"/>
    <cellStyle name="Style 1 13 3" xfId="20233"/>
    <cellStyle name="Style 1 14" xfId="20234"/>
    <cellStyle name="Style 1 14 2" xfId="20235"/>
    <cellStyle name="Style 1 14 3" xfId="20236"/>
    <cellStyle name="Style 1 15" xfId="20237"/>
    <cellStyle name="Style 1 15 2" xfId="20238"/>
    <cellStyle name="Style 1 15 3" xfId="20239"/>
    <cellStyle name="Style 1 16" xfId="20240"/>
    <cellStyle name="Style 1 16 2" xfId="20241"/>
    <cellStyle name="Style 1 16 3" xfId="20242"/>
    <cellStyle name="Style 1 17" xfId="20243"/>
    <cellStyle name="Style 1 18" xfId="20244"/>
    <cellStyle name="Style 1 19" xfId="20245"/>
    <cellStyle name="Style 1 2" xfId="20246"/>
    <cellStyle name="Style 1 2 10" xfId="20247"/>
    <cellStyle name="Style 1 2 10 2" xfId="20248"/>
    <cellStyle name="Style 1 2 10 3" xfId="20249"/>
    <cellStyle name="Style 1 2 11" xfId="20250"/>
    <cellStyle name="Style 1 2 11 2" xfId="20251"/>
    <cellStyle name="Style 1 2 11 3" xfId="20252"/>
    <cellStyle name="Style 1 2 12" xfId="20253"/>
    <cellStyle name="Style 1 2 12 2" xfId="20254"/>
    <cellStyle name="Style 1 2 12 3" xfId="20255"/>
    <cellStyle name="Style 1 2 13" xfId="20256"/>
    <cellStyle name="Style 1 2 13 2" xfId="20257"/>
    <cellStyle name="Style 1 2 13 3" xfId="20258"/>
    <cellStyle name="Style 1 2 14" xfId="20259"/>
    <cellStyle name="Style 1 2 15" xfId="20260"/>
    <cellStyle name="Style 1 2 16" xfId="20261"/>
    <cellStyle name="Style 1 2 17" xfId="20262"/>
    <cellStyle name="Style 1 2 18" xfId="20263"/>
    <cellStyle name="Style 1 2 19" xfId="20264"/>
    <cellStyle name="Style 1 2 2" xfId="20265"/>
    <cellStyle name="Style 1 2 2 2" xfId="20266"/>
    <cellStyle name="Style 1 2 2 3" xfId="20267"/>
    <cellStyle name="Style 1 2 20" xfId="20268"/>
    <cellStyle name="Style 1 2 21" xfId="20269"/>
    <cellStyle name="Style 1 2 22" xfId="20270"/>
    <cellStyle name="Style 1 2 23" xfId="20271"/>
    <cellStyle name="Style 1 2 24" xfId="20272"/>
    <cellStyle name="Style 1 2 25" xfId="20273"/>
    <cellStyle name="Style 1 2 26" xfId="20274"/>
    <cellStyle name="Style 1 2 27" xfId="20275"/>
    <cellStyle name="Style 1 2 28" xfId="20276"/>
    <cellStyle name="Style 1 2 29" xfId="20277"/>
    <cellStyle name="Style 1 2 3" xfId="20278"/>
    <cellStyle name="Style 1 2 3 2" xfId="20279"/>
    <cellStyle name="Style 1 2 3 3" xfId="20280"/>
    <cellStyle name="Style 1 2 30" xfId="20281"/>
    <cellStyle name="Style 1 2 31" xfId="20282"/>
    <cellStyle name="Style 1 2 32" xfId="20283"/>
    <cellStyle name="Style 1 2 33" xfId="20284"/>
    <cellStyle name="Style 1 2 34" xfId="20285"/>
    <cellStyle name="Style 1 2 35" xfId="20286"/>
    <cellStyle name="Style 1 2 36" xfId="20287"/>
    <cellStyle name="Style 1 2 37" xfId="20288"/>
    <cellStyle name="Style 1 2 38" xfId="20289"/>
    <cellStyle name="Style 1 2 39" xfId="20290"/>
    <cellStyle name="Style 1 2 4" xfId="20291"/>
    <cellStyle name="Style 1 2 4 2" xfId="20292"/>
    <cellStyle name="Style 1 2 4 3" xfId="20293"/>
    <cellStyle name="Style 1 2 40" xfId="20294"/>
    <cellStyle name="Style 1 2 41" xfId="20295"/>
    <cellStyle name="Style 1 2 42" xfId="20296"/>
    <cellStyle name="Style 1 2 43" xfId="20297"/>
    <cellStyle name="Style 1 2 44" xfId="20298"/>
    <cellStyle name="Style 1 2 45" xfId="20299"/>
    <cellStyle name="Style 1 2 46" xfId="20300"/>
    <cellStyle name="Style 1 2 47" xfId="20301"/>
    <cellStyle name="Style 1 2 48" xfId="20302"/>
    <cellStyle name="Style 1 2 49" xfId="20303"/>
    <cellStyle name="Style 1 2 5" xfId="20304"/>
    <cellStyle name="Style 1 2 5 2" xfId="20305"/>
    <cellStyle name="Style 1 2 5 3" xfId="20306"/>
    <cellStyle name="Style 1 2 50" xfId="20307"/>
    <cellStyle name="Style 1 2 51" xfId="20308"/>
    <cellStyle name="Style 1 2 52" xfId="20309"/>
    <cellStyle name="Style 1 2 53" xfId="20310"/>
    <cellStyle name="Style 1 2 54" xfId="20311"/>
    <cellStyle name="Style 1 2 55" xfId="20312"/>
    <cellStyle name="Style 1 2 56" xfId="20313"/>
    <cellStyle name="Style 1 2 57" xfId="20314"/>
    <cellStyle name="Style 1 2 58" xfId="20315"/>
    <cellStyle name="Style 1 2 59" xfId="20316"/>
    <cellStyle name="Style 1 2 6" xfId="20317"/>
    <cellStyle name="Style 1 2 6 2" xfId="20318"/>
    <cellStyle name="Style 1 2 6 3" xfId="20319"/>
    <cellStyle name="Style 1 2 60" xfId="20320"/>
    <cellStyle name="Style 1 2 61" xfId="20321"/>
    <cellStyle name="Style 1 2 62" xfId="28919"/>
    <cellStyle name="Style 1 2 7" xfId="20322"/>
    <cellStyle name="Style 1 2 7 2" xfId="20323"/>
    <cellStyle name="Style 1 2 7 3" xfId="20324"/>
    <cellStyle name="Style 1 2 8" xfId="20325"/>
    <cellStyle name="Style 1 2 8 2" xfId="20326"/>
    <cellStyle name="Style 1 2 8 3" xfId="20327"/>
    <cellStyle name="Style 1 2 9" xfId="20328"/>
    <cellStyle name="Style 1 2 9 2" xfId="20329"/>
    <cellStyle name="Style 1 2 9 3" xfId="20330"/>
    <cellStyle name="Style 1 20" xfId="20331"/>
    <cellStyle name="Style 1 21" xfId="20332"/>
    <cellStyle name="Style 1 22" xfId="20333"/>
    <cellStyle name="Style 1 23" xfId="20334"/>
    <cellStyle name="Style 1 24" xfId="20335"/>
    <cellStyle name="Style 1 25" xfId="20336"/>
    <cellStyle name="Style 1 26" xfId="20337"/>
    <cellStyle name="Style 1 27" xfId="20338"/>
    <cellStyle name="Style 1 28" xfId="20339"/>
    <cellStyle name="Style 1 29" xfId="20340"/>
    <cellStyle name="Style 1 3" xfId="20341"/>
    <cellStyle name="Style 1 3 10" xfId="20342"/>
    <cellStyle name="Style 1 3 10 2" xfId="20343"/>
    <cellStyle name="Style 1 3 10 3" xfId="20344"/>
    <cellStyle name="Style 1 3 11" xfId="20345"/>
    <cellStyle name="Style 1 3 11 2" xfId="20346"/>
    <cellStyle name="Style 1 3 11 3" xfId="20347"/>
    <cellStyle name="Style 1 3 12" xfId="20348"/>
    <cellStyle name="Style 1 3 12 2" xfId="20349"/>
    <cellStyle name="Style 1 3 12 3" xfId="20350"/>
    <cellStyle name="Style 1 3 13" xfId="20351"/>
    <cellStyle name="Style 1 3 13 2" xfId="20352"/>
    <cellStyle name="Style 1 3 13 3" xfId="20353"/>
    <cellStyle name="Style 1 3 14" xfId="20354"/>
    <cellStyle name="Style 1 3 15" xfId="20355"/>
    <cellStyle name="Style 1 3 16" xfId="20356"/>
    <cellStyle name="Style 1 3 17" xfId="20357"/>
    <cellStyle name="Style 1 3 18" xfId="20358"/>
    <cellStyle name="Style 1 3 19" xfId="20359"/>
    <cellStyle name="Style 1 3 2" xfId="20360"/>
    <cellStyle name="Style 1 3 2 2" xfId="20361"/>
    <cellStyle name="Style 1 3 2 3" xfId="20362"/>
    <cellStyle name="Style 1 3 20" xfId="20363"/>
    <cellStyle name="Style 1 3 21" xfId="20364"/>
    <cellStyle name="Style 1 3 22" xfId="20365"/>
    <cellStyle name="Style 1 3 23" xfId="20366"/>
    <cellStyle name="Style 1 3 24" xfId="20367"/>
    <cellStyle name="Style 1 3 25" xfId="20368"/>
    <cellStyle name="Style 1 3 26" xfId="20369"/>
    <cellStyle name="Style 1 3 27" xfId="20370"/>
    <cellStyle name="Style 1 3 28" xfId="20371"/>
    <cellStyle name="Style 1 3 29" xfId="20372"/>
    <cellStyle name="Style 1 3 3" xfId="20373"/>
    <cellStyle name="Style 1 3 3 2" xfId="20374"/>
    <cellStyle name="Style 1 3 3 3" xfId="20375"/>
    <cellStyle name="Style 1 3 30" xfId="20376"/>
    <cellStyle name="Style 1 3 31" xfId="20377"/>
    <cellStyle name="Style 1 3 32" xfId="20378"/>
    <cellStyle name="Style 1 3 33" xfId="20379"/>
    <cellStyle name="Style 1 3 34" xfId="20380"/>
    <cellStyle name="Style 1 3 35" xfId="20381"/>
    <cellStyle name="Style 1 3 36" xfId="20382"/>
    <cellStyle name="Style 1 3 37" xfId="20383"/>
    <cellStyle name="Style 1 3 38" xfId="20384"/>
    <cellStyle name="Style 1 3 39" xfId="20385"/>
    <cellStyle name="Style 1 3 4" xfId="20386"/>
    <cellStyle name="Style 1 3 4 2" xfId="20387"/>
    <cellStyle name="Style 1 3 4 3" xfId="20388"/>
    <cellStyle name="Style 1 3 40" xfId="20389"/>
    <cellStyle name="Style 1 3 41" xfId="20390"/>
    <cellStyle name="Style 1 3 42" xfId="20391"/>
    <cellStyle name="Style 1 3 43" xfId="20392"/>
    <cellStyle name="Style 1 3 44" xfId="20393"/>
    <cellStyle name="Style 1 3 45" xfId="20394"/>
    <cellStyle name="Style 1 3 46" xfId="20395"/>
    <cellStyle name="Style 1 3 47" xfId="20396"/>
    <cellStyle name="Style 1 3 48" xfId="20397"/>
    <cellStyle name="Style 1 3 49" xfId="20398"/>
    <cellStyle name="Style 1 3 5" xfId="20399"/>
    <cellStyle name="Style 1 3 5 2" xfId="20400"/>
    <cellStyle name="Style 1 3 5 3" xfId="20401"/>
    <cellStyle name="Style 1 3 50" xfId="20402"/>
    <cellStyle name="Style 1 3 51" xfId="20403"/>
    <cellStyle name="Style 1 3 52" xfId="20404"/>
    <cellStyle name="Style 1 3 53" xfId="20405"/>
    <cellStyle name="Style 1 3 54" xfId="20406"/>
    <cellStyle name="Style 1 3 55" xfId="20407"/>
    <cellStyle name="Style 1 3 56" xfId="20408"/>
    <cellStyle name="Style 1 3 57" xfId="20409"/>
    <cellStyle name="Style 1 3 58" xfId="20410"/>
    <cellStyle name="Style 1 3 59" xfId="20411"/>
    <cellStyle name="Style 1 3 6" xfId="20412"/>
    <cellStyle name="Style 1 3 6 2" xfId="20413"/>
    <cellStyle name="Style 1 3 6 3" xfId="20414"/>
    <cellStyle name="Style 1 3 60" xfId="20415"/>
    <cellStyle name="Style 1 3 61" xfId="20416"/>
    <cellStyle name="Style 1 3 62" xfId="28920"/>
    <cellStyle name="Style 1 3 7" xfId="20417"/>
    <cellStyle name="Style 1 3 7 2" xfId="20418"/>
    <cellStyle name="Style 1 3 7 3" xfId="20419"/>
    <cellStyle name="Style 1 3 8" xfId="20420"/>
    <cellStyle name="Style 1 3 8 2" xfId="20421"/>
    <cellStyle name="Style 1 3 8 3" xfId="20422"/>
    <cellStyle name="Style 1 3 9" xfId="20423"/>
    <cellStyle name="Style 1 3 9 2" xfId="20424"/>
    <cellStyle name="Style 1 3 9 3" xfId="20425"/>
    <cellStyle name="Style 1 30" xfId="20426"/>
    <cellStyle name="Style 1 31" xfId="20427"/>
    <cellStyle name="Style 1 32" xfId="20428"/>
    <cellStyle name="Style 1 33" xfId="20429"/>
    <cellStyle name="Style 1 34" xfId="20430"/>
    <cellStyle name="Style 1 35" xfId="20431"/>
    <cellStyle name="Style 1 36" xfId="20432"/>
    <cellStyle name="Style 1 37" xfId="20433"/>
    <cellStyle name="Style 1 38" xfId="20434"/>
    <cellStyle name="Style 1 39" xfId="20435"/>
    <cellStyle name="Style 1 4" xfId="20436"/>
    <cellStyle name="Style 1 4 10" xfId="20437"/>
    <cellStyle name="Style 1 4 11" xfId="20438"/>
    <cellStyle name="Style 1 4 12" xfId="20439"/>
    <cellStyle name="Style 1 4 13" xfId="20440"/>
    <cellStyle name="Style 1 4 14" xfId="20441"/>
    <cellStyle name="Style 1 4 15" xfId="20442"/>
    <cellStyle name="Style 1 4 16" xfId="20443"/>
    <cellStyle name="Style 1 4 17" xfId="20444"/>
    <cellStyle name="Style 1 4 18" xfId="20445"/>
    <cellStyle name="Style 1 4 19" xfId="20446"/>
    <cellStyle name="Style 1 4 2" xfId="20447"/>
    <cellStyle name="Style 1 4 20" xfId="20448"/>
    <cellStyle name="Style 1 4 21" xfId="20449"/>
    <cellStyle name="Style 1 4 22" xfId="20450"/>
    <cellStyle name="Style 1 4 23" xfId="28921"/>
    <cellStyle name="Style 1 4 3" xfId="20451"/>
    <cellStyle name="Style 1 4 4" xfId="20452"/>
    <cellStyle name="Style 1 4 5" xfId="20453"/>
    <cellStyle name="Style 1 4 6" xfId="20454"/>
    <cellStyle name="Style 1 4 7" xfId="20455"/>
    <cellStyle name="Style 1 4 8" xfId="20456"/>
    <cellStyle name="Style 1 4 9" xfId="20457"/>
    <cellStyle name="Style 1 40" xfId="20458"/>
    <cellStyle name="Style 1 41" xfId="20459"/>
    <cellStyle name="Style 1 42" xfId="20460"/>
    <cellStyle name="Style 1 43" xfId="20461"/>
    <cellStyle name="Style 1 44" xfId="20462"/>
    <cellStyle name="Style 1 45" xfId="20463"/>
    <cellStyle name="Style 1 46" xfId="20464"/>
    <cellStyle name="Style 1 47" xfId="20465"/>
    <cellStyle name="Style 1 48" xfId="20466"/>
    <cellStyle name="Style 1 49" xfId="20467"/>
    <cellStyle name="Style 1 5" xfId="20468"/>
    <cellStyle name="Style 1 5 10" xfId="20469"/>
    <cellStyle name="Style 1 5 11" xfId="20470"/>
    <cellStyle name="Style 1 5 12" xfId="20471"/>
    <cellStyle name="Style 1 5 13" xfId="20472"/>
    <cellStyle name="Style 1 5 14" xfId="20473"/>
    <cellStyle name="Style 1 5 15" xfId="20474"/>
    <cellStyle name="Style 1 5 16" xfId="20475"/>
    <cellStyle name="Style 1 5 17" xfId="20476"/>
    <cellStyle name="Style 1 5 18" xfId="20477"/>
    <cellStyle name="Style 1 5 19" xfId="20478"/>
    <cellStyle name="Style 1 5 2" xfId="20479"/>
    <cellStyle name="Style 1 5 20" xfId="20480"/>
    <cellStyle name="Style 1 5 21" xfId="20481"/>
    <cellStyle name="Style 1 5 22" xfId="20482"/>
    <cellStyle name="Style 1 5 23" xfId="20483"/>
    <cellStyle name="Style 1 5 24" xfId="20484"/>
    <cellStyle name="Style 1 5 25" xfId="20485"/>
    <cellStyle name="Style 1 5 26" xfId="20486"/>
    <cellStyle name="Style 1 5 27" xfId="20487"/>
    <cellStyle name="Style 1 5 28" xfId="20488"/>
    <cellStyle name="Style 1 5 29" xfId="20489"/>
    <cellStyle name="Style 1 5 3" xfId="20490"/>
    <cellStyle name="Style 1 5 30" xfId="20491"/>
    <cellStyle name="Style 1 5 4" xfId="20492"/>
    <cellStyle name="Style 1 5 5" xfId="20493"/>
    <cellStyle name="Style 1 5 6" xfId="20494"/>
    <cellStyle name="Style 1 5 7" xfId="20495"/>
    <cellStyle name="Style 1 5 8" xfId="20496"/>
    <cellStyle name="Style 1 5 9" xfId="20497"/>
    <cellStyle name="Style 1 50" xfId="20498"/>
    <cellStyle name="Style 1 51" xfId="20499"/>
    <cellStyle name="Style 1 52" xfId="20500"/>
    <cellStyle name="Style 1 53" xfId="20501"/>
    <cellStyle name="Style 1 54" xfId="20502"/>
    <cellStyle name="Style 1 55" xfId="20503"/>
    <cellStyle name="Style 1 56" xfId="20504"/>
    <cellStyle name="Style 1 57" xfId="20505"/>
    <cellStyle name="Style 1 58" xfId="20506"/>
    <cellStyle name="Style 1 59" xfId="20507"/>
    <cellStyle name="Style 1 6" xfId="20508"/>
    <cellStyle name="Style 1 6 10" xfId="20509"/>
    <cellStyle name="Style 1 6 11" xfId="20510"/>
    <cellStyle name="Style 1 6 12" xfId="20511"/>
    <cellStyle name="Style 1 6 13" xfId="20512"/>
    <cellStyle name="Style 1 6 14" xfId="20513"/>
    <cellStyle name="Style 1 6 15" xfId="20514"/>
    <cellStyle name="Style 1 6 16" xfId="20515"/>
    <cellStyle name="Style 1 6 17" xfId="20516"/>
    <cellStyle name="Style 1 6 18" xfId="20517"/>
    <cellStyle name="Style 1 6 19" xfId="20518"/>
    <cellStyle name="Style 1 6 2" xfId="20519"/>
    <cellStyle name="Style 1 6 20" xfId="20520"/>
    <cellStyle name="Style 1 6 21" xfId="20521"/>
    <cellStyle name="Style 1 6 22" xfId="20522"/>
    <cellStyle name="Style 1 6 23" xfId="20523"/>
    <cellStyle name="Style 1 6 24" xfId="20524"/>
    <cellStyle name="Style 1 6 25" xfId="20525"/>
    <cellStyle name="Style 1 6 26" xfId="20526"/>
    <cellStyle name="Style 1 6 27" xfId="20527"/>
    <cellStyle name="Style 1 6 28" xfId="20528"/>
    <cellStyle name="Style 1 6 29" xfId="20529"/>
    <cellStyle name="Style 1 6 3" xfId="20530"/>
    <cellStyle name="Style 1 6 30" xfId="20531"/>
    <cellStyle name="Style 1 6 4" xfId="20532"/>
    <cellStyle name="Style 1 6 5" xfId="20533"/>
    <cellStyle name="Style 1 6 6" xfId="20534"/>
    <cellStyle name="Style 1 6 7" xfId="20535"/>
    <cellStyle name="Style 1 6 8" xfId="20536"/>
    <cellStyle name="Style 1 6 9" xfId="20537"/>
    <cellStyle name="Style 1 60" xfId="20538"/>
    <cellStyle name="Style 1 61" xfId="20539"/>
    <cellStyle name="Style 1 62" xfId="20540"/>
    <cellStyle name="Style 1 63" xfId="20541"/>
    <cellStyle name="Style 1 64" xfId="20542"/>
    <cellStyle name="Style 1 65" xfId="20543"/>
    <cellStyle name="Style 1 66" xfId="20544"/>
    <cellStyle name="Style 1 67" xfId="20545"/>
    <cellStyle name="Style 1 68" xfId="20546"/>
    <cellStyle name="Style 1 69" xfId="20547"/>
    <cellStyle name="Style 1 7" xfId="20548"/>
    <cellStyle name="Style 1 7 2" xfId="20549"/>
    <cellStyle name="Style 1 7 3" xfId="20550"/>
    <cellStyle name="Style 1 70" xfId="20551"/>
    <cellStyle name="Style 1 71" xfId="20552"/>
    <cellStyle name="Style 1 72" xfId="20553"/>
    <cellStyle name="Style 1 73" xfId="20554"/>
    <cellStyle name="Style 1 74" xfId="20555"/>
    <cellStyle name="Style 1 75" xfId="20556"/>
    <cellStyle name="Style 1 76" xfId="20557"/>
    <cellStyle name="Style 1 77" xfId="20558"/>
    <cellStyle name="Style 1 78" xfId="20559"/>
    <cellStyle name="Style 1 79" xfId="20560"/>
    <cellStyle name="Style 1 8" xfId="20561"/>
    <cellStyle name="Style 1 8 2" xfId="20562"/>
    <cellStyle name="Style 1 8 3" xfId="20563"/>
    <cellStyle name="Style 1 80" xfId="20564"/>
    <cellStyle name="Style 1 81" xfId="20565"/>
    <cellStyle name="Style 1 82" xfId="20566"/>
    <cellStyle name="Style 1 83" xfId="20567"/>
    <cellStyle name="Style 1 84" xfId="20568"/>
    <cellStyle name="Style 1 85" xfId="20569"/>
    <cellStyle name="Style 1 86" xfId="20570"/>
    <cellStyle name="Style 1 87" xfId="20571"/>
    <cellStyle name="Style 1 88" xfId="20572"/>
    <cellStyle name="Style 1 89" xfId="20573"/>
    <cellStyle name="Style 1 9" xfId="20574"/>
    <cellStyle name="Style 1 9 2" xfId="20575"/>
    <cellStyle name="Style 1 9 3" xfId="20576"/>
    <cellStyle name="Style 1 90" xfId="20577"/>
    <cellStyle name="Style 1 91" xfId="20578"/>
    <cellStyle name="Style 1 92" xfId="20579"/>
    <cellStyle name="Style 1 93" xfId="20580"/>
    <cellStyle name="Style 1 94" xfId="20581"/>
    <cellStyle name="Style 1 95" xfId="20582"/>
    <cellStyle name="Style 1 96" xfId="20583"/>
    <cellStyle name="Style 1 97" xfId="20584"/>
    <cellStyle name="Style 1 98" xfId="20585"/>
    <cellStyle name="Style 1 99" xfId="20586"/>
    <cellStyle name="Subtotal" xfId="20587"/>
    <cellStyle name="Subtotal 10" xfId="20588"/>
    <cellStyle name="Subtotal 11" xfId="20589"/>
    <cellStyle name="Subtotal 12" xfId="20590"/>
    <cellStyle name="Subtotal 13" xfId="20591"/>
    <cellStyle name="Subtotal 14" xfId="20592"/>
    <cellStyle name="Subtotal 15" xfId="20593"/>
    <cellStyle name="Subtotal 16" xfId="20594"/>
    <cellStyle name="Subtotal 17" xfId="20595"/>
    <cellStyle name="Subtotal 18" xfId="20596"/>
    <cellStyle name="Subtotal 19" xfId="20597"/>
    <cellStyle name="Subtotal 2" xfId="20598"/>
    <cellStyle name="Subtotal 20" xfId="20599"/>
    <cellStyle name="Subtotal 21" xfId="20600"/>
    <cellStyle name="Subtotal 22" xfId="20601"/>
    <cellStyle name="Subtotal 23" xfId="28922"/>
    <cellStyle name="Subtotal 3" xfId="20602"/>
    <cellStyle name="Subtotal 4" xfId="20603"/>
    <cellStyle name="Subtotal 5" xfId="20604"/>
    <cellStyle name="Subtotal 6" xfId="20605"/>
    <cellStyle name="Subtotal 7" xfId="20606"/>
    <cellStyle name="Subtotal 8" xfId="20607"/>
    <cellStyle name="Subtotal 9" xfId="20608"/>
    <cellStyle name="Text Indent A" xfId="20609"/>
    <cellStyle name="Text Indent A 10" xfId="20610"/>
    <cellStyle name="Text Indent A 11" xfId="20611"/>
    <cellStyle name="Text Indent A 12" xfId="20612"/>
    <cellStyle name="Text Indent A 13" xfId="20613"/>
    <cellStyle name="Text Indent A 14" xfId="20614"/>
    <cellStyle name="Text Indent A 15" xfId="20615"/>
    <cellStyle name="Text Indent A 16" xfId="20616"/>
    <cellStyle name="Text Indent A 17" xfId="20617"/>
    <cellStyle name="Text Indent A 18" xfId="20618"/>
    <cellStyle name="Text Indent A 19" xfId="20619"/>
    <cellStyle name="Text Indent A 2" xfId="20620"/>
    <cellStyle name="Text Indent A 20" xfId="20621"/>
    <cellStyle name="Text Indent A 21" xfId="20622"/>
    <cellStyle name="Text Indent A 22" xfId="20623"/>
    <cellStyle name="Text Indent A 23" xfId="28923"/>
    <cellStyle name="Text Indent A 3" xfId="20624"/>
    <cellStyle name="Text Indent A 4" xfId="20625"/>
    <cellStyle name="Text Indent A 5" xfId="20626"/>
    <cellStyle name="Text Indent A 6" xfId="20627"/>
    <cellStyle name="Text Indent A 7" xfId="20628"/>
    <cellStyle name="Text Indent A 8" xfId="20629"/>
    <cellStyle name="Text Indent A 9" xfId="20630"/>
    <cellStyle name="Text Indent B" xfId="20631"/>
    <cellStyle name="Text Indent B 10" xfId="20632"/>
    <cellStyle name="Text Indent B 11" xfId="20633"/>
    <cellStyle name="Text Indent B 12" xfId="20634"/>
    <cellStyle name="Text Indent B 13" xfId="20635"/>
    <cellStyle name="Text Indent B 14" xfId="20636"/>
    <cellStyle name="Text Indent B 15" xfId="20637"/>
    <cellStyle name="Text Indent B 16" xfId="20638"/>
    <cellStyle name="Text Indent B 17" xfId="20639"/>
    <cellStyle name="Text Indent B 18" xfId="20640"/>
    <cellStyle name="Text Indent B 19" xfId="20641"/>
    <cellStyle name="Text Indent B 2" xfId="20642"/>
    <cellStyle name="Text Indent B 20" xfId="20643"/>
    <cellStyle name="Text Indent B 21" xfId="20644"/>
    <cellStyle name="Text Indent B 22" xfId="20645"/>
    <cellStyle name="Text Indent B 23" xfId="28924"/>
    <cellStyle name="Text Indent B 3" xfId="20646"/>
    <cellStyle name="Text Indent B 4" xfId="20647"/>
    <cellStyle name="Text Indent B 5" xfId="20648"/>
    <cellStyle name="Text Indent B 6" xfId="20649"/>
    <cellStyle name="Text Indent B 7" xfId="20650"/>
    <cellStyle name="Text Indent B 8" xfId="20651"/>
    <cellStyle name="Text Indent B 9" xfId="20652"/>
    <cellStyle name="Text Indent C" xfId="20653"/>
    <cellStyle name="Text Indent C 10" xfId="20654"/>
    <cellStyle name="Text Indent C 11" xfId="20655"/>
    <cellStyle name="Text Indent C 12" xfId="20656"/>
    <cellStyle name="Text Indent C 13" xfId="20657"/>
    <cellStyle name="Text Indent C 14" xfId="20658"/>
    <cellStyle name="Text Indent C 15" xfId="20659"/>
    <cellStyle name="Text Indent C 16" xfId="20660"/>
    <cellStyle name="Text Indent C 17" xfId="20661"/>
    <cellStyle name="Text Indent C 18" xfId="20662"/>
    <cellStyle name="Text Indent C 19" xfId="20663"/>
    <cellStyle name="Text Indent C 2" xfId="20664"/>
    <cellStyle name="Text Indent C 20" xfId="20665"/>
    <cellStyle name="Text Indent C 21" xfId="20666"/>
    <cellStyle name="Text Indent C 22" xfId="20667"/>
    <cellStyle name="Text Indent C 23" xfId="28925"/>
    <cellStyle name="Text Indent C 3" xfId="20668"/>
    <cellStyle name="Text Indent C 4" xfId="20669"/>
    <cellStyle name="Text Indent C 5" xfId="20670"/>
    <cellStyle name="Text Indent C 6" xfId="20671"/>
    <cellStyle name="Text Indent C 7" xfId="20672"/>
    <cellStyle name="Text Indent C 8" xfId="20673"/>
    <cellStyle name="Text Indent C 9" xfId="20674"/>
    <cellStyle name="Texte explicatif" xfId="20675"/>
    <cellStyle name="Texte explicatif 10" xfId="20676"/>
    <cellStyle name="Texte explicatif 11" xfId="20677"/>
    <cellStyle name="Texte explicatif 12" xfId="20678"/>
    <cellStyle name="Texte explicatif 13" xfId="20679"/>
    <cellStyle name="Texte explicatif 14" xfId="20680"/>
    <cellStyle name="Texte explicatif 15" xfId="20681"/>
    <cellStyle name="Texte explicatif 16" xfId="20682"/>
    <cellStyle name="Texte explicatif 17" xfId="20683"/>
    <cellStyle name="Texte explicatif 18" xfId="20684"/>
    <cellStyle name="Texte explicatif 19" xfId="20685"/>
    <cellStyle name="Texte explicatif 2" xfId="20686"/>
    <cellStyle name="Texte explicatif 20" xfId="20687"/>
    <cellStyle name="Texte explicatif 21" xfId="20688"/>
    <cellStyle name="Texte explicatif 22" xfId="20689"/>
    <cellStyle name="Texte explicatif 23" xfId="28926"/>
    <cellStyle name="Texte explicatif 3" xfId="20690"/>
    <cellStyle name="Texte explicatif 4" xfId="20691"/>
    <cellStyle name="Texte explicatif 5" xfId="20692"/>
    <cellStyle name="Texte explicatif 6" xfId="20693"/>
    <cellStyle name="Texte explicatif 7" xfId="20694"/>
    <cellStyle name="Texte explicatif 8" xfId="20695"/>
    <cellStyle name="Texte explicatif 9" xfId="20696"/>
    <cellStyle name="Title" xfId="20697"/>
    <cellStyle name="Title 10" xfId="20698"/>
    <cellStyle name="Title 11" xfId="20699"/>
    <cellStyle name="Title 12" xfId="20700"/>
    <cellStyle name="Title 13" xfId="20701"/>
    <cellStyle name="Title 14" xfId="20702"/>
    <cellStyle name="Title 15" xfId="20703"/>
    <cellStyle name="Title 16" xfId="20704"/>
    <cellStyle name="Title 17" xfId="20705"/>
    <cellStyle name="Title 18" xfId="20706"/>
    <cellStyle name="Title 19" xfId="20707"/>
    <cellStyle name="Title 2" xfId="20708"/>
    <cellStyle name="Title 2 10" xfId="20709"/>
    <cellStyle name="Title 2 11" xfId="20710"/>
    <cellStyle name="Title 2 12" xfId="20711"/>
    <cellStyle name="Title 2 13" xfId="20712"/>
    <cellStyle name="Title 2 14" xfId="20713"/>
    <cellStyle name="Title 2 15" xfId="20714"/>
    <cellStyle name="Title 2 16" xfId="20715"/>
    <cellStyle name="Title 2 17" xfId="20716"/>
    <cellStyle name="Title 2 18" xfId="20717"/>
    <cellStyle name="Title 2 19" xfId="20718"/>
    <cellStyle name="Title 2 2" xfId="20719"/>
    <cellStyle name="Title 2 20" xfId="20720"/>
    <cellStyle name="Title 2 21" xfId="20721"/>
    <cellStyle name="Title 2 22" xfId="20722"/>
    <cellStyle name="Title 2 23" xfId="28928"/>
    <cellStyle name="Title 2 3" xfId="20723"/>
    <cellStyle name="Title 2 4" xfId="20724"/>
    <cellStyle name="Title 2 5" xfId="20725"/>
    <cellStyle name="Title 2 6" xfId="20726"/>
    <cellStyle name="Title 2 7" xfId="20727"/>
    <cellStyle name="Title 2 8" xfId="20728"/>
    <cellStyle name="Title 2 9" xfId="20729"/>
    <cellStyle name="Title 20" xfId="20730"/>
    <cellStyle name="Title 21" xfId="20731"/>
    <cellStyle name="Title 22" xfId="20732"/>
    <cellStyle name="Title 23" xfId="20733"/>
    <cellStyle name="Title 24" xfId="28927"/>
    <cellStyle name="Title 3" xfId="20734"/>
    <cellStyle name="Title 4" xfId="20735"/>
    <cellStyle name="Title 5" xfId="20736"/>
    <cellStyle name="Title 6" xfId="20737"/>
    <cellStyle name="Title 7" xfId="20738"/>
    <cellStyle name="Title 8" xfId="20739"/>
    <cellStyle name="Title 9" xfId="20740"/>
    <cellStyle name="Titre" xfId="20741"/>
    <cellStyle name="Titre 10" xfId="20742"/>
    <cellStyle name="Titre 11" xfId="20743"/>
    <cellStyle name="Titre 12" xfId="20744"/>
    <cellStyle name="Titre 13" xfId="20745"/>
    <cellStyle name="Titre 14" xfId="20746"/>
    <cellStyle name="Titre 15" xfId="20747"/>
    <cellStyle name="Titre 16" xfId="20748"/>
    <cellStyle name="Titre 17" xfId="20749"/>
    <cellStyle name="Titre 18" xfId="20750"/>
    <cellStyle name="Titre 19" xfId="20751"/>
    <cellStyle name="Titre 2" xfId="20752"/>
    <cellStyle name="Titre 20" xfId="20753"/>
    <cellStyle name="Titre 21" xfId="20754"/>
    <cellStyle name="Titre 22" xfId="20755"/>
    <cellStyle name="Titre 23" xfId="28929"/>
    <cellStyle name="Titre 3" xfId="20756"/>
    <cellStyle name="Titre 4" xfId="20757"/>
    <cellStyle name="Titre 5" xfId="20758"/>
    <cellStyle name="Titre 6" xfId="20759"/>
    <cellStyle name="Titre 7" xfId="20760"/>
    <cellStyle name="Titre 8" xfId="20761"/>
    <cellStyle name="Titre 9" xfId="20762"/>
    <cellStyle name="Titre 1" xfId="20763"/>
    <cellStyle name="Titre 1 10" xfId="20764"/>
    <cellStyle name="Titre 1 11" xfId="20765"/>
    <cellStyle name="Titre 1 12" xfId="20766"/>
    <cellStyle name="Titre 1 13" xfId="20767"/>
    <cellStyle name="Titre 1 14" xfId="20768"/>
    <cellStyle name="Titre 1 15" xfId="20769"/>
    <cellStyle name="Titre 1 16" xfId="20770"/>
    <cellStyle name="Titre 1 17" xfId="20771"/>
    <cellStyle name="Titre 1 18" xfId="20772"/>
    <cellStyle name="Titre 1 19" xfId="20773"/>
    <cellStyle name="Titre 1 2" xfId="20774"/>
    <cellStyle name="Titre 1 20" xfId="20775"/>
    <cellStyle name="Titre 1 21" xfId="20776"/>
    <cellStyle name="Titre 1 22" xfId="20777"/>
    <cellStyle name="Titre 1 23" xfId="28930"/>
    <cellStyle name="Titre 1 3" xfId="20778"/>
    <cellStyle name="Titre 1 4" xfId="20779"/>
    <cellStyle name="Titre 1 5" xfId="20780"/>
    <cellStyle name="Titre 1 6" xfId="20781"/>
    <cellStyle name="Titre 1 7" xfId="20782"/>
    <cellStyle name="Titre 1 8" xfId="20783"/>
    <cellStyle name="Titre 1 9" xfId="20784"/>
    <cellStyle name="Titre 2" xfId="20785"/>
    <cellStyle name="Titre 2 10" xfId="20786"/>
    <cellStyle name="Titre 2 11" xfId="20787"/>
    <cellStyle name="Titre 2 12" xfId="20788"/>
    <cellStyle name="Titre 2 13" xfId="20789"/>
    <cellStyle name="Titre 2 14" xfId="20790"/>
    <cellStyle name="Titre 2 15" xfId="20791"/>
    <cellStyle name="Titre 2 16" xfId="20792"/>
    <cellStyle name="Titre 2 17" xfId="20793"/>
    <cellStyle name="Titre 2 18" xfId="20794"/>
    <cellStyle name="Titre 2 19" xfId="20795"/>
    <cellStyle name="Titre 2 2" xfId="20796"/>
    <cellStyle name="Titre 2 20" xfId="20797"/>
    <cellStyle name="Titre 2 21" xfId="20798"/>
    <cellStyle name="Titre 2 22" xfId="20799"/>
    <cellStyle name="Titre 2 23" xfId="28931"/>
    <cellStyle name="Titre 2 3" xfId="20800"/>
    <cellStyle name="Titre 2 4" xfId="20801"/>
    <cellStyle name="Titre 2 5" xfId="20802"/>
    <cellStyle name="Titre 2 6" xfId="20803"/>
    <cellStyle name="Titre 2 7" xfId="20804"/>
    <cellStyle name="Titre 2 8" xfId="20805"/>
    <cellStyle name="Titre 2 9" xfId="20806"/>
    <cellStyle name="Titre 3" xfId="20807"/>
    <cellStyle name="Titre 3 10" xfId="20808"/>
    <cellStyle name="Titre 3 11" xfId="20809"/>
    <cellStyle name="Titre 3 12" xfId="20810"/>
    <cellStyle name="Titre 3 13" xfId="20811"/>
    <cellStyle name="Titre 3 14" xfId="20812"/>
    <cellStyle name="Titre 3 15" xfId="20813"/>
    <cellStyle name="Titre 3 16" xfId="20814"/>
    <cellStyle name="Titre 3 17" xfId="20815"/>
    <cellStyle name="Titre 3 18" xfId="20816"/>
    <cellStyle name="Titre 3 19" xfId="20817"/>
    <cellStyle name="Titre 3 2" xfId="20818"/>
    <cellStyle name="Titre 3 20" xfId="20819"/>
    <cellStyle name="Titre 3 21" xfId="20820"/>
    <cellStyle name="Titre 3 22" xfId="20821"/>
    <cellStyle name="Titre 3 23" xfId="28932"/>
    <cellStyle name="Titre 3 3" xfId="20822"/>
    <cellStyle name="Titre 3 4" xfId="20823"/>
    <cellStyle name="Titre 3 5" xfId="20824"/>
    <cellStyle name="Titre 3 6" xfId="20825"/>
    <cellStyle name="Titre 3 7" xfId="20826"/>
    <cellStyle name="Titre 3 8" xfId="20827"/>
    <cellStyle name="Titre 3 9" xfId="20828"/>
    <cellStyle name="Titre 4" xfId="20829"/>
    <cellStyle name="Titre 4 10" xfId="20830"/>
    <cellStyle name="Titre 4 11" xfId="20831"/>
    <cellStyle name="Titre 4 12" xfId="20832"/>
    <cellStyle name="Titre 4 13" xfId="20833"/>
    <cellStyle name="Titre 4 14" xfId="20834"/>
    <cellStyle name="Titre 4 15" xfId="20835"/>
    <cellStyle name="Titre 4 16" xfId="20836"/>
    <cellStyle name="Titre 4 17" xfId="20837"/>
    <cellStyle name="Titre 4 18" xfId="20838"/>
    <cellStyle name="Titre 4 19" xfId="20839"/>
    <cellStyle name="Titre 4 2" xfId="20840"/>
    <cellStyle name="Titre 4 20" xfId="20841"/>
    <cellStyle name="Titre 4 21" xfId="20842"/>
    <cellStyle name="Titre 4 22" xfId="20843"/>
    <cellStyle name="Titre 4 23" xfId="28933"/>
    <cellStyle name="Titre 4 3" xfId="20844"/>
    <cellStyle name="Titre 4 4" xfId="20845"/>
    <cellStyle name="Titre 4 5" xfId="20846"/>
    <cellStyle name="Titre 4 6" xfId="20847"/>
    <cellStyle name="Titre 4 7" xfId="20848"/>
    <cellStyle name="Titre 4 8" xfId="20849"/>
    <cellStyle name="Titre 4 9" xfId="20850"/>
    <cellStyle name="Total" xfId="20851"/>
    <cellStyle name="Total 10" xfId="20852"/>
    <cellStyle name="Total 11" xfId="20853"/>
    <cellStyle name="Total 12" xfId="20854"/>
    <cellStyle name="Total 13" xfId="20855"/>
    <cellStyle name="Total 14" xfId="20856"/>
    <cellStyle name="Total 15" xfId="20857"/>
    <cellStyle name="Total 16" xfId="20858"/>
    <cellStyle name="Total 17" xfId="20859"/>
    <cellStyle name="Total 18" xfId="20860"/>
    <cellStyle name="Total 19" xfId="20861"/>
    <cellStyle name="Total 2" xfId="20862"/>
    <cellStyle name="Total 2 10" xfId="20863"/>
    <cellStyle name="Total 2 11" xfId="20864"/>
    <cellStyle name="Total 2 12" xfId="20865"/>
    <cellStyle name="Total 2 13" xfId="20866"/>
    <cellStyle name="Total 2 14" xfId="20867"/>
    <cellStyle name="Total 2 15" xfId="20868"/>
    <cellStyle name="Total 2 16" xfId="20869"/>
    <cellStyle name="Total 2 17" xfId="20870"/>
    <cellStyle name="Total 2 18" xfId="20871"/>
    <cellStyle name="Total 2 19" xfId="20872"/>
    <cellStyle name="Total 2 2" xfId="20873"/>
    <cellStyle name="Total 2 2 2" xfId="20874"/>
    <cellStyle name="Total 2 2 2 2" xfId="20875"/>
    <cellStyle name="Total 2 2 2 3" xfId="20876"/>
    <cellStyle name="Total 2 2 2 4" xfId="20877"/>
    <cellStyle name="Total 2 2 2 5" xfId="20878"/>
    <cellStyle name="Total 2 2 2 6" xfId="20879"/>
    <cellStyle name="Total 2 2 2 7" xfId="20880"/>
    <cellStyle name="Total 2 2 3" xfId="20881"/>
    <cellStyle name="Total 2 2 3 2" xfId="20882"/>
    <cellStyle name="Total 2 2 3 3" xfId="20883"/>
    <cellStyle name="Total 2 2 3 4" xfId="20884"/>
    <cellStyle name="Total 2 2 3 5" xfId="20885"/>
    <cellStyle name="Total 2 2 3 6" xfId="20886"/>
    <cellStyle name="Total 2 2 3 7" xfId="20887"/>
    <cellStyle name="Total 2 20" xfId="20888"/>
    <cellStyle name="Total 2 20 2" xfId="20889"/>
    <cellStyle name="Total 2 20 3" xfId="20890"/>
    <cellStyle name="Total 2 20 4" xfId="20891"/>
    <cellStyle name="Total 2 20 5" xfId="20892"/>
    <cellStyle name="Total 2 20 6" xfId="20893"/>
    <cellStyle name="Total 2 20 7" xfId="20894"/>
    <cellStyle name="Total 2 21" xfId="20895"/>
    <cellStyle name="Total 2 21 2" xfId="20896"/>
    <cellStyle name="Total 2 21 3" xfId="20897"/>
    <cellStyle name="Total 2 21 4" xfId="20898"/>
    <cellStyle name="Total 2 21 5" xfId="20899"/>
    <cellStyle name="Total 2 21 6" xfId="20900"/>
    <cellStyle name="Total 2 21 7" xfId="20901"/>
    <cellStyle name="Total 2 22" xfId="20902"/>
    <cellStyle name="Total 2 23" xfId="28935"/>
    <cellStyle name="Total 2 3" xfId="20903"/>
    <cellStyle name="Total 2 4" xfId="20904"/>
    <cellStyle name="Total 2 5" xfId="20905"/>
    <cellStyle name="Total 2 6" xfId="20906"/>
    <cellStyle name="Total 2 7" xfId="20907"/>
    <cellStyle name="Total 2 8" xfId="20908"/>
    <cellStyle name="Total 2 9" xfId="20909"/>
    <cellStyle name="Total 20" xfId="20910"/>
    <cellStyle name="Total 21" xfId="20911"/>
    <cellStyle name="Total 21 2" xfId="20912"/>
    <cellStyle name="Total 21 3" xfId="20913"/>
    <cellStyle name="Total 21 4" xfId="20914"/>
    <cellStyle name="Total 21 5" xfId="20915"/>
    <cellStyle name="Total 21 6" xfId="20916"/>
    <cellStyle name="Total 21 7" xfId="20917"/>
    <cellStyle name="Total 22" xfId="20918"/>
    <cellStyle name="Total 22 2" xfId="20919"/>
    <cellStyle name="Total 22 3" xfId="20920"/>
    <cellStyle name="Total 22 4" xfId="20921"/>
    <cellStyle name="Total 22 5" xfId="20922"/>
    <cellStyle name="Total 22 6" xfId="20923"/>
    <cellStyle name="Total 22 7" xfId="20924"/>
    <cellStyle name="Total 23" xfId="20925"/>
    <cellStyle name="Total 24" xfId="28934"/>
    <cellStyle name="Total 3" xfId="20926"/>
    <cellStyle name="Total 3 2" xfId="20927"/>
    <cellStyle name="Total 3 2 2" xfId="20928"/>
    <cellStyle name="Total 3 2 3" xfId="20929"/>
    <cellStyle name="Total 3 2 4" xfId="20930"/>
    <cellStyle name="Total 3 2 5" xfId="20931"/>
    <cellStyle name="Total 3 2 6" xfId="20932"/>
    <cellStyle name="Total 3 2 7" xfId="20933"/>
    <cellStyle name="Total 3 3" xfId="20934"/>
    <cellStyle name="Total 3 3 2" xfId="20935"/>
    <cellStyle name="Total 3 3 3" xfId="20936"/>
    <cellStyle name="Total 3 3 4" xfId="20937"/>
    <cellStyle name="Total 3 3 5" xfId="20938"/>
    <cellStyle name="Total 3 3 6" xfId="20939"/>
    <cellStyle name="Total 3 3 7" xfId="20940"/>
    <cellStyle name="Total 4" xfId="20941"/>
    <cellStyle name="Total 4 2" xfId="20942"/>
    <cellStyle name="Total 4 2 2" xfId="20943"/>
    <cellStyle name="Total 4 2 3" xfId="20944"/>
    <cellStyle name="Total 4 2 4" xfId="20945"/>
    <cellStyle name="Total 4 2 5" xfId="20946"/>
    <cellStyle name="Total 4 2 6" xfId="20947"/>
    <cellStyle name="Total 4 2 7" xfId="20948"/>
    <cellStyle name="Total 4 3" xfId="20949"/>
    <cellStyle name="Total 4 3 2" xfId="20950"/>
    <cellStyle name="Total 4 3 3" xfId="20951"/>
    <cellStyle name="Total 4 3 4" xfId="20952"/>
    <cellStyle name="Total 4 3 5" xfId="20953"/>
    <cellStyle name="Total 4 3 6" xfId="20954"/>
    <cellStyle name="Total 4 3 7" xfId="20955"/>
    <cellStyle name="Total 5" xfId="20956"/>
    <cellStyle name="Total 5 2" xfId="20957"/>
    <cellStyle name="Total 5 2 2" xfId="20958"/>
    <cellStyle name="Total 5 2 3" xfId="20959"/>
    <cellStyle name="Total 5 2 4" xfId="20960"/>
    <cellStyle name="Total 5 2 5" xfId="20961"/>
    <cellStyle name="Total 5 2 6" xfId="20962"/>
    <cellStyle name="Total 5 2 7" xfId="20963"/>
    <cellStyle name="Total 5 3" xfId="20964"/>
    <cellStyle name="Total 5 3 2" xfId="20965"/>
    <cellStyle name="Total 5 3 3" xfId="20966"/>
    <cellStyle name="Total 5 3 4" xfId="20967"/>
    <cellStyle name="Total 5 3 5" xfId="20968"/>
    <cellStyle name="Total 5 3 6" xfId="20969"/>
    <cellStyle name="Total 5 3 7" xfId="20970"/>
    <cellStyle name="Total 6" xfId="20971"/>
    <cellStyle name="Total 6 2" xfId="20972"/>
    <cellStyle name="Total 6 2 2" xfId="20973"/>
    <cellStyle name="Total 6 2 3" xfId="20974"/>
    <cellStyle name="Total 6 2 4" xfId="20975"/>
    <cellStyle name="Total 6 2 5" xfId="20976"/>
    <cellStyle name="Total 6 2 6" xfId="20977"/>
    <cellStyle name="Total 6 2 7" xfId="20978"/>
    <cellStyle name="Total 6 3" xfId="20979"/>
    <cellStyle name="Total 6 3 2" xfId="20980"/>
    <cellStyle name="Total 6 3 3" xfId="20981"/>
    <cellStyle name="Total 6 3 4" xfId="20982"/>
    <cellStyle name="Total 6 3 5" xfId="20983"/>
    <cellStyle name="Total 6 3 6" xfId="20984"/>
    <cellStyle name="Total 6 3 7" xfId="20985"/>
    <cellStyle name="Total 7" xfId="20986"/>
    <cellStyle name="Total 7 2" xfId="20987"/>
    <cellStyle name="Total 7 2 2" xfId="20988"/>
    <cellStyle name="Total 7 2 3" xfId="20989"/>
    <cellStyle name="Total 7 2 4" xfId="20990"/>
    <cellStyle name="Total 7 2 5" xfId="20991"/>
    <cellStyle name="Total 7 2 6" xfId="20992"/>
    <cellStyle name="Total 7 2 7" xfId="20993"/>
    <cellStyle name="Total 7 3" xfId="20994"/>
    <cellStyle name="Total 7 3 2" xfId="20995"/>
    <cellStyle name="Total 7 3 3" xfId="20996"/>
    <cellStyle name="Total 7 3 4" xfId="20997"/>
    <cellStyle name="Total 7 3 5" xfId="20998"/>
    <cellStyle name="Total 7 3 6" xfId="20999"/>
    <cellStyle name="Total 7 3 7" xfId="21000"/>
    <cellStyle name="Total 8" xfId="21001"/>
    <cellStyle name="Total 8 2" xfId="21002"/>
    <cellStyle name="Total 8 2 2" xfId="21003"/>
    <cellStyle name="Total 8 2 3" xfId="21004"/>
    <cellStyle name="Total 8 2 4" xfId="21005"/>
    <cellStyle name="Total 8 2 5" xfId="21006"/>
    <cellStyle name="Total 8 2 6" xfId="21007"/>
    <cellStyle name="Total 8 2 7" xfId="21008"/>
    <cellStyle name="Total 8 3" xfId="21009"/>
    <cellStyle name="Total 8 3 2" xfId="21010"/>
    <cellStyle name="Total 8 3 3" xfId="21011"/>
    <cellStyle name="Total 8 3 4" xfId="21012"/>
    <cellStyle name="Total 8 3 5" xfId="21013"/>
    <cellStyle name="Total 8 3 6" xfId="21014"/>
    <cellStyle name="Total 8 3 7" xfId="21015"/>
    <cellStyle name="Total 9" xfId="21016"/>
    <cellStyle name="Vérification" xfId="21017"/>
    <cellStyle name="Vérification 10" xfId="21018"/>
    <cellStyle name="Vérification 11" xfId="21019"/>
    <cellStyle name="Vérification 12" xfId="21020"/>
    <cellStyle name="Vérification 13" xfId="21021"/>
    <cellStyle name="Vérification 14" xfId="21022"/>
    <cellStyle name="Vérification 15" xfId="21023"/>
    <cellStyle name="Vérification 16" xfId="21024"/>
    <cellStyle name="Vérification 17" xfId="21025"/>
    <cellStyle name="Vérification 18" xfId="21026"/>
    <cellStyle name="Vérification 19" xfId="21027"/>
    <cellStyle name="Vérification 2" xfId="21028"/>
    <cellStyle name="Vérification 20" xfId="21029"/>
    <cellStyle name="Vérification 21" xfId="21030"/>
    <cellStyle name="Vérification 22" xfId="21031"/>
    <cellStyle name="Vérification 23" xfId="28936"/>
    <cellStyle name="Vérification 3" xfId="21032"/>
    <cellStyle name="Vérification 4" xfId="21033"/>
    <cellStyle name="Vérification 5" xfId="21034"/>
    <cellStyle name="Vérification 6" xfId="21035"/>
    <cellStyle name="Vérification 7" xfId="21036"/>
    <cellStyle name="Vérification 8" xfId="21037"/>
    <cellStyle name="Vérification 9" xfId="21038"/>
    <cellStyle name="Virg? [0]_RESULTS" xfId="21039"/>
    <cellStyle name="Virg?_RESULTS" xfId="21040"/>
    <cellStyle name="Währung [0]_Artikel Aus zmbopr7a082002" xfId="21041"/>
    <cellStyle name="Währung_Artikel Aus zmbopr7a082002" xfId="21042"/>
    <cellStyle name="Warning Text" xfId="21043"/>
    <cellStyle name="Warning Text 10" xfId="21044"/>
    <cellStyle name="Warning Text 11" xfId="21045"/>
    <cellStyle name="Warning Text 12" xfId="21046"/>
    <cellStyle name="Warning Text 13" xfId="21047"/>
    <cellStyle name="Warning Text 14" xfId="21048"/>
    <cellStyle name="Warning Text 15" xfId="21049"/>
    <cellStyle name="Warning Text 16" xfId="21050"/>
    <cellStyle name="Warning Text 17" xfId="21051"/>
    <cellStyle name="Warning Text 18" xfId="21052"/>
    <cellStyle name="Warning Text 19" xfId="21053"/>
    <cellStyle name="Warning Text 2" xfId="21054"/>
    <cellStyle name="Warning Text 2 10" xfId="21055"/>
    <cellStyle name="Warning Text 2 11" xfId="21056"/>
    <cellStyle name="Warning Text 2 12" xfId="21057"/>
    <cellStyle name="Warning Text 2 13" xfId="21058"/>
    <cellStyle name="Warning Text 2 14" xfId="21059"/>
    <cellStyle name="Warning Text 2 15" xfId="21060"/>
    <cellStyle name="Warning Text 2 16" xfId="21061"/>
    <cellStyle name="Warning Text 2 17" xfId="21062"/>
    <cellStyle name="Warning Text 2 18" xfId="21063"/>
    <cellStyle name="Warning Text 2 19" xfId="21064"/>
    <cellStyle name="Warning Text 2 2" xfId="21065"/>
    <cellStyle name="Warning Text 2 20" xfId="21066"/>
    <cellStyle name="Warning Text 2 21" xfId="21067"/>
    <cellStyle name="Warning Text 2 22" xfId="21068"/>
    <cellStyle name="Warning Text 2 23" xfId="28938"/>
    <cellStyle name="Warning Text 2 3" xfId="21069"/>
    <cellStyle name="Warning Text 2 4" xfId="21070"/>
    <cellStyle name="Warning Text 2 5" xfId="21071"/>
    <cellStyle name="Warning Text 2 6" xfId="21072"/>
    <cellStyle name="Warning Text 2 7" xfId="21073"/>
    <cellStyle name="Warning Text 2 8" xfId="21074"/>
    <cellStyle name="Warning Text 2 9" xfId="21075"/>
    <cellStyle name="Warning Text 20" xfId="21076"/>
    <cellStyle name="Warning Text 21" xfId="21077"/>
    <cellStyle name="Warning Text 22" xfId="21078"/>
    <cellStyle name="Warning Text 23" xfId="21079"/>
    <cellStyle name="Warning Text 24" xfId="28937"/>
    <cellStyle name="Warning Text 3" xfId="21080"/>
    <cellStyle name="Warning Text 4" xfId="21081"/>
    <cellStyle name="Warning Text 5" xfId="21082"/>
    <cellStyle name="Warning Text 6" xfId="21083"/>
    <cellStyle name="Warning Text 7" xfId="21084"/>
    <cellStyle name="Warning Text 8" xfId="21085"/>
    <cellStyle name="Warning Text 9" xfId="21086"/>
    <cellStyle name="การคำนวณ 2" xfId="21087"/>
    <cellStyle name="การคำนวณ 2 10" xfId="21088"/>
    <cellStyle name="การคำนวณ 2 11" xfId="21089"/>
    <cellStyle name="การคำนวณ 2 12" xfId="21090"/>
    <cellStyle name="การคำนวณ 2 13" xfId="21091"/>
    <cellStyle name="การคำนวณ 2 14" xfId="21092"/>
    <cellStyle name="การคำนวณ 2 15" xfId="21093"/>
    <cellStyle name="การคำนวณ 2 16" xfId="21094"/>
    <cellStyle name="การคำนวณ 2 17" xfId="21095"/>
    <cellStyle name="การคำนวณ 2 18" xfId="21096"/>
    <cellStyle name="การคำนวณ 2 19" xfId="21097"/>
    <cellStyle name="การคำนวณ 2 2" xfId="21098"/>
    <cellStyle name="การคำนวณ 2 2 2" xfId="21099"/>
    <cellStyle name="การคำนวณ 2 2 2 2" xfId="21100"/>
    <cellStyle name="การคำนวณ 2 2 2 3" xfId="21101"/>
    <cellStyle name="การคำนวณ 2 2 2 4" xfId="21102"/>
    <cellStyle name="การคำนวณ 2 2 2 5" xfId="21103"/>
    <cellStyle name="การคำนวณ 2 2 2 6" xfId="21104"/>
    <cellStyle name="การคำนวณ 2 2 2 7" xfId="21105"/>
    <cellStyle name="การคำนวณ 2 2 3" xfId="21106"/>
    <cellStyle name="การคำนวณ 2 2 3 2" xfId="21107"/>
    <cellStyle name="การคำนวณ 2 2 3 3" xfId="21108"/>
    <cellStyle name="การคำนวณ 2 2 3 4" xfId="21109"/>
    <cellStyle name="การคำนวณ 2 2 3 5" xfId="21110"/>
    <cellStyle name="การคำนวณ 2 2 3 6" xfId="21111"/>
    <cellStyle name="การคำนวณ 2 2 3 7" xfId="21112"/>
    <cellStyle name="การคำนวณ 2 20" xfId="21113"/>
    <cellStyle name="การคำนวณ 2 20 2" xfId="21114"/>
    <cellStyle name="การคำนวณ 2 20 3" xfId="21115"/>
    <cellStyle name="การคำนวณ 2 20 4" xfId="21116"/>
    <cellStyle name="การคำนวณ 2 20 5" xfId="21117"/>
    <cellStyle name="การคำนวณ 2 20 6" xfId="21118"/>
    <cellStyle name="การคำนวณ 2 20 7" xfId="21119"/>
    <cellStyle name="การคำนวณ 2 21" xfId="21120"/>
    <cellStyle name="การคำนวณ 2 21 2" xfId="21121"/>
    <cellStyle name="การคำนวณ 2 21 3" xfId="21122"/>
    <cellStyle name="การคำนวณ 2 21 4" xfId="21123"/>
    <cellStyle name="การคำนวณ 2 21 5" xfId="21124"/>
    <cellStyle name="การคำนวณ 2 21 6" xfId="21125"/>
    <cellStyle name="การคำนวณ 2 21 7" xfId="21126"/>
    <cellStyle name="การคำนวณ 2 22" xfId="21127"/>
    <cellStyle name="การคำนวณ 2 23" xfId="28939"/>
    <cellStyle name="การคำนวณ 2 3" xfId="21128"/>
    <cellStyle name="การคำนวณ 2 3 2" xfId="21129"/>
    <cellStyle name="การคำนวณ 2 3 2 2" xfId="21130"/>
    <cellStyle name="การคำนวณ 2 3 2 3" xfId="21131"/>
    <cellStyle name="การคำนวณ 2 3 2 4" xfId="21132"/>
    <cellStyle name="การคำนวณ 2 3 2 5" xfId="21133"/>
    <cellStyle name="การคำนวณ 2 3 2 6" xfId="21134"/>
    <cellStyle name="การคำนวณ 2 3 2 7" xfId="21135"/>
    <cellStyle name="การคำนวณ 2 3 3" xfId="21136"/>
    <cellStyle name="การคำนวณ 2 3 3 2" xfId="21137"/>
    <cellStyle name="การคำนวณ 2 3 3 3" xfId="21138"/>
    <cellStyle name="การคำนวณ 2 3 3 4" xfId="21139"/>
    <cellStyle name="การคำนวณ 2 3 3 5" xfId="21140"/>
    <cellStyle name="การคำนวณ 2 3 3 6" xfId="21141"/>
    <cellStyle name="การคำนวณ 2 3 3 7" xfId="21142"/>
    <cellStyle name="การคำนวณ 2 4" xfId="21143"/>
    <cellStyle name="การคำนวณ 2 4 2" xfId="21144"/>
    <cellStyle name="การคำนวณ 2 4 2 2" xfId="21145"/>
    <cellStyle name="การคำนวณ 2 4 2 3" xfId="21146"/>
    <cellStyle name="การคำนวณ 2 4 2 4" xfId="21147"/>
    <cellStyle name="การคำนวณ 2 4 2 5" xfId="21148"/>
    <cellStyle name="การคำนวณ 2 4 2 6" xfId="21149"/>
    <cellStyle name="การคำนวณ 2 4 2 7" xfId="21150"/>
    <cellStyle name="การคำนวณ 2 4 3" xfId="21151"/>
    <cellStyle name="การคำนวณ 2 4 3 2" xfId="21152"/>
    <cellStyle name="การคำนวณ 2 4 3 3" xfId="21153"/>
    <cellStyle name="การคำนวณ 2 4 3 4" xfId="21154"/>
    <cellStyle name="การคำนวณ 2 4 3 5" xfId="21155"/>
    <cellStyle name="การคำนวณ 2 4 3 6" xfId="21156"/>
    <cellStyle name="การคำนวณ 2 4 3 7" xfId="21157"/>
    <cellStyle name="การคำนวณ 2 5" xfId="21158"/>
    <cellStyle name="การคำนวณ 2 5 2" xfId="21159"/>
    <cellStyle name="การคำนวณ 2 5 2 2" xfId="21160"/>
    <cellStyle name="การคำนวณ 2 5 2 3" xfId="21161"/>
    <cellStyle name="การคำนวณ 2 5 2 4" xfId="21162"/>
    <cellStyle name="การคำนวณ 2 5 2 5" xfId="21163"/>
    <cellStyle name="การคำนวณ 2 5 2 6" xfId="21164"/>
    <cellStyle name="การคำนวณ 2 5 2 7" xfId="21165"/>
    <cellStyle name="การคำนวณ 2 5 3" xfId="21166"/>
    <cellStyle name="การคำนวณ 2 5 3 2" xfId="21167"/>
    <cellStyle name="การคำนวณ 2 5 3 3" xfId="21168"/>
    <cellStyle name="การคำนวณ 2 5 3 4" xfId="21169"/>
    <cellStyle name="การคำนวณ 2 5 3 5" xfId="21170"/>
    <cellStyle name="การคำนวณ 2 5 3 6" xfId="21171"/>
    <cellStyle name="การคำนวณ 2 5 3 7" xfId="21172"/>
    <cellStyle name="การคำนวณ 2 6" xfId="21173"/>
    <cellStyle name="การคำนวณ 2 6 2" xfId="21174"/>
    <cellStyle name="การคำนวณ 2 6 2 2" xfId="21175"/>
    <cellStyle name="การคำนวณ 2 6 2 3" xfId="21176"/>
    <cellStyle name="การคำนวณ 2 6 2 4" xfId="21177"/>
    <cellStyle name="การคำนวณ 2 6 2 5" xfId="21178"/>
    <cellStyle name="การคำนวณ 2 6 2 6" xfId="21179"/>
    <cellStyle name="การคำนวณ 2 6 2 7" xfId="21180"/>
    <cellStyle name="การคำนวณ 2 6 3" xfId="21181"/>
    <cellStyle name="การคำนวณ 2 6 3 2" xfId="21182"/>
    <cellStyle name="การคำนวณ 2 6 3 3" xfId="21183"/>
    <cellStyle name="การคำนวณ 2 6 3 4" xfId="21184"/>
    <cellStyle name="การคำนวณ 2 6 3 5" xfId="21185"/>
    <cellStyle name="การคำนวณ 2 6 3 6" xfId="21186"/>
    <cellStyle name="การคำนวณ 2 6 3 7" xfId="21187"/>
    <cellStyle name="การคำนวณ 2 7" xfId="21188"/>
    <cellStyle name="การคำนวณ 2 7 2" xfId="21189"/>
    <cellStyle name="การคำนวณ 2 7 2 2" xfId="21190"/>
    <cellStyle name="การคำนวณ 2 7 2 3" xfId="21191"/>
    <cellStyle name="การคำนวณ 2 7 2 4" xfId="21192"/>
    <cellStyle name="การคำนวณ 2 7 2 5" xfId="21193"/>
    <cellStyle name="การคำนวณ 2 7 2 6" xfId="21194"/>
    <cellStyle name="การคำนวณ 2 7 2 7" xfId="21195"/>
    <cellStyle name="การคำนวณ 2 7 3" xfId="21196"/>
    <cellStyle name="การคำนวณ 2 7 3 2" xfId="21197"/>
    <cellStyle name="การคำนวณ 2 7 3 3" xfId="21198"/>
    <cellStyle name="การคำนวณ 2 7 3 4" xfId="21199"/>
    <cellStyle name="การคำนวณ 2 7 3 5" xfId="21200"/>
    <cellStyle name="การคำนวณ 2 7 3 6" xfId="21201"/>
    <cellStyle name="การคำนวณ 2 7 3 7" xfId="21202"/>
    <cellStyle name="การคำนวณ 2 8" xfId="21203"/>
    <cellStyle name="การคำนวณ 2 9" xfId="21204"/>
    <cellStyle name="การคำนวณ 3" xfId="21205"/>
    <cellStyle name="การคำนวณ 3 10" xfId="21206"/>
    <cellStyle name="การคำนวณ 3 10 2" xfId="21207"/>
    <cellStyle name="การคำนวณ 3 10 3" xfId="21208"/>
    <cellStyle name="การคำนวณ 3 10 4" xfId="21209"/>
    <cellStyle name="การคำนวณ 3 10 5" xfId="21210"/>
    <cellStyle name="การคำนวณ 3 10 6" xfId="21211"/>
    <cellStyle name="การคำนวณ 3 10 7" xfId="21212"/>
    <cellStyle name="การคำนวณ 3 11" xfId="21213"/>
    <cellStyle name="การคำนวณ 3 11 2" xfId="21214"/>
    <cellStyle name="การคำนวณ 3 11 3" xfId="21215"/>
    <cellStyle name="การคำนวณ 3 11 4" xfId="21216"/>
    <cellStyle name="การคำนวณ 3 11 5" xfId="21217"/>
    <cellStyle name="การคำนวณ 3 11 6" xfId="21218"/>
    <cellStyle name="การคำนวณ 3 11 7" xfId="21219"/>
    <cellStyle name="การคำนวณ 3 12" xfId="21220"/>
    <cellStyle name="การคำนวณ 3 12 2" xfId="21221"/>
    <cellStyle name="การคำนวณ 3 12 3" xfId="21222"/>
    <cellStyle name="การคำนวณ 3 12 4" xfId="21223"/>
    <cellStyle name="การคำนวณ 3 12 5" xfId="21224"/>
    <cellStyle name="การคำนวณ 3 12 6" xfId="21225"/>
    <cellStyle name="การคำนวณ 3 12 7" xfId="21226"/>
    <cellStyle name="การคำนวณ 3 13" xfId="21227"/>
    <cellStyle name="การคำนวณ 3 13 2" xfId="21228"/>
    <cellStyle name="การคำนวณ 3 13 3" xfId="21229"/>
    <cellStyle name="การคำนวณ 3 13 4" xfId="21230"/>
    <cellStyle name="การคำนวณ 3 13 5" xfId="21231"/>
    <cellStyle name="การคำนวณ 3 13 6" xfId="21232"/>
    <cellStyle name="การคำนวณ 3 13 7" xfId="21233"/>
    <cellStyle name="การคำนวณ 3 2" xfId="21234"/>
    <cellStyle name="การคำนวณ 3 2 2" xfId="21235"/>
    <cellStyle name="การคำนวณ 3 2 3" xfId="21236"/>
    <cellStyle name="การคำนวณ 3 2 4" xfId="21237"/>
    <cellStyle name="การคำนวณ 3 2 5" xfId="21238"/>
    <cellStyle name="การคำนวณ 3 2 6" xfId="21239"/>
    <cellStyle name="การคำนวณ 3 2 7" xfId="21240"/>
    <cellStyle name="การคำนวณ 3 3" xfId="21241"/>
    <cellStyle name="การคำนวณ 3 3 2" xfId="21242"/>
    <cellStyle name="การคำนวณ 3 3 3" xfId="21243"/>
    <cellStyle name="การคำนวณ 3 3 4" xfId="21244"/>
    <cellStyle name="การคำนวณ 3 3 5" xfId="21245"/>
    <cellStyle name="การคำนวณ 3 3 6" xfId="21246"/>
    <cellStyle name="การคำนวณ 3 3 7" xfId="21247"/>
    <cellStyle name="การคำนวณ 3 4" xfId="21248"/>
    <cellStyle name="การคำนวณ 3 4 2" xfId="21249"/>
    <cellStyle name="การคำนวณ 3 4 3" xfId="21250"/>
    <cellStyle name="การคำนวณ 3 4 4" xfId="21251"/>
    <cellStyle name="การคำนวณ 3 4 5" xfId="21252"/>
    <cellStyle name="การคำนวณ 3 4 6" xfId="21253"/>
    <cellStyle name="การคำนวณ 3 4 7" xfId="21254"/>
    <cellStyle name="การคำนวณ 3 5" xfId="21255"/>
    <cellStyle name="การคำนวณ 3 5 2" xfId="21256"/>
    <cellStyle name="การคำนวณ 3 5 3" xfId="21257"/>
    <cellStyle name="การคำนวณ 3 5 4" xfId="21258"/>
    <cellStyle name="การคำนวณ 3 5 5" xfId="21259"/>
    <cellStyle name="การคำนวณ 3 5 6" xfId="21260"/>
    <cellStyle name="การคำนวณ 3 5 7" xfId="21261"/>
    <cellStyle name="การคำนวณ 3 6" xfId="21262"/>
    <cellStyle name="การคำนวณ 3 6 2" xfId="21263"/>
    <cellStyle name="การคำนวณ 3 6 3" xfId="21264"/>
    <cellStyle name="การคำนวณ 3 6 4" xfId="21265"/>
    <cellStyle name="การคำนวณ 3 6 5" xfId="21266"/>
    <cellStyle name="การคำนวณ 3 6 6" xfId="21267"/>
    <cellStyle name="การคำนวณ 3 6 7" xfId="21268"/>
    <cellStyle name="การคำนวณ 3 7" xfId="21269"/>
    <cellStyle name="การคำนวณ 3 7 2" xfId="21270"/>
    <cellStyle name="การคำนวณ 3 7 3" xfId="21271"/>
    <cellStyle name="การคำนวณ 3 7 4" xfId="21272"/>
    <cellStyle name="การคำนวณ 3 7 5" xfId="21273"/>
    <cellStyle name="การคำนวณ 3 7 6" xfId="21274"/>
    <cellStyle name="การคำนวณ 3 7 7" xfId="21275"/>
    <cellStyle name="การคำนวณ 3 8" xfId="21276"/>
    <cellStyle name="การคำนวณ 3 8 2" xfId="21277"/>
    <cellStyle name="การคำนวณ 3 8 3" xfId="21278"/>
    <cellStyle name="การคำนวณ 3 8 4" xfId="21279"/>
    <cellStyle name="การคำนวณ 3 8 5" xfId="21280"/>
    <cellStyle name="การคำนวณ 3 8 6" xfId="21281"/>
    <cellStyle name="การคำนวณ 3 8 7" xfId="21282"/>
    <cellStyle name="การคำนวณ 3 9" xfId="21283"/>
    <cellStyle name="การคำนวณ 3 9 2" xfId="21284"/>
    <cellStyle name="การคำนวณ 3 9 3" xfId="21285"/>
    <cellStyle name="การคำนวณ 3 9 4" xfId="21286"/>
    <cellStyle name="การคำนวณ 3 9 5" xfId="21287"/>
    <cellStyle name="การคำนวณ 3 9 6" xfId="21288"/>
    <cellStyle name="การคำนวณ 3 9 7" xfId="21289"/>
    <cellStyle name="การคำนวณ 4" xfId="21290"/>
    <cellStyle name="การคำนวณ 4 10" xfId="21291"/>
    <cellStyle name="การคำนวณ 4 10 2" xfId="21292"/>
    <cellStyle name="การคำนวณ 4 10 3" xfId="21293"/>
    <cellStyle name="การคำนวณ 4 10 4" xfId="21294"/>
    <cellStyle name="การคำนวณ 4 10 5" xfId="21295"/>
    <cellStyle name="การคำนวณ 4 10 6" xfId="21296"/>
    <cellStyle name="การคำนวณ 4 10 7" xfId="21297"/>
    <cellStyle name="การคำนวณ 4 11" xfId="21298"/>
    <cellStyle name="การคำนวณ 4 11 2" xfId="21299"/>
    <cellStyle name="การคำนวณ 4 11 3" xfId="21300"/>
    <cellStyle name="การคำนวณ 4 11 4" xfId="21301"/>
    <cellStyle name="การคำนวณ 4 11 5" xfId="21302"/>
    <cellStyle name="การคำนวณ 4 11 6" xfId="21303"/>
    <cellStyle name="การคำนวณ 4 11 7" xfId="21304"/>
    <cellStyle name="การคำนวณ 4 12" xfId="21305"/>
    <cellStyle name="การคำนวณ 4 12 2" xfId="21306"/>
    <cellStyle name="การคำนวณ 4 12 3" xfId="21307"/>
    <cellStyle name="การคำนวณ 4 12 4" xfId="21308"/>
    <cellStyle name="การคำนวณ 4 12 5" xfId="21309"/>
    <cellStyle name="การคำนวณ 4 12 6" xfId="21310"/>
    <cellStyle name="การคำนวณ 4 12 7" xfId="21311"/>
    <cellStyle name="การคำนวณ 4 13" xfId="21312"/>
    <cellStyle name="การคำนวณ 4 13 2" xfId="21313"/>
    <cellStyle name="การคำนวณ 4 13 3" xfId="21314"/>
    <cellStyle name="การคำนวณ 4 13 4" xfId="21315"/>
    <cellStyle name="การคำนวณ 4 13 5" xfId="21316"/>
    <cellStyle name="การคำนวณ 4 13 6" xfId="21317"/>
    <cellStyle name="การคำนวณ 4 13 7" xfId="21318"/>
    <cellStyle name="การคำนวณ 4 2" xfId="21319"/>
    <cellStyle name="การคำนวณ 4 2 2" xfId="21320"/>
    <cellStyle name="การคำนวณ 4 2 3" xfId="21321"/>
    <cellStyle name="การคำนวณ 4 2 4" xfId="21322"/>
    <cellStyle name="การคำนวณ 4 2 5" xfId="21323"/>
    <cellStyle name="การคำนวณ 4 2 6" xfId="21324"/>
    <cellStyle name="การคำนวณ 4 2 7" xfId="21325"/>
    <cellStyle name="การคำนวณ 4 3" xfId="21326"/>
    <cellStyle name="การคำนวณ 4 3 2" xfId="21327"/>
    <cellStyle name="การคำนวณ 4 3 3" xfId="21328"/>
    <cellStyle name="การคำนวณ 4 3 4" xfId="21329"/>
    <cellStyle name="การคำนวณ 4 3 5" xfId="21330"/>
    <cellStyle name="การคำนวณ 4 3 6" xfId="21331"/>
    <cellStyle name="การคำนวณ 4 3 7" xfId="21332"/>
    <cellStyle name="การคำนวณ 4 4" xfId="21333"/>
    <cellStyle name="การคำนวณ 4 4 2" xfId="21334"/>
    <cellStyle name="การคำนวณ 4 4 3" xfId="21335"/>
    <cellStyle name="การคำนวณ 4 4 4" xfId="21336"/>
    <cellStyle name="การคำนวณ 4 4 5" xfId="21337"/>
    <cellStyle name="การคำนวณ 4 4 6" xfId="21338"/>
    <cellStyle name="การคำนวณ 4 4 7" xfId="21339"/>
    <cellStyle name="การคำนวณ 4 5" xfId="21340"/>
    <cellStyle name="การคำนวณ 4 5 2" xfId="21341"/>
    <cellStyle name="การคำนวณ 4 5 3" xfId="21342"/>
    <cellStyle name="การคำนวณ 4 5 4" xfId="21343"/>
    <cellStyle name="การคำนวณ 4 5 5" xfId="21344"/>
    <cellStyle name="การคำนวณ 4 5 6" xfId="21345"/>
    <cellStyle name="การคำนวณ 4 5 7" xfId="21346"/>
    <cellStyle name="การคำนวณ 4 6" xfId="21347"/>
    <cellStyle name="การคำนวณ 4 6 2" xfId="21348"/>
    <cellStyle name="การคำนวณ 4 6 3" xfId="21349"/>
    <cellStyle name="การคำนวณ 4 6 4" xfId="21350"/>
    <cellStyle name="การคำนวณ 4 6 5" xfId="21351"/>
    <cellStyle name="การคำนวณ 4 6 6" xfId="21352"/>
    <cellStyle name="การคำนวณ 4 6 7" xfId="21353"/>
    <cellStyle name="การคำนวณ 4 7" xfId="21354"/>
    <cellStyle name="การคำนวณ 4 7 2" xfId="21355"/>
    <cellStyle name="การคำนวณ 4 7 3" xfId="21356"/>
    <cellStyle name="การคำนวณ 4 7 4" xfId="21357"/>
    <cellStyle name="การคำนวณ 4 7 5" xfId="21358"/>
    <cellStyle name="การคำนวณ 4 7 6" xfId="21359"/>
    <cellStyle name="การคำนวณ 4 7 7" xfId="21360"/>
    <cellStyle name="การคำนวณ 4 8" xfId="21361"/>
    <cellStyle name="การคำนวณ 4 8 2" xfId="21362"/>
    <cellStyle name="การคำนวณ 4 8 3" xfId="21363"/>
    <cellStyle name="การคำนวณ 4 8 4" xfId="21364"/>
    <cellStyle name="การคำนวณ 4 8 5" xfId="21365"/>
    <cellStyle name="การคำนวณ 4 8 6" xfId="21366"/>
    <cellStyle name="การคำนวณ 4 8 7" xfId="21367"/>
    <cellStyle name="การคำนวณ 4 9" xfId="21368"/>
    <cellStyle name="การคำนวณ 4 9 2" xfId="21369"/>
    <cellStyle name="การคำนวณ 4 9 3" xfId="21370"/>
    <cellStyle name="การคำนวณ 4 9 4" xfId="21371"/>
    <cellStyle name="การคำนวณ 4 9 5" xfId="21372"/>
    <cellStyle name="การคำนวณ 4 9 6" xfId="21373"/>
    <cellStyle name="การคำนวณ 4 9 7" xfId="21374"/>
    <cellStyle name="การคำนวณ 5" xfId="21375"/>
    <cellStyle name="การคำนวณ 5 10" xfId="21376"/>
    <cellStyle name="การคำนวณ 5 10 2" xfId="21377"/>
    <cellStyle name="การคำนวณ 5 10 3" xfId="21378"/>
    <cellStyle name="การคำนวณ 5 10 4" xfId="21379"/>
    <cellStyle name="การคำนวณ 5 10 5" xfId="21380"/>
    <cellStyle name="การคำนวณ 5 10 6" xfId="21381"/>
    <cellStyle name="การคำนวณ 5 10 7" xfId="21382"/>
    <cellStyle name="การคำนวณ 5 11" xfId="21383"/>
    <cellStyle name="การคำนวณ 5 11 2" xfId="21384"/>
    <cellStyle name="การคำนวณ 5 11 3" xfId="21385"/>
    <cellStyle name="การคำนวณ 5 11 4" xfId="21386"/>
    <cellStyle name="การคำนวณ 5 11 5" xfId="21387"/>
    <cellStyle name="การคำนวณ 5 11 6" xfId="21388"/>
    <cellStyle name="การคำนวณ 5 11 7" xfId="21389"/>
    <cellStyle name="การคำนวณ 5 12" xfId="21390"/>
    <cellStyle name="การคำนวณ 5 12 2" xfId="21391"/>
    <cellStyle name="การคำนวณ 5 12 3" xfId="21392"/>
    <cellStyle name="การคำนวณ 5 12 4" xfId="21393"/>
    <cellStyle name="การคำนวณ 5 12 5" xfId="21394"/>
    <cellStyle name="การคำนวณ 5 12 6" xfId="21395"/>
    <cellStyle name="การคำนวณ 5 12 7" xfId="21396"/>
    <cellStyle name="การคำนวณ 5 13" xfId="21397"/>
    <cellStyle name="การคำนวณ 5 13 2" xfId="21398"/>
    <cellStyle name="การคำนวณ 5 13 3" xfId="21399"/>
    <cellStyle name="การคำนวณ 5 13 4" xfId="21400"/>
    <cellStyle name="การคำนวณ 5 13 5" xfId="21401"/>
    <cellStyle name="การคำนวณ 5 13 6" xfId="21402"/>
    <cellStyle name="การคำนวณ 5 13 7" xfId="21403"/>
    <cellStyle name="การคำนวณ 5 2" xfId="21404"/>
    <cellStyle name="การคำนวณ 5 2 2" xfId="21405"/>
    <cellStyle name="การคำนวณ 5 2 3" xfId="21406"/>
    <cellStyle name="การคำนวณ 5 2 4" xfId="21407"/>
    <cellStyle name="การคำนวณ 5 2 5" xfId="21408"/>
    <cellStyle name="การคำนวณ 5 2 6" xfId="21409"/>
    <cellStyle name="การคำนวณ 5 2 7" xfId="21410"/>
    <cellStyle name="การคำนวณ 5 3" xfId="21411"/>
    <cellStyle name="การคำนวณ 5 3 2" xfId="21412"/>
    <cellStyle name="การคำนวณ 5 3 3" xfId="21413"/>
    <cellStyle name="การคำนวณ 5 3 4" xfId="21414"/>
    <cellStyle name="การคำนวณ 5 3 5" xfId="21415"/>
    <cellStyle name="การคำนวณ 5 3 6" xfId="21416"/>
    <cellStyle name="การคำนวณ 5 3 7" xfId="21417"/>
    <cellStyle name="การคำนวณ 5 4" xfId="21418"/>
    <cellStyle name="การคำนวณ 5 4 2" xfId="21419"/>
    <cellStyle name="การคำนวณ 5 4 3" xfId="21420"/>
    <cellStyle name="การคำนวณ 5 4 4" xfId="21421"/>
    <cellStyle name="การคำนวณ 5 4 5" xfId="21422"/>
    <cellStyle name="การคำนวณ 5 4 6" xfId="21423"/>
    <cellStyle name="การคำนวณ 5 4 7" xfId="21424"/>
    <cellStyle name="การคำนวณ 5 5" xfId="21425"/>
    <cellStyle name="การคำนวณ 5 5 2" xfId="21426"/>
    <cellStyle name="การคำนวณ 5 5 3" xfId="21427"/>
    <cellStyle name="การคำนวณ 5 5 4" xfId="21428"/>
    <cellStyle name="การคำนวณ 5 5 5" xfId="21429"/>
    <cellStyle name="การคำนวณ 5 5 6" xfId="21430"/>
    <cellStyle name="การคำนวณ 5 5 7" xfId="21431"/>
    <cellStyle name="การคำนวณ 5 6" xfId="21432"/>
    <cellStyle name="การคำนวณ 5 6 2" xfId="21433"/>
    <cellStyle name="การคำนวณ 5 6 3" xfId="21434"/>
    <cellStyle name="การคำนวณ 5 6 4" xfId="21435"/>
    <cellStyle name="การคำนวณ 5 6 5" xfId="21436"/>
    <cellStyle name="การคำนวณ 5 6 6" xfId="21437"/>
    <cellStyle name="การคำนวณ 5 6 7" xfId="21438"/>
    <cellStyle name="การคำนวณ 5 7" xfId="21439"/>
    <cellStyle name="การคำนวณ 5 7 2" xfId="21440"/>
    <cellStyle name="การคำนวณ 5 7 3" xfId="21441"/>
    <cellStyle name="การคำนวณ 5 7 4" xfId="21442"/>
    <cellStyle name="การคำนวณ 5 7 5" xfId="21443"/>
    <cellStyle name="การคำนวณ 5 7 6" xfId="21444"/>
    <cellStyle name="การคำนวณ 5 7 7" xfId="21445"/>
    <cellStyle name="การคำนวณ 5 8" xfId="21446"/>
    <cellStyle name="การคำนวณ 5 8 2" xfId="21447"/>
    <cellStyle name="การคำนวณ 5 8 3" xfId="21448"/>
    <cellStyle name="การคำนวณ 5 8 4" xfId="21449"/>
    <cellStyle name="การคำนวณ 5 8 5" xfId="21450"/>
    <cellStyle name="การคำนวณ 5 8 6" xfId="21451"/>
    <cellStyle name="การคำนวณ 5 8 7" xfId="21452"/>
    <cellStyle name="การคำนวณ 5 9" xfId="21453"/>
    <cellStyle name="การคำนวณ 5 9 2" xfId="21454"/>
    <cellStyle name="การคำนวณ 5 9 3" xfId="21455"/>
    <cellStyle name="การคำนวณ 5 9 4" xfId="21456"/>
    <cellStyle name="การคำนวณ 5 9 5" xfId="21457"/>
    <cellStyle name="การคำนวณ 5 9 6" xfId="21458"/>
    <cellStyle name="การคำนวณ 5 9 7" xfId="21459"/>
    <cellStyle name="การคำนวณ 6" xfId="21460"/>
    <cellStyle name="การคำนวณ 6 10" xfId="21461"/>
    <cellStyle name="การคำนวณ 6 10 2" xfId="21462"/>
    <cellStyle name="การคำนวณ 6 10 3" xfId="21463"/>
    <cellStyle name="การคำนวณ 6 10 4" xfId="21464"/>
    <cellStyle name="การคำนวณ 6 10 5" xfId="21465"/>
    <cellStyle name="การคำนวณ 6 10 6" xfId="21466"/>
    <cellStyle name="การคำนวณ 6 10 7" xfId="21467"/>
    <cellStyle name="การคำนวณ 6 11" xfId="21468"/>
    <cellStyle name="การคำนวณ 6 11 2" xfId="21469"/>
    <cellStyle name="การคำนวณ 6 11 3" xfId="21470"/>
    <cellStyle name="การคำนวณ 6 11 4" xfId="21471"/>
    <cellStyle name="การคำนวณ 6 11 5" xfId="21472"/>
    <cellStyle name="การคำนวณ 6 11 6" xfId="21473"/>
    <cellStyle name="การคำนวณ 6 11 7" xfId="21474"/>
    <cellStyle name="การคำนวณ 6 12" xfId="21475"/>
    <cellStyle name="การคำนวณ 6 12 2" xfId="21476"/>
    <cellStyle name="การคำนวณ 6 12 3" xfId="21477"/>
    <cellStyle name="การคำนวณ 6 12 4" xfId="21478"/>
    <cellStyle name="การคำนวณ 6 12 5" xfId="21479"/>
    <cellStyle name="การคำนวณ 6 12 6" xfId="21480"/>
    <cellStyle name="การคำนวณ 6 12 7" xfId="21481"/>
    <cellStyle name="การคำนวณ 6 13" xfId="21482"/>
    <cellStyle name="การคำนวณ 6 13 2" xfId="21483"/>
    <cellStyle name="การคำนวณ 6 13 3" xfId="21484"/>
    <cellStyle name="การคำนวณ 6 13 4" xfId="21485"/>
    <cellStyle name="การคำนวณ 6 13 5" xfId="21486"/>
    <cellStyle name="การคำนวณ 6 13 6" xfId="21487"/>
    <cellStyle name="การคำนวณ 6 13 7" xfId="21488"/>
    <cellStyle name="การคำนวณ 6 2" xfId="21489"/>
    <cellStyle name="การคำนวณ 6 2 2" xfId="21490"/>
    <cellStyle name="การคำนวณ 6 2 3" xfId="21491"/>
    <cellStyle name="การคำนวณ 6 2 4" xfId="21492"/>
    <cellStyle name="การคำนวณ 6 2 5" xfId="21493"/>
    <cellStyle name="การคำนวณ 6 2 6" xfId="21494"/>
    <cellStyle name="การคำนวณ 6 2 7" xfId="21495"/>
    <cellStyle name="การคำนวณ 6 3" xfId="21496"/>
    <cellStyle name="การคำนวณ 6 3 2" xfId="21497"/>
    <cellStyle name="การคำนวณ 6 3 3" xfId="21498"/>
    <cellStyle name="การคำนวณ 6 3 4" xfId="21499"/>
    <cellStyle name="การคำนวณ 6 3 5" xfId="21500"/>
    <cellStyle name="การคำนวณ 6 3 6" xfId="21501"/>
    <cellStyle name="การคำนวณ 6 3 7" xfId="21502"/>
    <cellStyle name="การคำนวณ 6 4" xfId="21503"/>
    <cellStyle name="การคำนวณ 6 4 2" xfId="21504"/>
    <cellStyle name="การคำนวณ 6 4 3" xfId="21505"/>
    <cellStyle name="การคำนวณ 6 4 4" xfId="21506"/>
    <cellStyle name="การคำนวณ 6 4 5" xfId="21507"/>
    <cellStyle name="การคำนวณ 6 4 6" xfId="21508"/>
    <cellStyle name="การคำนวณ 6 4 7" xfId="21509"/>
    <cellStyle name="การคำนวณ 6 5" xfId="21510"/>
    <cellStyle name="การคำนวณ 6 5 2" xfId="21511"/>
    <cellStyle name="การคำนวณ 6 5 3" xfId="21512"/>
    <cellStyle name="การคำนวณ 6 5 4" xfId="21513"/>
    <cellStyle name="การคำนวณ 6 5 5" xfId="21514"/>
    <cellStyle name="การคำนวณ 6 5 6" xfId="21515"/>
    <cellStyle name="การคำนวณ 6 5 7" xfId="21516"/>
    <cellStyle name="การคำนวณ 6 6" xfId="21517"/>
    <cellStyle name="การคำนวณ 6 6 2" xfId="21518"/>
    <cellStyle name="การคำนวณ 6 6 3" xfId="21519"/>
    <cellStyle name="การคำนวณ 6 6 4" xfId="21520"/>
    <cellStyle name="การคำนวณ 6 6 5" xfId="21521"/>
    <cellStyle name="การคำนวณ 6 6 6" xfId="21522"/>
    <cellStyle name="การคำนวณ 6 6 7" xfId="21523"/>
    <cellStyle name="การคำนวณ 6 7" xfId="21524"/>
    <cellStyle name="การคำนวณ 6 7 2" xfId="21525"/>
    <cellStyle name="การคำนวณ 6 7 3" xfId="21526"/>
    <cellStyle name="การคำนวณ 6 7 4" xfId="21527"/>
    <cellStyle name="การคำนวณ 6 7 5" xfId="21528"/>
    <cellStyle name="การคำนวณ 6 7 6" xfId="21529"/>
    <cellStyle name="การคำนวณ 6 7 7" xfId="21530"/>
    <cellStyle name="การคำนวณ 6 8" xfId="21531"/>
    <cellStyle name="การคำนวณ 6 8 2" xfId="21532"/>
    <cellStyle name="การคำนวณ 6 8 3" xfId="21533"/>
    <cellStyle name="การคำนวณ 6 8 4" xfId="21534"/>
    <cellStyle name="การคำนวณ 6 8 5" xfId="21535"/>
    <cellStyle name="การคำนวณ 6 8 6" xfId="21536"/>
    <cellStyle name="การคำนวณ 6 8 7" xfId="21537"/>
    <cellStyle name="การคำนวณ 6 9" xfId="21538"/>
    <cellStyle name="การคำนวณ 6 9 2" xfId="21539"/>
    <cellStyle name="การคำนวณ 6 9 3" xfId="21540"/>
    <cellStyle name="การคำนวณ 6 9 4" xfId="21541"/>
    <cellStyle name="การคำนวณ 6 9 5" xfId="21542"/>
    <cellStyle name="การคำนวณ 6 9 6" xfId="21543"/>
    <cellStyle name="การคำนวณ 6 9 7" xfId="21544"/>
    <cellStyle name="การคำนวณ 7" xfId="21545"/>
    <cellStyle name="การคำนวณ 7 10" xfId="21546"/>
    <cellStyle name="การคำนวณ 7 10 2" xfId="21547"/>
    <cellStyle name="การคำนวณ 7 10 3" xfId="21548"/>
    <cellStyle name="การคำนวณ 7 10 4" xfId="21549"/>
    <cellStyle name="การคำนวณ 7 10 5" xfId="21550"/>
    <cellStyle name="การคำนวณ 7 10 6" xfId="21551"/>
    <cellStyle name="การคำนวณ 7 10 7" xfId="21552"/>
    <cellStyle name="การคำนวณ 7 11" xfId="21553"/>
    <cellStyle name="การคำนวณ 7 11 2" xfId="21554"/>
    <cellStyle name="การคำนวณ 7 11 3" xfId="21555"/>
    <cellStyle name="การคำนวณ 7 11 4" xfId="21556"/>
    <cellStyle name="การคำนวณ 7 11 5" xfId="21557"/>
    <cellStyle name="การคำนวณ 7 11 6" xfId="21558"/>
    <cellStyle name="การคำนวณ 7 11 7" xfId="21559"/>
    <cellStyle name="การคำนวณ 7 12" xfId="21560"/>
    <cellStyle name="การคำนวณ 7 12 2" xfId="21561"/>
    <cellStyle name="การคำนวณ 7 12 3" xfId="21562"/>
    <cellStyle name="การคำนวณ 7 12 4" xfId="21563"/>
    <cellStyle name="การคำนวณ 7 12 5" xfId="21564"/>
    <cellStyle name="การคำนวณ 7 12 6" xfId="21565"/>
    <cellStyle name="การคำนวณ 7 12 7" xfId="21566"/>
    <cellStyle name="การคำนวณ 7 13" xfId="21567"/>
    <cellStyle name="การคำนวณ 7 13 2" xfId="21568"/>
    <cellStyle name="การคำนวณ 7 13 3" xfId="21569"/>
    <cellStyle name="การคำนวณ 7 13 4" xfId="21570"/>
    <cellStyle name="การคำนวณ 7 13 5" xfId="21571"/>
    <cellStyle name="การคำนวณ 7 13 6" xfId="21572"/>
    <cellStyle name="การคำนวณ 7 13 7" xfId="21573"/>
    <cellStyle name="การคำนวณ 7 2" xfId="21574"/>
    <cellStyle name="การคำนวณ 7 2 2" xfId="21575"/>
    <cellStyle name="การคำนวณ 7 2 3" xfId="21576"/>
    <cellStyle name="การคำนวณ 7 2 4" xfId="21577"/>
    <cellStyle name="การคำนวณ 7 2 5" xfId="21578"/>
    <cellStyle name="การคำนวณ 7 2 6" xfId="21579"/>
    <cellStyle name="การคำนวณ 7 2 7" xfId="21580"/>
    <cellStyle name="การคำนวณ 7 3" xfId="21581"/>
    <cellStyle name="การคำนวณ 7 3 2" xfId="21582"/>
    <cellStyle name="การคำนวณ 7 3 3" xfId="21583"/>
    <cellStyle name="การคำนวณ 7 3 4" xfId="21584"/>
    <cellStyle name="การคำนวณ 7 3 5" xfId="21585"/>
    <cellStyle name="การคำนวณ 7 3 6" xfId="21586"/>
    <cellStyle name="การคำนวณ 7 3 7" xfId="21587"/>
    <cellStyle name="การคำนวณ 7 4" xfId="21588"/>
    <cellStyle name="การคำนวณ 7 4 2" xfId="21589"/>
    <cellStyle name="การคำนวณ 7 4 3" xfId="21590"/>
    <cellStyle name="การคำนวณ 7 4 4" xfId="21591"/>
    <cellStyle name="การคำนวณ 7 4 5" xfId="21592"/>
    <cellStyle name="การคำนวณ 7 4 6" xfId="21593"/>
    <cellStyle name="การคำนวณ 7 4 7" xfId="21594"/>
    <cellStyle name="การคำนวณ 7 5" xfId="21595"/>
    <cellStyle name="การคำนวณ 7 5 2" xfId="21596"/>
    <cellStyle name="การคำนวณ 7 5 3" xfId="21597"/>
    <cellStyle name="การคำนวณ 7 5 4" xfId="21598"/>
    <cellStyle name="การคำนวณ 7 5 5" xfId="21599"/>
    <cellStyle name="การคำนวณ 7 5 6" xfId="21600"/>
    <cellStyle name="การคำนวณ 7 5 7" xfId="21601"/>
    <cellStyle name="การคำนวณ 7 6" xfId="21602"/>
    <cellStyle name="การคำนวณ 7 6 2" xfId="21603"/>
    <cellStyle name="การคำนวณ 7 6 3" xfId="21604"/>
    <cellStyle name="การคำนวณ 7 6 4" xfId="21605"/>
    <cellStyle name="การคำนวณ 7 6 5" xfId="21606"/>
    <cellStyle name="การคำนวณ 7 6 6" xfId="21607"/>
    <cellStyle name="การคำนวณ 7 6 7" xfId="21608"/>
    <cellStyle name="การคำนวณ 7 7" xfId="21609"/>
    <cellStyle name="การคำนวณ 7 7 2" xfId="21610"/>
    <cellStyle name="การคำนวณ 7 7 3" xfId="21611"/>
    <cellStyle name="การคำนวณ 7 7 4" xfId="21612"/>
    <cellStyle name="การคำนวณ 7 7 5" xfId="21613"/>
    <cellStyle name="การคำนวณ 7 7 6" xfId="21614"/>
    <cellStyle name="การคำนวณ 7 7 7" xfId="21615"/>
    <cellStyle name="การคำนวณ 7 8" xfId="21616"/>
    <cellStyle name="การคำนวณ 7 8 2" xfId="21617"/>
    <cellStyle name="การคำนวณ 7 8 3" xfId="21618"/>
    <cellStyle name="การคำนวณ 7 8 4" xfId="21619"/>
    <cellStyle name="การคำนวณ 7 8 5" xfId="21620"/>
    <cellStyle name="การคำนวณ 7 8 6" xfId="21621"/>
    <cellStyle name="การคำนวณ 7 8 7" xfId="21622"/>
    <cellStyle name="การคำนวณ 7 9" xfId="21623"/>
    <cellStyle name="การคำนวณ 7 9 2" xfId="21624"/>
    <cellStyle name="การคำนวณ 7 9 3" xfId="21625"/>
    <cellStyle name="การคำนวณ 7 9 4" xfId="21626"/>
    <cellStyle name="การคำนวณ 7 9 5" xfId="21627"/>
    <cellStyle name="การคำนวณ 7 9 6" xfId="21628"/>
    <cellStyle name="การคำนวณ 7 9 7" xfId="21629"/>
    <cellStyle name="ข้อความเตือน 2" xfId="21630"/>
    <cellStyle name="ข้อความเตือน 2 10" xfId="21631"/>
    <cellStyle name="ข้อความเตือน 2 11" xfId="21632"/>
    <cellStyle name="ข้อความเตือน 2 12" xfId="21633"/>
    <cellStyle name="ข้อความเตือน 2 13" xfId="21634"/>
    <cellStyle name="ข้อความเตือน 2 14" xfId="21635"/>
    <cellStyle name="ข้อความเตือน 2 15" xfId="21636"/>
    <cellStyle name="ข้อความเตือน 2 16" xfId="21637"/>
    <cellStyle name="ข้อความเตือน 2 17" xfId="21638"/>
    <cellStyle name="ข้อความเตือน 2 18" xfId="21639"/>
    <cellStyle name="ข้อความเตือน 2 19" xfId="21640"/>
    <cellStyle name="ข้อความเตือน 2 2" xfId="21641"/>
    <cellStyle name="ข้อความเตือน 2 2 2" xfId="21642"/>
    <cellStyle name="ข้อความเตือน 2 2 3" xfId="21643"/>
    <cellStyle name="ข้อความเตือน 2 20" xfId="21644"/>
    <cellStyle name="ข้อความเตือน 2 21" xfId="21645"/>
    <cellStyle name="ข้อความเตือน 2 22" xfId="21646"/>
    <cellStyle name="ข้อความเตือน 2 23" xfId="28940"/>
    <cellStyle name="ข้อความเตือน 2 3" xfId="21647"/>
    <cellStyle name="ข้อความเตือน 2 3 2" xfId="21648"/>
    <cellStyle name="ข้อความเตือน 2 3 3" xfId="21649"/>
    <cellStyle name="ข้อความเตือน 2 4" xfId="21650"/>
    <cellStyle name="ข้อความเตือน 2 4 2" xfId="21651"/>
    <cellStyle name="ข้อความเตือน 2 4 3" xfId="21652"/>
    <cellStyle name="ข้อความเตือน 2 5" xfId="21653"/>
    <cellStyle name="ข้อความเตือน 2 5 2" xfId="21654"/>
    <cellStyle name="ข้อความเตือน 2 5 3" xfId="21655"/>
    <cellStyle name="ข้อความเตือน 2 6" xfId="21656"/>
    <cellStyle name="ข้อความเตือน 2 7" xfId="21657"/>
    <cellStyle name="ข้อความเตือน 2 8" xfId="21658"/>
    <cellStyle name="ข้อความเตือน 2 9" xfId="21659"/>
    <cellStyle name="ข้อความเตือน 3" xfId="21660"/>
    <cellStyle name="ข้อความเตือน 4" xfId="21661"/>
    <cellStyle name="ข้อความเตือน 5" xfId="21662"/>
    <cellStyle name="ข้อความเตือน 6" xfId="21663"/>
    <cellStyle name="ข้อความเตือน 7" xfId="21664"/>
    <cellStyle name="ข้อความอธิบาย 2" xfId="21665"/>
    <cellStyle name="ข้อความอธิบาย 2 10" xfId="21666"/>
    <cellStyle name="ข้อความอธิบาย 2 11" xfId="21667"/>
    <cellStyle name="ข้อความอธิบาย 2 12" xfId="21668"/>
    <cellStyle name="ข้อความอธิบาย 2 13" xfId="21669"/>
    <cellStyle name="ข้อความอธิบาย 2 14" xfId="21670"/>
    <cellStyle name="ข้อความอธิบาย 2 15" xfId="21671"/>
    <cellStyle name="ข้อความอธิบาย 2 16" xfId="21672"/>
    <cellStyle name="ข้อความอธิบาย 2 17" xfId="21673"/>
    <cellStyle name="ข้อความอธิบาย 2 18" xfId="21674"/>
    <cellStyle name="ข้อความอธิบาย 2 19" xfId="21675"/>
    <cellStyle name="ข้อความอธิบาย 2 2" xfId="21676"/>
    <cellStyle name="ข้อความอธิบาย 2 2 2" xfId="21677"/>
    <cellStyle name="ข้อความอธิบาย 2 2 3" xfId="21678"/>
    <cellStyle name="ข้อความอธิบาย 2 20" xfId="21679"/>
    <cellStyle name="ข้อความอธิบาย 2 21" xfId="21680"/>
    <cellStyle name="ข้อความอธิบาย 2 22" xfId="21681"/>
    <cellStyle name="ข้อความอธิบาย 2 23" xfId="28941"/>
    <cellStyle name="ข้อความอธิบาย 2 3" xfId="21682"/>
    <cellStyle name="ข้อความอธิบาย 2 3 2" xfId="21683"/>
    <cellStyle name="ข้อความอธิบาย 2 3 3" xfId="21684"/>
    <cellStyle name="ข้อความอธิบาย 2 4" xfId="21685"/>
    <cellStyle name="ข้อความอธิบาย 2 4 2" xfId="21686"/>
    <cellStyle name="ข้อความอธิบาย 2 4 3" xfId="21687"/>
    <cellStyle name="ข้อความอธิบาย 2 5" xfId="21688"/>
    <cellStyle name="ข้อความอธิบาย 2 5 2" xfId="21689"/>
    <cellStyle name="ข้อความอธิบาย 2 5 3" xfId="21690"/>
    <cellStyle name="ข้อความอธิบาย 2 6" xfId="21691"/>
    <cellStyle name="ข้อความอธิบาย 2 7" xfId="21692"/>
    <cellStyle name="ข้อความอธิบาย 2 8" xfId="21693"/>
    <cellStyle name="ข้อความอธิบาย 2 9" xfId="21694"/>
    <cellStyle name="ข้อความอธิบาย 3" xfId="21695"/>
    <cellStyle name="ข้อความอธิบาย 4" xfId="21696"/>
    <cellStyle name="ข้อความอธิบาย 5" xfId="21697"/>
    <cellStyle name="ข้อความอธิบาย 6" xfId="21698"/>
    <cellStyle name="ข้อความอธิบาย 7" xfId="21699"/>
    <cellStyle name="เครื่องหมายจุลภาค 10" xfId="21700"/>
    <cellStyle name="เครื่องหมายจุลภาค 10 2" xfId="28391"/>
    <cellStyle name="เครื่องหมายจุลภาค 100 10" xfId="21701"/>
    <cellStyle name="เครื่องหมายจุลภาค 100 11" xfId="21702"/>
    <cellStyle name="เครื่องหมายจุลภาค 100 12" xfId="21703"/>
    <cellStyle name="เครื่องหมายจุลภาค 100 13" xfId="21704"/>
    <cellStyle name="เครื่องหมายจุลภาค 100 14" xfId="21705"/>
    <cellStyle name="เครื่องหมายจุลภาค 100 15" xfId="21706"/>
    <cellStyle name="เครื่องหมายจุลภาค 100 16" xfId="21707"/>
    <cellStyle name="เครื่องหมายจุลภาค 100 17" xfId="21708"/>
    <cellStyle name="เครื่องหมายจุลภาค 100 18" xfId="21709"/>
    <cellStyle name="เครื่องหมายจุลภาค 100 19" xfId="21710"/>
    <cellStyle name="เครื่องหมายจุลภาค 100 2" xfId="21711"/>
    <cellStyle name="เครื่องหมายจุลภาค 100 20" xfId="21712"/>
    <cellStyle name="เครื่องหมายจุลภาค 100 21" xfId="21713"/>
    <cellStyle name="เครื่องหมายจุลภาค 100 22" xfId="21714"/>
    <cellStyle name="เครื่องหมายจุลภาค 100 23" xfId="21715"/>
    <cellStyle name="เครื่องหมายจุลภาค 100 24" xfId="21716"/>
    <cellStyle name="เครื่องหมายจุลภาค 100 25" xfId="21717"/>
    <cellStyle name="เครื่องหมายจุลภาค 100 26" xfId="21718"/>
    <cellStyle name="เครื่องหมายจุลภาค 100 27" xfId="21719"/>
    <cellStyle name="เครื่องหมายจุลภาค 100 28" xfId="21720"/>
    <cellStyle name="เครื่องหมายจุลภาค 100 3" xfId="21721"/>
    <cellStyle name="เครื่องหมายจุลภาค 100 4" xfId="21722"/>
    <cellStyle name="เครื่องหมายจุลภาค 100 5" xfId="21723"/>
    <cellStyle name="เครื่องหมายจุลภาค 100 6" xfId="21724"/>
    <cellStyle name="เครื่องหมายจุลภาค 100 7" xfId="21725"/>
    <cellStyle name="เครื่องหมายจุลภาค 100 8" xfId="21726"/>
    <cellStyle name="เครื่องหมายจุลภาค 100 9" xfId="21727"/>
    <cellStyle name="เครื่องหมายจุลภาค 101 10" xfId="21728"/>
    <cellStyle name="เครื่องหมายจุลภาค 101 11" xfId="21729"/>
    <cellStyle name="เครื่องหมายจุลภาค 101 12" xfId="21730"/>
    <cellStyle name="เครื่องหมายจุลภาค 101 13" xfId="21731"/>
    <cellStyle name="เครื่องหมายจุลภาค 101 14" xfId="21732"/>
    <cellStyle name="เครื่องหมายจุลภาค 101 15" xfId="21733"/>
    <cellStyle name="เครื่องหมายจุลภาค 101 16" xfId="21734"/>
    <cellStyle name="เครื่องหมายจุลภาค 101 17" xfId="21735"/>
    <cellStyle name="เครื่องหมายจุลภาค 101 18" xfId="21736"/>
    <cellStyle name="เครื่องหมายจุลภาค 101 19" xfId="21737"/>
    <cellStyle name="เครื่องหมายจุลภาค 101 2" xfId="21738"/>
    <cellStyle name="เครื่องหมายจุลภาค 101 20" xfId="21739"/>
    <cellStyle name="เครื่องหมายจุลภาค 101 21" xfId="21740"/>
    <cellStyle name="เครื่องหมายจุลภาค 101 22" xfId="21741"/>
    <cellStyle name="เครื่องหมายจุลภาค 101 23" xfId="21742"/>
    <cellStyle name="เครื่องหมายจุลภาค 101 24" xfId="21743"/>
    <cellStyle name="เครื่องหมายจุลภาค 101 25" xfId="21744"/>
    <cellStyle name="เครื่องหมายจุลภาค 101 26" xfId="21745"/>
    <cellStyle name="เครื่องหมายจุลภาค 101 27" xfId="21746"/>
    <cellStyle name="เครื่องหมายจุลภาค 101 28" xfId="21747"/>
    <cellStyle name="เครื่องหมายจุลภาค 101 3" xfId="21748"/>
    <cellStyle name="เครื่องหมายจุลภาค 101 4" xfId="21749"/>
    <cellStyle name="เครื่องหมายจุลภาค 101 5" xfId="21750"/>
    <cellStyle name="เครื่องหมายจุลภาค 101 6" xfId="21751"/>
    <cellStyle name="เครื่องหมายจุลภาค 101 7" xfId="21752"/>
    <cellStyle name="เครื่องหมายจุลภาค 101 8" xfId="21753"/>
    <cellStyle name="เครื่องหมายจุลภาค 101 9" xfId="21754"/>
    <cellStyle name="เครื่องหมายจุลภาค 102 10" xfId="21755"/>
    <cellStyle name="เครื่องหมายจุลภาค 102 11" xfId="21756"/>
    <cellStyle name="เครื่องหมายจุลภาค 102 12" xfId="21757"/>
    <cellStyle name="เครื่องหมายจุลภาค 102 13" xfId="21758"/>
    <cellStyle name="เครื่องหมายจุลภาค 102 14" xfId="21759"/>
    <cellStyle name="เครื่องหมายจุลภาค 102 15" xfId="21760"/>
    <cellStyle name="เครื่องหมายจุลภาค 102 16" xfId="21761"/>
    <cellStyle name="เครื่องหมายจุลภาค 102 17" xfId="21762"/>
    <cellStyle name="เครื่องหมายจุลภาค 102 18" xfId="21763"/>
    <cellStyle name="เครื่องหมายจุลภาค 102 19" xfId="21764"/>
    <cellStyle name="เครื่องหมายจุลภาค 102 2" xfId="21765"/>
    <cellStyle name="เครื่องหมายจุลภาค 102 20" xfId="21766"/>
    <cellStyle name="เครื่องหมายจุลภาค 102 21" xfId="21767"/>
    <cellStyle name="เครื่องหมายจุลภาค 102 22" xfId="21768"/>
    <cellStyle name="เครื่องหมายจุลภาค 102 23" xfId="21769"/>
    <cellStyle name="เครื่องหมายจุลภาค 102 24" xfId="21770"/>
    <cellStyle name="เครื่องหมายจุลภาค 102 25" xfId="21771"/>
    <cellStyle name="เครื่องหมายจุลภาค 102 26" xfId="21772"/>
    <cellStyle name="เครื่องหมายจุลภาค 102 27" xfId="21773"/>
    <cellStyle name="เครื่องหมายจุลภาค 102 28" xfId="21774"/>
    <cellStyle name="เครื่องหมายจุลภาค 102 3" xfId="21775"/>
    <cellStyle name="เครื่องหมายจุลภาค 102 4" xfId="21776"/>
    <cellStyle name="เครื่องหมายจุลภาค 102 5" xfId="21777"/>
    <cellStyle name="เครื่องหมายจุลภาค 102 6" xfId="21778"/>
    <cellStyle name="เครื่องหมายจุลภาค 102 7" xfId="21779"/>
    <cellStyle name="เครื่องหมายจุลภาค 102 8" xfId="21780"/>
    <cellStyle name="เครื่องหมายจุลภาค 102 9" xfId="21781"/>
    <cellStyle name="เครื่องหมายจุลภาค 103 10" xfId="21782"/>
    <cellStyle name="เครื่องหมายจุลภาค 103 11" xfId="21783"/>
    <cellStyle name="เครื่องหมายจุลภาค 103 12" xfId="21784"/>
    <cellStyle name="เครื่องหมายจุลภาค 103 13" xfId="21785"/>
    <cellStyle name="เครื่องหมายจุลภาค 103 14" xfId="21786"/>
    <cellStyle name="เครื่องหมายจุลภาค 103 15" xfId="21787"/>
    <cellStyle name="เครื่องหมายจุลภาค 103 16" xfId="21788"/>
    <cellStyle name="เครื่องหมายจุลภาค 103 17" xfId="21789"/>
    <cellStyle name="เครื่องหมายจุลภาค 103 18" xfId="21790"/>
    <cellStyle name="เครื่องหมายจุลภาค 103 19" xfId="21791"/>
    <cellStyle name="เครื่องหมายจุลภาค 103 2" xfId="21792"/>
    <cellStyle name="เครื่องหมายจุลภาค 103 20" xfId="21793"/>
    <cellStyle name="เครื่องหมายจุลภาค 103 21" xfId="21794"/>
    <cellStyle name="เครื่องหมายจุลภาค 103 22" xfId="21795"/>
    <cellStyle name="เครื่องหมายจุลภาค 103 23" xfId="21796"/>
    <cellStyle name="เครื่องหมายจุลภาค 103 24" xfId="21797"/>
    <cellStyle name="เครื่องหมายจุลภาค 103 25" xfId="21798"/>
    <cellStyle name="เครื่องหมายจุลภาค 103 26" xfId="21799"/>
    <cellStyle name="เครื่องหมายจุลภาค 103 27" xfId="21800"/>
    <cellStyle name="เครื่องหมายจุลภาค 103 28" xfId="21801"/>
    <cellStyle name="เครื่องหมายจุลภาค 103 3" xfId="21802"/>
    <cellStyle name="เครื่องหมายจุลภาค 103 4" xfId="21803"/>
    <cellStyle name="เครื่องหมายจุลภาค 103 5" xfId="21804"/>
    <cellStyle name="เครื่องหมายจุลภาค 103 6" xfId="21805"/>
    <cellStyle name="เครื่องหมายจุลภาค 103 7" xfId="21806"/>
    <cellStyle name="เครื่องหมายจุลภาค 103 8" xfId="21807"/>
    <cellStyle name="เครื่องหมายจุลภาค 103 9" xfId="21808"/>
    <cellStyle name="เครื่องหมายจุลภาค 104 10" xfId="21809"/>
    <cellStyle name="เครื่องหมายจุลภาค 104 11" xfId="21810"/>
    <cellStyle name="เครื่องหมายจุลภาค 104 12" xfId="21811"/>
    <cellStyle name="เครื่องหมายจุลภาค 104 13" xfId="21812"/>
    <cellStyle name="เครื่องหมายจุลภาค 104 14" xfId="21813"/>
    <cellStyle name="เครื่องหมายจุลภาค 104 15" xfId="21814"/>
    <cellStyle name="เครื่องหมายจุลภาค 104 16" xfId="21815"/>
    <cellStyle name="เครื่องหมายจุลภาค 104 17" xfId="21816"/>
    <cellStyle name="เครื่องหมายจุลภาค 104 18" xfId="21817"/>
    <cellStyle name="เครื่องหมายจุลภาค 104 19" xfId="21818"/>
    <cellStyle name="เครื่องหมายจุลภาค 104 2" xfId="21819"/>
    <cellStyle name="เครื่องหมายจุลภาค 104 20" xfId="21820"/>
    <cellStyle name="เครื่องหมายจุลภาค 104 21" xfId="21821"/>
    <cellStyle name="เครื่องหมายจุลภาค 104 22" xfId="21822"/>
    <cellStyle name="เครื่องหมายจุลภาค 104 23" xfId="21823"/>
    <cellStyle name="เครื่องหมายจุลภาค 104 24" xfId="21824"/>
    <cellStyle name="เครื่องหมายจุลภาค 104 25" xfId="21825"/>
    <cellStyle name="เครื่องหมายจุลภาค 104 26" xfId="21826"/>
    <cellStyle name="เครื่องหมายจุลภาค 104 27" xfId="21827"/>
    <cellStyle name="เครื่องหมายจุลภาค 104 28" xfId="21828"/>
    <cellStyle name="เครื่องหมายจุลภาค 104 3" xfId="21829"/>
    <cellStyle name="เครื่องหมายจุลภาค 104 4" xfId="21830"/>
    <cellStyle name="เครื่องหมายจุลภาค 104 5" xfId="21831"/>
    <cellStyle name="เครื่องหมายจุลภาค 104 6" xfId="21832"/>
    <cellStyle name="เครื่องหมายจุลภาค 104 7" xfId="21833"/>
    <cellStyle name="เครื่องหมายจุลภาค 104 8" xfId="21834"/>
    <cellStyle name="เครื่องหมายจุลภาค 104 9" xfId="21835"/>
    <cellStyle name="เครื่องหมายจุลภาค 105 10" xfId="21836"/>
    <cellStyle name="เครื่องหมายจุลภาค 105 11" xfId="21837"/>
    <cellStyle name="เครื่องหมายจุลภาค 105 12" xfId="21838"/>
    <cellStyle name="เครื่องหมายจุลภาค 105 13" xfId="21839"/>
    <cellStyle name="เครื่องหมายจุลภาค 105 14" xfId="21840"/>
    <cellStyle name="เครื่องหมายจุลภาค 105 15" xfId="21841"/>
    <cellStyle name="เครื่องหมายจุลภาค 105 16" xfId="21842"/>
    <cellStyle name="เครื่องหมายจุลภาค 105 17" xfId="21843"/>
    <cellStyle name="เครื่องหมายจุลภาค 105 18" xfId="21844"/>
    <cellStyle name="เครื่องหมายจุลภาค 105 19" xfId="21845"/>
    <cellStyle name="เครื่องหมายจุลภาค 105 2" xfId="21846"/>
    <cellStyle name="เครื่องหมายจุลภาค 105 20" xfId="21847"/>
    <cellStyle name="เครื่องหมายจุลภาค 105 21" xfId="21848"/>
    <cellStyle name="เครื่องหมายจุลภาค 105 22" xfId="21849"/>
    <cellStyle name="เครื่องหมายจุลภาค 105 23" xfId="21850"/>
    <cellStyle name="เครื่องหมายจุลภาค 105 24" xfId="21851"/>
    <cellStyle name="เครื่องหมายจุลภาค 105 25" xfId="21852"/>
    <cellStyle name="เครื่องหมายจุลภาค 105 26" xfId="21853"/>
    <cellStyle name="เครื่องหมายจุลภาค 105 27" xfId="21854"/>
    <cellStyle name="เครื่องหมายจุลภาค 105 28" xfId="21855"/>
    <cellStyle name="เครื่องหมายจุลภาค 105 3" xfId="21856"/>
    <cellStyle name="เครื่องหมายจุลภาค 105 4" xfId="21857"/>
    <cellStyle name="เครื่องหมายจุลภาค 105 5" xfId="21858"/>
    <cellStyle name="เครื่องหมายจุลภาค 105 6" xfId="21859"/>
    <cellStyle name="เครื่องหมายจุลภาค 105 7" xfId="21860"/>
    <cellStyle name="เครื่องหมายจุลภาค 105 8" xfId="21861"/>
    <cellStyle name="เครื่องหมายจุลภาค 105 9" xfId="21862"/>
    <cellStyle name="เครื่องหมายจุลภาค 107 10" xfId="21863"/>
    <cellStyle name="เครื่องหมายจุลภาค 107 11" xfId="21864"/>
    <cellStyle name="เครื่องหมายจุลภาค 107 12" xfId="21865"/>
    <cellStyle name="เครื่องหมายจุลภาค 107 13" xfId="21866"/>
    <cellStyle name="เครื่องหมายจุลภาค 107 14" xfId="21867"/>
    <cellStyle name="เครื่องหมายจุลภาค 107 15" xfId="21868"/>
    <cellStyle name="เครื่องหมายจุลภาค 107 16" xfId="21869"/>
    <cellStyle name="เครื่องหมายจุลภาค 107 17" xfId="21870"/>
    <cellStyle name="เครื่องหมายจุลภาค 107 18" xfId="21871"/>
    <cellStyle name="เครื่องหมายจุลภาค 107 19" xfId="21872"/>
    <cellStyle name="เครื่องหมายจุลภาค 107 2" xfId="21873"/>
    <cellStyle name="เครื่องหมายจุลภาค 107 20" xfId="21874"/>
    <cellStyle name="เครื่องหมายจุลภาค 107 21" xfId="21875"/>
    <cellStyle name="เครื่องหมายจุลภาค 107 22" xfId="21876"/>
    <cellStyle name="เครื่องหมายจุลภาค 107 23" xfId="21877"/>
    <cellStyle name="เครื่องหมายจุลภาค 107 24" xfId="21878"/>
    <cellStyle name="เครื่องหมายจุลภาค 107 25" xfId="21879"/>
    <cellStyle name="เครื่องหมายจุลภาค 107 26" xfId="21880"/>
    <cellStyle name="เครื่องหมายจุลภาค 107 27" xfId="21881"/>
    <cellStyle name="เครื่องหมายจุลภาค 107 28" xfId="21882"/>
    <cellStyle name="เครื่องหมายจุลภาค 107 3" xfId="21883"/>
    <cellStyle name="เครื่องหมายจุลภาค 107 4" xfId="21884"/>
    <cellStyle name="เครื่องหมายจุลภาค 107 5" xfId="21885"/>
    <cellStyle name="เครื่องหมายจุลภาค 107 6" xfId="21886"/>
    <cellStyle name="เครื่องหมายจุลภาค 107 7" xfId="21887"/>
    <cellStyle name="เครื่องหมายจุลภาค 107 8" xfId="21888"/>
    <cellStyle name="เครื่องหมายจุลภาค 107 9" xfId="21889"/>
    <cellStyle name="เครื่องหมายจุลภาค 108 10" xfId="21890"/>
    <cellStyle name="เครื่องหมายจุลภาค 108 11" xfId="21891"/>
    <cellStyle name="เครื่องหมายจุลภาค 108 12" xfId="21892"/>
    <cellStyle name="เครื่องหมายจุลภาค 108 13" xfId="21893"/>
    <cellStyle name="เครื่องหมายจุลภาค 108 14" xfId="21894"/>
    <cellStyle name="เครื่องหมายจุลภาค 108 15" xfId="21895"/>
    <cellStyle name="เครื่องหมายจุลภาค 108 16" xfId="21896"/>
    <cellStyle name="เครื่องหมายจุลภาค 108 17" xfId="21897"/>
    <cellStyle name="เครื่องหมายจุลภาค 108 18" xfId="21898"/>
    <cellStyle name="เครื่องหมายจุลภาค 108 19" xfId="21899"/>
    <cellStyle name="เครื่องหมายจุลภาค 108 2" xfId="21900"/>
    <cellStyle name="เครื่องหมายจุลภาค 108 20" xfId="21901"/>
    <cellStyle name="เครื่องหมายจุลภาค 108 21" xfId="21902"/>
    <cellStyle name="เครื่องหมายจุลภาค 108 22" xfId="21903"/>
    <cellStyle name="เครื่องหมายจุลภาค 108 23" xfId="21904"/>
    <cellStyle name="เครื่องหมายจุลภาค 108 24" xfId="21905"/>
    <cellStyle name="เครื่องหมายจุลภาค 108 25" xfId="21906"/>
    <cellStyle name="เครื่องหมายจุลภาค 108 26" xfId="21907"/>
    <cellStyle name="เครื่องหมายจุลภาค 108 27" xfId="21908"/>
    <cellStyle name="เครื่องหมายจุลภาค 108 28" xfId="21909"/>
    <cellStyle name="เครื่องหมายจุลภาค 108 3" xfId="21910"/>
    <cellStyle name="เครื่องหมายจุลภาค 108 4" xfId="21911"/>
    <cellStyle name="เครื่องหมายจุลภาค 108 5" xfId="21912"/>
    <cellStyle name="เครื่องหมายจุลภาค 108 6" xfId="21913"/>
    <cellStyle name="เครื่องหมายจุลภาค 108 7" xfId="21914"/>
    <cellStyle name="เครื่องหมายจุลภาค 108 8" xfId="21915"/>
    <cellStyle name="เครื่องหมายจุลภาค 108 9" xfId="21916"/>
    <cellStyle name="เครื่องหมายจุลภาค 109 10" xfId="21917"/>
    <cellStyle name="เครื่องหมายจุลภาค 109 11" xfId="21918"/>
    <cellStyle name="เครื่องหมายจุลภาค 109 12" xfId="21919"/>
    <cellStyle name="เครื่องหมายจุลภาค 109 13" xfId="21920"/>
    <cellStyle name="เครื่องหมายจุลภาค 109 14" xfId="21921"/>
    <cellStyle name="เครื่องหมายจุลภาค 109 15" xfId="21922"/>
    <cellStyle name="เครื่องหมายจุลภาค 109 16" xfId="21923"/>
    <cellStyle name="เครื่องหมายจุลภาค 109 17" xfId="21924"/>
    <cellStyle name="เครื่องหมายจุลภาค 109 18" xfId="21925"/>
    <cellStyle name="เครื่องหมายจุลภาค 109 19" xfId="21926"/>
    <cellStyle name="เครื่องหมายจุลภาค 109 2" xfId="21927"/>
    <cellStyle name="เครื่องหมายจุลภาค 109 20" xfId="21928"/>
    <cellStyle name="เครื่องหมายจุลภาค 109 21" xfId="21929"/>
    <cellStyle name="เครื่องหมายจุลภาค 109 22" xfId="21930"/>
    <cellStyle name="เครื่องหมายจุลภาค 109 23" xfId="21931"/>
    <cellStyle name="เครื่องหมายจุลภาค 109 24" xfId="21932"/>
    <cellStyle name="เครื่องหมายจุลภาค 109 25" xfId="21933"/>
    <cellStyle name="เครื่องหมายจุลภาค 109 26" xfId="21934"/>
    <cellStyle name="เครื่องหมายจุลภาค 109 27" xfId="21935"/>
    <cellStyle name="เครื่องหมายจุลภาค 109 28" xfId="21936"/>
    <cellStyle name="เครื่องหมายจุลภาค 109 3" xfId="21937"/>
    <cellStyle name="เครื่องหมายจุลภาค 109 4" xfId="21938"/>
    <cellStyle name="เครื่องหมายจุลภาค 109 5" xfId="21939"/>
    <cellStyle name="เครื่องหมายจุลภาค 109 6" xfId="21940"/>
    <cellStyle name="เครื่องหมายจุลภาค 109 7" xfId="21941"/>
    <cellStyle name="เครื่องหมายจุลภาค 109 8" xfId="21942"/>
    <cellStyle name="เครื่องหมายจุลภาค 109 9" xfId="21943"/>
    <cellStyle name="เครื่องหมายจุลภาค 11" xfId="21944"/>
    <cellStyle name="เครื่องหมายจุลภาค 110 10" xfId="21945"/>
    <cellStyle name="เครื่องหมายจุลภาค 110 11" xfId="21946"/>
    <cellStyle name="เครื่องหมายจุลภาค 110 12" xfId="21947"/>
    <cellStyle name="เครื่องหมายจุลภาค 110 13" xfId="21948"/>
    <cellStyle name="เครื่องหมายจุลภาค 110 14" xfId="21949"/>
    <cellStyle name="เครื่องหมายจุลภาค 110 15" xfId="21950"/>
    <cellStyle name="เครื่องหมายจุลภาค 110 16" xfId="21951"/>
    <cellStyle name="เครื่องหมายจุลภาค 110 17" xfId="21952"/>
    <cellStyle name="เครื่องหมายจุลภาค 110 18" xfId="21953"/>
    <cellStyle name="เครื่องหมายจุลภาค 110 19" xfId="21954"/>
    <cellStyle name="เครื่องหมายจุลภาค 110 2" xfId="21955"/>
    <cellStyle name="เครื่องหมายจุลภาค 110 20" xfId="21956"/>
    <cellStyle name="เครื่องหมายจุลภาค 110 21" xfId="21957"/>
    <cellStyle name="เครื่องหมายจุลภาค 110 22" xfId="21958"/>
    <cellStyle name="เครื่องหมายจุลภาค 110 23" xfId="21959"/>
    <cellStyle name="เครื่องหมายจุลภาค 110 24" xfId="21960"/>
    <cellStyle name="เครื่องหมายจุลภาค 110 25" xfId="21961"/>
    <cellStyle name="เครื่องหมายจุลภาค 110 26" xfId="21962"/>
    <cellStyle name="เครื่องหมายจุลภาค 110 27" xfId="21963"/>
    <cellStyle name="เครื่องหมายจุลภาค 110 28" xfId="21964"/>
    <cellStyle name="เครื่องหมายจุลภาค 110 3" xfId="21965"/>
    <cellStyle name="เครื่องหมายจุลภาค 110 4" xfId="21966"/>
    <cellStyle name="เครื่องหมายจุลภาค 110 5" xfId="21967"/>
    <cellStyle name="เครื่องหมายจุลภาค 110 6" xfId="21968"/>
    <cellStyle name="เครื่องหมายจุลภาค 110 7" xfId="21969"/>
    <cellStyle name="เครื่องหมายจุลภาค 110 8" xfId="21970"/>
    <cellStyle name="เครื่องหมายจุลภาค 110 9" xfId="21971"/>
    <cellStyle name="เครื่องหมายจุลภาค 113 10" xfId="21972"/>
    <cellStyle name="เครื่องหมายจุลภาค 113 11" xfId="21973"/>
    <cellStyle name="เครื่องหมายจุลภาค 113 12" xfId="21974"/>
    <cellStyle name="เครื่องหมายจุลภาค 113 13" xfId="21975"/>
    <cellStyle name="เครื่องหมายจุลภาค 113 14" xfId="21976"/>
    <cellStyle name="เครื่องหมายจุลภาค 113 15" xfId="21977"/>
    <cellStyle name="เครื่องหมายจุลภาค 113 16" xfId="21978"/>
    <cellStyle name="เครื่องหมายจุลภาค 113 17" xfId="21979"/>
    <cellStyle name="เครื่องหมายจุลภาค 113 18" xfId="21980"/>
    <cellStyle name="เครื่องหมายจุลภาค 113 19" xfId="21981"/>
    <cellStyle name="เครื่องหมายจุลภาค 113 2" xfId="21982"/>
    <cellStyle name="เครื่องหมายจุลภาค 113 20" xfId="21983"/>
    <cellStyle name="เครื่องหมายจุลภาค 113 21" xfId="21984"/>
    <cellStyle name="เครื่องหมายจุลภาค 113 22" xfId="21985"/>
    <cellStyle name="เครื่องหมายจุลภาค 113 23" xfId="21986"/>
    <cellStyle name="เครื่องหมายจุลภาค 113 24" xfId="21987"/>
    <cellStyle name="เครื่องหมายจุลภาค 113 25" xfId="21988"/>
    <cellStyle name="เครื่องหมายจุลภาค 113 26" xfId="21989"/>
    <cellStyle name="เครื่องหมายจุลภาค 113 27" xfId="21990"/>
    <cellStyle name="เครื่องหมายจุลภาค 113 28" xfId="21991"/>
    <cellStyle name="เครื่องหมายจุลภาค 113 3" xfId="21992"/>
    <cellStyle name="เครื่องหมายจุลภาค 113 4" xfId="21993"/>
    <cellStyle name="เครื่องหมายจุลภาค 113 5" xfId="21994"/>
    <cellStyle name="เครื่องหมายจุลภาค 113 6" xfId="21995"/>
    <cellStyle name="เครื่องหมายจุลภาค 113 7" xfId="21996"/>
    <cellStyle name="เครื่องหมายจุลภาค 113 8" xfId="21997"/>
    <cellStyle name="เครื่องหมายจุลภาค 113 9" xfId="21998"/>
    <cellStyle name="เครื่องหมายจุลภาค 114 10" xfId="21999"/>
    <cellStyle name="เครื่องหมายจุลภาค 114 11" xfId="22000"/>
    <cellStyle name="เครื่องหมายจุลภาค 114 12" xfId="22001"/>
    <cellStyle name="เครื่องหมายจุลภาค 114 13" xfId="22002"/>
    <cellStyle name="เครื่องหมายจุลภาค 114 14" xfId="22003"/>
    <cellStyle name="เครื่องหมายจุลภาค 114 15" xfId="22004"/>
    <cellStyle name="เครื่องหมายจุลภาค 114 16" xfId="22005"/>
    <cellStyle name="เครื่องหมายจุลภาค 114 17" xfId="22006"/>
    <cellStyle name="เครื่องหมายจุลภาค 114 18" xfId="22007"/>
    <cellStyle name="เครื่องหมายจุลภาค 114 19" xfId="22008"/>
    <cellStyle name="เครื่องหมายจุลภาค 114 2" xfId="22009"/>
    <cellStyle name="เครื่องหมายจุลภาค 114 20" xfId="22010"/>
    <cellStyle name="เครื่องหมายจุลภาค 114 21" xfId="22011"/>
    <cellStyle name="เครื่องหมายจุลภาค 114 22" xfId="22012"/>
    <cellStyle name="เครื่องหมายจุลภาค 114 23" xfId="22013"/>
    <cellStyle name="เครื่องหมายจุลภาค 114 24" xfId="22014"/>
    <cellStyle name="เครื่องหมายจุลภาค 114 25" xfId="22015"/>
    <cellStyle name="เครื่องหมายจุลภาค 114 26" xfId="22016"/>
    <cellStyle name="เครื่องหมายจุลภาค 114 27" xfId="22017"/>
    <cellStyle name="เครื่องหมายจุลภาค 114 28" xfId="22018"/>
    <cellStyle name="เครื่องหมายจุลภาค 114 3" xfId="22019"/>
    <cellStyle name="เครื่องหมายจุลภาค 114 4" xfId="22020"/>
    <cellStyle name="เครื่องหมายจุลภาค 114 5" xfId="22021"/>
    <cellStyle name="เครื่องหมายจุลภาค 114 6" xfId="22022"/>
    <cellStyle name="เครื่องหมายจุลภาค 114 7" xfId="22023"/>
    <cellStyle name="เครื่องหมายจุลภาค 114 8" xfId="22024"/>
    <cellStyle name="เครื่องหมายจุลภาค 114 9" xfId="22025"/>
    <cellStyle name="เครื่องหมายจุลภาค 115 10" xfId="22026"/>
    <cellStyle name="เครื่องหมายจุลภาค 115 11" xfId="22027"/>
    <cellStyle name="เครื่องหมายจุลภาค 115 12" xfId="22028"/>
    <cellStyle name="เครื่องหมายจุลภาค 115 13" xfId="22029"/>
    <cellStyle name="เครื่องหมายจุลภาค 115 14" xfId="22030"/>
    <cellStyle name="เครื่องหมายจุลภาค 115 15" xfId="22031"/>
    <cellStyle name="เครื่องหมายจุลภาค 115 16" xfId="22032"/>
    <cellStyle name="เครื่องหมายจุลภาค 115 17" xfId="22033"/>
    <cellStyle name="เครื่องหมายจุลภาค 115 18" xfId="22034"/>
    <cellStyle name="เครื่องหมายจุลภาค 115 19" xfId="22035"/>
    <cellStyle name="เครื่องหมายจุลภาค 115 2" xfId="22036"/>
    <cellStyle name="เครื่องหมายจุลภาค 115 20" xfId="22037"/>
    <cellStyle name="เครื่องหมายจุลภาค 115 21" xfId="22038"/>
    <cellStyle name="เครื่องหมายจุลภาค 115 22" xfId="22039"/>
    <cellStyle name="เครื่องหมายจุลภาค 115 23" xfId="22040"/>
    <cellStyle name="เครื่องหมายจุลภาค 115 24" xfId="22041"/>
    <cellStyle name="เครื่องหมายจุลภาค 115 25" xfId="22042"/>
    <cellStyle name="เครื่องหมายจุลภาค 115 26" xfId="22043"/>
    <cellStyle name="เครื่องหมายจุลภาค 115 27" xfId="22044"/>
    <cellStyle name="เครื่องหมายจุลภาค 115 28" xfId="22045"/>
    <cellStyle name="เครื่องหมายจุลภาค 115 3" xfId="22046"/>
    <cellStyle name="เครื่องหมายจุลภาค 115 4" xfId="22047"/>
    <cellStyle name="เครื่องหมายจุลภาค 115 5" xfId="22048"/>
    <cellStyle name="เครื่องหมายจุลภาค 115 6" xfId="22049"/>
    <cellStyle name="เครื่องหมายจุลภาค 115 7" xfId="22050"/>
    <cellStyle name="เครื่องหมายจุลภาค 115 8" xfId="22051"/>
    <cellStyle name="เครื่องหมายจุลภาค 115 9" xfId="22052"/>
    <cellStyle name="เครื่องหมายจุลภาค 116 10" xfId="22053"/>
    <cellStyle name="เครื่องหมายจุลภาค 116 11" xfId="22054"/>
    <cellStyle name="เครื่องหมายจุลภาค 116 12" xfId="22055"/>
    <cellStyle name="เครื่องหมายจุลภาค 116 13" xfId="22056"/>
    <cellStyle name="เครื่องหมายจุลภาค 116 14" xfId="22057"/>
    <cellStyle name="เครื่องหมายจุลภาค 116 15" xfId="22058"/>
    <cellStyle name="เครื่องหมายจุลภาค 116 16" xfId="22059"/>
    <cellStyle name="เครื่องหมายจุลภาค 116 17" xfId="22060"/>
    <cellStyle name="เครื่องหมายจุลภาค 116 18" xfId="22061"/>
    <cellStyle name="เครื่องหมายจุลภาค 116 19" xfId="22062"/>
    <cellStyle name="เครื่องหมายจุลภาค 116 2" xfId="22063"/>
    <cellStyle name="เครื่องหมายจุลภาค 116 20" xfId="22064"/>
    <cellStyle name="เครื่องหมายจุลภาค 116 21" xfId="22065"/>
    <cellStyle name="เครื่องหมายจุลภาค 116 22" xfId="22066"/>
    <cellStyle name="เครื่องหมายจุลภาค 116 23" xfId="22067"/>
    <cellStyle name="เครื่องหมายจุลภาค 116 24" xfId="22068"/>
    <cellStyle name="เครื่องหมายจุลภาค 116 25" xfId="22069"/>
    <cellStyle name="เครื่องหมายจุลภาค 116 26" xfId="22070"/>
    <cellStyle name="เครื่องหมายจุลภาค 116 27" xfId="22071"/>
    <cellStyle name="เครื่องหมายจุลภาค 116 28" xfId="22072"/>
    <cellStyle name="เครื่องหมายจุลภาค 116 3" xfId="22073"/>
    <cellStyle name="เครื่องหมายจุลภาค 116 4" xfId="22074"/>
    <cellStyle name="เครื่องหมายจุลภาค 116 5" xfId="22075"/>
    <cellStyle name="เครื่องหมายจุลภาค 116 6" xfId="22076"/>
    <cellStyle name="เครื่องหมายจุลภาค 116 7" xfId="22077"/>
    <cellStyle name="เครื่องหมายจุลภาค 116 8" xfId="22078"/>
    <cellStyle name="เครื่องหมายจุลภาค 116 9" xfId="22079"/>
    <cellStyle name="เครื่องหมายจุลภาค 117 10" xfId="22080"/>
    <cellStyle name="เครื่องหมายจุลภาค 117 11" xfId="22081"/>
    <cellStyle name="เครื่องหมายจุลภาค 117 12" xfId="22082"/>
    <cellStyle name="เครื่องหมายจุลภาค 117 13" xfId="22083"/>
    <cellStyle name="เครื่องหมายจุลภาค 117 14" xfId="22084"/>
    <cellStyle name="เครื่องหมายจุลภาค 117 15" xfId="22085"/>
    <cellStyle name="เครื่องหมายจุลภาค 117 16" xfId="22086"/>
    <cellStyle name="เครื่องหมายจุลภาค 117 17" xfId="22087"/>
    <cellStyle name="เครื่องหมายจุลภาค 117 18" xfId="22088"/>
    <cellStyle name="เครื่องหมายจุลภาค 117 19" xfId="22089"/>
    <cellStyle name="เครื่องหมายจุลภาค 117 2" xfId="22090"/>
    <cellStyle name="เครื่องหมายจุลภาค 117 20" xfId="22091"/>
    <cellStyle name="เครื่องหมายจุลภาค 117 21" xfId="22092"/>
    <cellStyle name="เครื่องหมายจุลภาค 117 22" xfId="22093"/>
    <cellStyle name="เครื่องหมายจุลภาค 117 23" xfId="22094"/>
    <cellStyle name="เครื่องหมายจุลภาค 117 24" xfId="22095"/>
    <cellStyle name="เครื่องหมายจุลภาค 117 25" xfId="22096"/>
    <cellStyle name="เครื่องหมายจุลภาค 117 26" xfId="22097"/>
    <cellStyle name="เครื่องหมายจุลภาค 117 27" xfId="22098"/>
    <cellStyle name="เครื่องหมายจุลภาค 117 28" xfId="22099"/>
    <cellStyle name="เครื่องหมายจุลภาค 117 3" xfId="22100"/>
    <cellStyle name="เครื่องหมายจุลภาค 117 4" xfId="22101"/>
    <cellStyle name="เครื่องหมายจุลภาค 117 5" xfId="22102"/>
    <cellStyle name="เครื่องหมายจุลภาค 117 6" xfId="22103"/>
    <cellStyle name="เครื่องหมายจุลภาค 117 7" xfId="22104"/>
    <cellStyle name="เครื่องหมายจุลภาค 117 8" xfId="22105"/>
    <cellStyle name="เครื่องหมายจุลภาค 117 9" xfId="22106"/>
    <cellStyle name="เครื่องหมายจุลภาค 118 10" xfId="22107"/>
    <cellStyle name="เครื่องหมายจุลภาค 118 11" xfId="22108"/>
    <cellStyle name="เครื่องหมายจุลภาค 118 12" xfId="22109"/>
    <cellStyle name="เครื่องหมายจุลภาค 118 13" xfId="22110"/>
    <cellStyle name="เครื่องหมายจุลภาค 118 14" xfId="22111"/>
    <cellStyle name="เครื่องหมายจุลภาค 118 15" xfId="22112"/>
    <cellStyle name="เครื่องหมายจุลภาค 118 16" xfId="22113"/>
    <cellStyle name="เครื่องหมายจุลภาค 118 17" xfId="22114"/>
    <cellStyle name="เครื่องหมายจุลภาค 118 18" xfId="22115"/>
    <cellStyle name="เครื่องหมายจุลภาค 118 19" xfId="22116"/>
    <cellStyle name="เครื่องหมายจุลภาค 118 2" xfId="22117"/>
    <cellStyle name="เครื่องหมายจุลภาค 118 20" xfId="22118"/>
    <cellStyle name="เครื่องหมายจุลภาค 118 21" xfId="22119"/>
    <cellStyle name="เครื่องหมายจุลภาค 118 22" xfId="22120"/>
    <cellStyle name="เครื่องหมายจุลภาค 118 23" xfId="22121"/>
    <cellStyle name="เครื่องหมายจุลภาค 118 24" xfId="22122"/>
    <cellStyle name="เครื่องหมายจุลภาค 118 25" xfId="22123"/>
    <cellStyle name="เครื่องหมายจุลภาค 118 26" xfId="22124"/>
    <cellStyle name="เครื่องหมายจุลภาค 118 27" xfId="22125"/>
    <cellStyle name="เครื่องหมายจุลภาค 118 28" xfId="22126"/>
    <cellStyle name="เครื่องหมายจุลภาค 118 3" xfId="22127"/>
    <cellStyle name="เครื่องหมายจุลภาค 118 4" xfId="22128"/>
    <cellStyle name="เครื่องหมายจุลภาค 118 5" xfId="22129"/>
    <cellStyle name="เครื่องหมายจุลภาค 118 6" xfId="22130"/>
    <cellStyle name="เครื่องหมายจุลภาค 118 7" xfId="22131"/>
    <cellStyle name="เครื่องหมายจุลภาค 118 8" xfId="22132"/>
    <cellStyle name="เครื่องหมายจุลภาค 118 9" xfId="22133"/>
    <cellStyle name="เครื่องหมายจุลภาค 12" xfId="22134"/>
    <cellStyle name="เครื่องหมายจุลภาค 12 2" xfId="28461"/>
    <cellStyle name="เครื่องหมายจุลภาค 12 3" xfId="28438"/>
    <cellStyle name="เครื่องหมายจุลภาค 13" xfId="22135"/>
    <cellStyle name="เครื่องหมายจุลภาค 13 2" xfId="22136"/>
    <cellStyle name="เครื่องหมายจุลภาค 13 2 2" xfId="28463"/>
    <cellStyle name="เครื่องหมายจุลภาค 13 3" xfId="22137"/>
    <cellStyle name="เครื่องหมายจุลภาค 13 4" xfId="28441"/>
    <cellStyle name="เครื่องหมายจุลภาค 14" xfId="22138"/>
    <cellStyle name="เครื่องหมายจุลภาค 14 2" xfId="28465"/>
    <cellStyle name="เครื่องหมายจุลภาค 14 3" xfId="28444"/>
    <cellStyle name="เครื่องหมายจุลภาค 15" xfId="22139"/>
    <cellStyle name="เครื่องหมายจุลภาค 15 2" xfId="28467"/>
    <cellStyle name="เครื่องหมายจุลภาค 15 3" xfId="28447"/>
    <cellStyle name="เครื่องหมายจุลภาค 16" xfId="22140"/>
    <cellStyle name="เครื่องหมายจุลภาค 16 10" xfId="22141"/>
    <cellStyle name="เครื่องหมายจุลภาค 16 11" xfId="22142"/>
    <cellStyle name="เครื่องหมายจุลภาค 16 12" xfId="22143"/>
    <cellStyle name="เครื่องหมายจุลภาค 16 13" xfId="22144"/>
    <cellStyle name="เครื่องหมายจุลภาค 16 14" xfId="22145"/>
    <cellStyle name="เครื่องหมายจุลภาค 16 15" xfId="22146"/>
    <cellStyle name="เครื่องหมายจุลภาค 16 16" xfId="22147"/>
    <cellStyle name="เครื่องหมายจุลภาค 16 17" xfId="22148"/>
    <cellStyle name="เครื่องหมายจุลภาค 16 18" xfId="22149"/>
    <cellStyle name="เครื่องหมายจุลภาค 16 19" xfId="22150"/>
    <cellStyle name="เครื่องหมายจุลภาค 16 2" xfId="22151"/>
    <cellStyle name="เครื่องหมายจุลภาค 16 20" xfId="22152"/>
    <cellStyle name="เครื่องหมายจุลภาค 16 21" xfId="22153"/>
    <cellStyle name="เครื่องหมายจุลภาค 16 22" xfId="22154"/>
    <cellStyle name="เครื่องหมายจุลภาค 16 23" xfId="22155"/>
    <cellStyle name="เครื่องหมายจุลภาค 16 24" xfId="22156"/>
    <cellStyle name="เครื่องหมายจุลภาค 16 25" xfId="22157"/>
    <cellStyle name="เครื่องหมายจุลภาค 16 26" xfId="22158"/>
    <cellStyle name="เครื่องหมายจุลภาค 16 27" xfId="22159"/>
    <cellStyle name="เครื่องหมายจุลภาค 16 28" xfId="22160"/>
    <cellStyle name="เครื่องหมายจุลภาค 16 29" xfId="22161"/>
    <cellStyle name="เครื่องหมายจุลภาค 16 3" xfId="22162"/>
    <cellStyle name="เครื่องหมายจุลภาค 16 30" xfId="22163"/>
    <cellStyle name="เครื่องหมายจุลภาค 16 31" xfId="22164"/>
    <cellStyle name="เครื่องหมายจุลภาค 16 32" xfId="28942"/>
    <cellStyle name="เครื่องหมายจุลภาค 16 4" xfId="22165"/>
    <cellStyle name="เครื่องหมายจุลภาค 16 5" xfId="22166"/>
    <cellStyle name="เครื่องหมายจุลภาค 16 6" xfId="22167"/>
    <cellStyle name="เครื่องหมายจุลภาค 16 7" xfId="22168"/>
    <cellStyle name="เครื่องหมายจุลภาค 16 8" xfId="22169"/>
    <cellStyle name="เครื่องหมายจุลภาค 16 9" xfId="22170"/>
    <cellStyle name="เครื่องหมายจุลภาค 17" xfId="22171"/>
    <cellStyle name="เครื่องหมายจุลภาค 18" xfId="22172"/>
    <cellStyle name="เครื่องหมายจุลภาค 19" xfId="22173"/>
    <cellStyle name="เครื่องหมายจุลภาค 2" xfId="22174"/>
    <cellStyle name="เครื่องหมายจุลภาค 2 10" xfId="22175"/>
    <cellStyle name="เครื่องหมายจุลภาค 2 10 2" xfId="22176"/>
    <cellStyle name="เครื่องหมายจุลภาค 2 10 3" xfId="22177"/>
    <cellStyle name="เครื่องหมายจุลภาค 2 10 4" xfId="28436"/>
    <cellStyle name="เครื่องหมายจุลภาค 2 100" xfId="22178"/>
    <cellStyle name="เครื่องหมายจุลภาค 2 101" xfId="22179"/>
    <cellStyle name="เครื่องหมายจุลภาค 2 102" xfId="22180"/>
    <cellStyle name="เครื่องหมายจุลภาค 2 103" xfId="22181"/>
    <cellStyle name="เครื่องหมายจุลภาค 2 104" xfId="22182"/>
    <cellStyle name="เครื่องหมายจุลภาค 2 105" xfId="22183"/>
    <cellStyle name="เครื่องหมายจุลภาค 2 106" xfId="22184"/>
    <cellStyle name="เครื่องหมายจุลภาค 2 107" xfId="22185"/>
    <cellStyle name="เครื่องหมายจุลภาค 2 108" xfId="22186"/>
    <cellStyle name="เครื่องหมายจุลภาค 2 109" xfId="22187"/>
    <cellStyle name="เครื่องหมายจุลภาค 2 11" xfId="22188"/>
    <cellStyle name="เครื่องหมายจุลภาค 2 11 2" xfId="22189"/>
    <cellStyle name="เครื่องหมายจุลภาค 2 11 3" xfId="22190"/>
    <cellStyle name="เครื่องหมายจุลภาค 2 11 4" xfId="28439"/>
    <cellStyle name="เครื่องหมายจุลภาค 2 110" xfId="22191"/>
    <cellStyle name="เครื่องหมายจุลภาค 2 111" xfId="22192"/>
    <cellStyle name="เครื่องหมายจุลภาค 2 112" xfId="22193"/>
    <cellStyle name="เครื่องหมายจุลภาค 2 113" xfId="22194"/>
    <cellStyle name="เครื่องหมายจุลภาค 2 114" xfId="28255"/>
    <cellStyle name="เครื่องหมายจุลภาค 2 114 2" xfId="28992"/>
    <cellStyle name="เครื่องหมายจุลภาค 2 115" xfId="28364"/>
    <cellStyle name="เครื่องหมายจุลภาค 2 12" xfId="22195"/>
    <cellStyle name="เครื่องหมายจุลภาค 2 12 2" xfId="22196"/>
    <cellStyle name="เครื่องหมายจุลภาค 2 12 3" xfId="22197"/>
    <cellStyle name="เครื่องหมายจุลภาค 2 12 4" xfId="28442"/>
    <cellStyle name="เครื่องหมายจุลภาค 2 13" xfId="22198"/>
    <cellStyle name="เครื่องหมายจุลภาค 2 13 2" xfId="22199"/>
    <cellStyle name="เครื่องหมายจุลภาค 2 13 3" xfId="22200"/>
    <cellStyle name="เครื่องหมายจุลภาค 2 13 4" xfId="28445"/>
    <cellStyle name="เครื่องหมายจุลภาค 2 14" xfId="22201"/>
    <cellStyle name="เครื่องหมายจุลภาค 2 14 2" xfId="22202"/>
    <cellStyle name="เครื่องหมายจุลภาค 2 14 3" xfId="22203"/>
    <cellStyle name="เครื่องหมายจุลภาค 2 14 4" xfId="28448"/>
    <cellStyle name="เครื่องหมายจุลภาค 2 15" xfId="22204"/>
    <cellStyle name="เครื่องหมายจุลภาค 2 15 2" xfId="22205"/>
    <cellStyle name="เครื่องหมายจุลภาค 2 15 3" xfId="22206"/>
    <cellStyle name="เครื่องหมายจุลภาค 2 15 4" xfId="28449"/>
    <cellStyle name="เครื่องหมายจุลภาค 2 16" xfId="22207"/>
    <cellStyle name="เครื่องหมายจุลภาค 2 16 2" xfId="22208"/>
    <cellStyle name="เครื่องหมายจุลภาค 2 16 3" xfId="22209"/>
    <cellStyle name="เครื่องหมายจุลภาค 2 16 4" xfId="28450"/>
    <cellStyle name="เครื่องหมายจุลภาค 2 17" xfId="22210"/>
    <cellStyle name="เครื่องหมายจุลภาค 2 17 2" xfId="22211"/>
    <cellStyle name="เครื่องหมายจุลภาค 2 17 3" xfId="22212"/>
    <cellStyle name="เครื่องหมายจุลภาค 2 18" xfId="22213"/>
    <cellStyle name="เครื่องหมายจุลภาค 2 19" xfId="22214"/>
    <cellStyle name="เครื่องหมายจุลภาค 2 2" xfId="22215"/>
    <cellStyle name="เครื่องหมายจุลภาค 2 2 10" xfId="22216"/>
    <cellStyle name="เครื่องหมายจุลภาค 2 2 10 2" xfId="22217"/>
    <cellStyle name="เครื่องหมายจุลภาค 2 2 10 3" xfId="22218"/>
    <cellStyle name="เครื่องหมายจุลภาค 2 2 100" xfId="22219"/>
    <cellStyle name="เครื่องหมายจุลภาค 2 2 100 2" xfId="22220"/>
    <cellStyle name="เครื่องหมายจุลภาค 2 2 100 3" xfId="28944"/>
    <cellStyle name="เครื่องหมายจุลภาค 2 2 101" xfId="22221"/>
    <cellStyle name="เครื่องหมายจุลภาค 2 2 102" xfId="22222"/>
    <cellStyle name="เครื่องหมายจุลภาค 2 2 103" xfId="28256"/>
    <cellStyle name="เครื่องหมายจุลภาค 2 2 103 2" xfId="28993"/>
    <cellStyle name="เครื่องหมายจุลภาค 2 2 104" xfId="28365"/>
    <cellStyle name="เครื่องหมายจุลภาค 2 2 105" xfId="28418"/>
    <cellStyle name="เครื่องหมายจุลภาค 2 2 11" xfId="22223"/>
    <cellStyle name="เครื่องหมายจุลภาค 2 2 11 2" xfId="22224"/>
    <cellStyle name="เครื่องหมายจุลภาค 2 2 11 3" xfId="22225"/>
    <cellStyle name="เครื่องหมายจุลภาค 2 2 12" xfId="22226"/>
    <cellStyle name="เครื่องหมายจุลภาค 2 2 12 2" xfId="22227"/>
    <cellStyle name="เครื่องหมายจุลภาค 2 2 12 3" xfId="22228"/>
    <cellStyle name="เครื่องหมายจุลภาค 2 2 13" xfId="22229"/>
    <cellStyle name="เครื่องหมายจุลภาค 2 2 13 2" xfId="22230"/>
    <cellStyle name="เครื่องหมายจุลภาค 2 2 13 3" xfId="22231"/>
    <cellStyle name="เครื่องหมายจุลภาค 2 2 14" xfId="22232"/>
    <cellStyle name="เครื่องหมายจุลภาค 2 2 14 2" xfId="22233"/>
    <cellStyle name="เครื่องหมายจุลภาค 2 2 14 3" xfId="22234"/>
    <cellStyle name="เครื่องหมายจุลภาค 2 2 15" xfId="22235"/>
    <cellStyle name="เครื่องหมายจุลภาค 2 2 15 2" xfId="22236"/>
    <cellStyle name="เครื่องหมายจุลภาค 2 2 15 3" xfId="22237"/>
    <cellStyle name="เครื่องหมายจุลภาค 2 2 16" xfId="22238"/>
    <cellStyle name="เครื่องหมายจุลภาค 2 2 16 2" xfId="22239"/>
    <cellStyle name="เครื่องหมายจุลภาค 2 2 16 3" xfId="22240"/>
    <cellStyle name="เครื่องหมายจุลภาค 2 2 17" xfId="22241"/>
    <cellStyle name="เครื่องหมายจุลภาค 2 2 17 2" xfId="22242"/>
    <cellStyle name="เครื่องหมายจุลภาค 2 2 17 3" xfId="22243"/>
    <cellStyle name="เครื่องหมายจุลภาค 2 2 18" xfId="22244"/>
    <cellStyle name="เครื่องหมายจุลภาค 2 2 18 2" xfId="22245"/>
    <cellStyle name="เครื่องหมายจุลภาค 2 2 18 3" xfId="22246"/>
    <cellStyle name="เครื่องหมายจุลภาค 2 2 19" xfId="22247"/>
    <cellStyle name="เครื่องหมายจุลภาค 2 2 19 2" xfId="22248"/>
    <cellStyle name="เครื่องหมายจุลภาค 2 2 19 3" xfId="22249"/>
    <cellStyle name="เครื่องหมายจุลภาค 2 2 2" xfId="22250"/>
    <cellStyle name="เครื่องหมายจุลภาค 2 2 2 10" xfId="22251"/>
    <cellStyle name="เครื่องหมายจุลภาค 2 2 2 11" xfId="22252"/>
    <cellStyle name="เครื่องหมายจุลภาค 2 2 2 12" xfId="22253"/>
    <cellStyle name="เครื่องหมายจุลภาค 2 2 2 13" xfId="22254"/>
    <cellStyle name="เครื่องหมายจุลภาค 2 2 2 14" xfId="22255"/>
    <cellStyle name="เครื่องหมายจุลภาค 2 2 2 15" xfId="22256"/>
    <cellStyle name="เครื่องหมายจุลภาค 2 2 2 16" xfId="22257"/>
    <cellStyle name="เครื่องหมายจุลภาค 2 2 2 17" xfId="22258"/>
    <cellStyle name="เครื่องหมายจุลภาค 2 2 2 18" xfId="22259"/>
    <cellStyle name="เครื่องหมายจุลภาค 2 2 2 19" xfId="22260"/>
    <cellStyle name="เครื่องหมายจุลภาค 2 2 2 2" xfId="22261"/>
    <cellStyle name="เครื่องหมายจุลภาค 2 2 2 20" xfId="22262"/>
    <cellStyle name="เครื่องหมายจุลภาค 2 2 2 21" xfId="22263"/>
    <cellStyle name="เครื่องหมายจุลภาค 2 2 2 22" xfId="22264"/>
    <cellStyle name="เครื่องหมายจุลภาค 2 2 2 23" xfId="28392"/>
    <cellStyle name="เครื่องหมายจุลภาค 2 2 2 3" xfId="22265"/>
    <cellStyle name="เครื่องหมายจุลภาค 2 2 2 4" xfId="22266"/>
    <cellStyle name="เครื่องหมายจุลภาค 2 2 2 5" xfId="22267"/>
    <cellStyle name="เครื่องหมายจุลภาค 2 2 2 6" xfId="22268"/>
    <cellStyle name="เครื่องหมายจุลภาค 2 2 2 7" xfId="22269"/>
    <cellStyle name="เครื่องหมายจุลภาค 2 2 2 8" xfId="22270"/>
    <cellStyle name="เครื่องหมายจุลภาค 2 2 2 9" xfId="22271"/>
    <cellStyle name="เครื่องหมายจุลภาค 2 2 20" xfId="22272"/>
    <cellStyle name="เครื่องหมายจุลภาค 2 2 20 2" xfId="22273"/>
    <cellStyle name="เครื่องหมายจุลภาค 2 2 20 3" xfId="22274"/>
    <cellStyle name="เครื่องหมายจุลภาค 2 2 21" xfId="22275"/>
    <cellStyle name="เครื่องหมายจุลภาค 2 2 21 2" xfId="22276"/>
    <cellStyle name="เครื่องหมายจุลภาค 2 2 21 3" xfId="22277"/>
    <cellStyle name="เครื่องหมายจุลภาค 2 2 22" xfId="22278"/>
    <cellStyle name="เครื่องหมายจุลภาค 2 2 22 2" xfId="22279"/>
    <cellStyle name="เครื่องหมายจุลภาค 2 2 22 3" xfId="22280"/>
    <cellStyle name="เครื่องหมายจุลภาค 2 2 23" xfId="22281"/>
    <cellStyle name="เครื่องหมายจุลภาค 2 2 23 2" xfId="22282"/>
    <cellStyle name="เครื่องหมายจุลภาค 2 2 23 3" xfId="22283"/>
    <cellStyle name="เครื่องหมายจุลภาค 2 2 24" xfId="22284"/>
    <cellStyle name="เครื่องหมายจุลภาค 2 2 24 2" xfId="22285"/>
    <cellStyle name="เครื่องหมายจุลภาค 2 2 24 3" xfId="22286"/>
    <cellStyle name="เครื่องหมายจุลภาค 2 2 25" xfId="22287"/>
    <cellStyle name="เครื่องหมายจุลภาค 2 2 25 2" xfId="22288"/>
    <cellStyle name="เครื่องหมายจุลภาค 2 2 25 3" xfId="22289"/>
    <cellStyle name="เครื่องหมายจุลภาค 2 2 26" xfId="22290"/>
    <cellStyle name="เครื่องหมายจุลภาค 2 2 26 2" xfId="22291"/>
    <cellStyle name="เครื่องหมายจุลภาค 2 2 26 3" xfId="22292"/>
    <cellStyle name="เครื่องหมายจุลภาค 2 2 27" xfId="22293"/>
    <cellStyle name="เครื่องหมายจุลภาค 2 2 27 2" xfId="22294"/>
    <cellStyle name="เครื่องหมายจุลภาค 2 2 27 3" xfId="22295"/>
    <cellStyle name="เครื่องหมายจุลภาค 2 2 28" xfId="22296"/>
    <cellStyle name="เครื่องหมายจุลภาค 2 2 28 2" xfId="22297"/>
    <cellStyle name="เครื่องหมายจุลภาค 2 2 28 3" xfId="22298"/>
    <cellStyle name="เครื่องหมายจุลภาค 2 2 29" xfId="22299"/>
    <cellStyle name="เครื่องหมายจุลภาค 2 2 29 2" xfId="22300"/>
    <cellStyle name="เครื่องหมายจุลภาค 2 2 29 3" xfId="22301"/>
    <cellStyle name="เครื่องหมายจุลภาค 2 2 3" xfId="22302"/>
    <cellStyle name="เครื่องหมายจุลภาค 2 2 3 2" xfId="22303"/>
    <cellStyle name="เครื่องหมายจุลภาค 2 2 3 3" xfId="22304"/>
    <cellStyle name="เครื่องหมายจุลภาค 2 2 3 4" xfId="28393"/>
    <cellStyle name="เครื่องหมายจุลภาค 2 2 3 5" xfId="28943"/>
    <cellStyle name="เครื่องหมายจุลภาค 2 2 30" xfId="22305"/>
    <cellStyle name="เครื่องหมายจุลภาค 2 2 30 2" xfId="22306"/>
    <cellStyle name="เครื่องหมายจุลภาค 2 2 30 3" xfId="22307"/>
    <cellStyle name="เครื่องหมายจุลภาค 2 2 31" xfId="22308"/>
    <cellStyle name="เครื่องหมายจุลภาค 2 2 31 2" xfId="22309"/>
    <cellStyle name="เครื่องหมายจุลภาค 2 2 31 3" xfId="22310"/>
    <cellStyle name="เครื่องหมายจุลภาค 2 2 32" xfId="22311"/>
    <cellStyle name="เครื่องหมายจุลภาค 2 2 32 2" xfId="22312"/>
    <cellStyle name="เครื่องหมายจุลภาค 2 2 32 3" xfId="22313"/>
    <cellStyle name="เครื่องหมายจุลภาค 2 2 33" xfId="22314"/>
    <cellStyle name="เครื่องหมายจุลภาค 2 2 33 2" xfId="22315"/>
    <cellStyle name="เครื่องหมายจุลภาค 2 2 33 3" xfId="22316"/>
    <cellStyle name="เครื่องหมายจุลภาค 2 2 34" xfId="22317"/>
    <cellStyle name="เครื่องหมายจุลภาค 2 2 34 2" xfId="22318"/>
    <cellStyle name="เครื่องหมายจุลภาค 2 2 34 3" xfId="22319"/>
    <cellStyle name="เครื่องหมายจุลภาค 2 2 35" xfId="22320"/>
    <cellStyle name="เครื่องหมายจุลภาค 2 2 35 2" xfId="22321"/>
    <cellStyle name="เครื่องหมายจุลภาค 2 2 35 3" xfId="22322"/>
    <cellStyle name="เครื่องหมายจุลภาค 2 2 36" xfId="22323"/>
    <cellStyle name="เครื่องหมายจุลภาค 2 2 36 2" xfId="22324"/>
    <cellStyle name="เครื่องหมายจุลภาค 2 2 36 3" xfId="22325"/>
    <cellStyle name="เครื่องหมายจุลภาค 2 2 37" xfId="22326"/>
    <cellStyle name="เครื่องหมายจุลภาค 2 2 37 2" xfId="22327"/>
    <cellStyle name="เครื่องหมายจุลภาค 2 2 37 3" xfId="22328"/>
    <cellStyle name="เครื่องหมายจุลภาค 2 2 38" xfId="22329"/>
    <cellStyle name="เครื่องหมายจุลภาค 2 2 38 2" xfId="22330"/>
    <cellStyle name="เครื่องหมายจุลภาค 2 2 38 3" xfId="22331"/>
    <cellStyle name="เครื่องหมายจุลภาค 2 2 39" xfId="22332"/>
    <cellStyle name="เครื่องหมายจุลภาค 2 2 39 2" xfId="22333"/>
    <cellStyle name="เครื่องหมายจุลภาค 2 2 39 3" xfId="22334"/>
    <cellStyle name="เครื่องหมายจุลภาค 2 2 4" xfId="22335"/>
    <cellStyle name="เครื่องหมายจุลภาค 2 2 4 2" xfId="22336"/>
    <cellStyle name="เครื่องหมายจุลภาค 2 2 4 3" xfId="22337"/>
    <cellStyle name="เครื่องหมายจุลภาค 2 2 40" xfId="22338"/>
    <cellStyle name="เครื่องหมายจุลภาค 2 2 40 2" xfId="22339"/>
    <cellStyle name="เครื่องหมายจุลภาค 2 2 40 3" xfId="22340"/>
    <cellStyle name="เครื่องหมายจุลภาค 2 2 41" xfId="22341"/>
    <cellStyle name="เครื่องหมายจุลภาค 2 2 41 2" xfId="22342"/>
    <cellStyle name="เครื่องหมายจุลภาค 2 2 41 3" xfId="22343"/>
    <cellStyle name="เครื่องหมายจุลภาค 2 2 42" xfId="22344"/>
    <cellStyle name="เครื่องหมายจุลภาค 2 2 42 2" xfId="22345"/>
    <cellStyle name="เครื่องหมายจุลภาค 2 2 42 3" xfId="22346"/>
    <cellStyle name="เครื่องหมายจุลภาค 2 2 43" xfId="22347"/>
    <cellStyle name="เครื่องหมายจุลภาค 2 2 43 2" xfId="22348"/>
    <cellStyle name="เครื่องหมายจุลภาค 2 2 43 3" xfId="22349"/>
    <cellStyle name="เครื่องหมายจุลภาค 2 2 44" xfId="22350"/>
    <cellStyle name="เครื่องหมายจุลภาค 2 2 44 2" xfId="22351"/>
    <cellStyle name="เครื่องหมายจุลภาค 2 2 44 3" xfId="22352"/>
    <cellStyle name="เครื่องหมายจุลภาค 2 2 45" xfId="22353"/>
    <cellStyle name="เครื่องหมายจุลภาค 2 2 45 2" xfId="22354"/>
    <cellStyle name="เครื่องหมายจุลภาค 2 2 45 3" xfId="22355"/>
    <cellStyle name="เครื่องหมายจุลภาค 2 2 46" xfId="22356"/>
    <cellStyle name="เครื่องหมายจุลภาค 2 2 46 2" xfId="22357"/>
    <cellStyle name="เครื่องหมายจุลภาค 2 2 46 3" xfId="22358"/>
    <cellStyle name="เครื่องหมายจุลภาค 2 2 47" xfId="22359"/>
    <cellStyle name="เครื่องหมายจุลภาค 2 2 47 2" xfId="22360"/>
    <cellStyle name="เครื่องหมายจุลภาค 2 2 47 3" xfId="22361"/>
    <cellStyle name="เครื่องหมายจุลภาค 2 2 48" xfId="22362"/>
    <cellStyle name="เครื่องหมายจุลภาค 2 2 48 2" xfId="22363"/>
    <cellStyle name="เครื่องหมายจุลภาค 2 2 48 3" xfId="22364"/>
    <cellStyle name="เครื่องหมายจุลภาค 2 2 49" xfId="22365"/>
    <cellStyle name="เครื่องหมายจุลภาค 2 2 49 2" xfId="22366"/>
    <cellStyle name="เครื่องหมายจุลภาค 2 2 49 3" xfId="22367"/>
    <cellStyle name="เครื่องหมายจุลภาค 2 2 5" xfId="22368"/>
    <cellStyle name="เครื่องหมายจุลภาค 2 2 5 2" xfId="22369"/>
    <cellStyle name="เครื่องหมายจุลภาค 2 2 5 3" xfId="22370"/>
    <cellStyle name="เครื่องหมายจุลภาค 2 2 5 4" xfId="28394"/>
    <cellStyle name="เครื่องหมายจุลภาค 2 2 50" xfId="22371"/>
    <cellStyle name="เครื่องหมายจุลภาค 2 2 50 2" xfId="22372"/>
    <cellStyle name="เครื่องหมายจุลภาค 2 2 50 3" xfId="22373"/>
    <cellStyle name="เครื่องหมายจุลภาค 2 2 51" xfId="22374"/>
    <cellStyle name="เครื่องหมายจุลภาค 2 2 51 2" xfId="22375"/>
    <cellStyle name="เครื่องหมายจุลภาค 2 2 51 3" xfId="22376"/>
    <cellStyle name="เครื่องหมายจุลภาค 2 2 52" xfId="22377"/>
    <cellStyle name="เครื่องหมายจุลภาค 2 2 52 2" xfId="22378"/>
    <cellStyle name="เครื่องหมายจุลภาค 2 2 52 3" xfId="22379"/>
    <cellStyle name="เครื่องหมายจุลภาค 2 2 53" xfId="22380"/>
    <cellStyle name="เครื่องหมายจุลภาค 2 2 53 2" xfId="22381"/>
    <cellStyle name="เครื่องหมายจุลภาค 2 2 53 3" xfId="22382"/>
    <cellStyle name="เครื่องหมายจุลภาค 2 2 54" xfId="22383"/>
    <cellStyle name="เครื่องหมายจุลภาค 2 2 54 2" xfId="22384"/>
    <cellStyle name="เครื่องหมายจุลภาค 2 2 54 3" xfId="22385"/>
    <cellStyle name="เครื่องหมายจุลภาค 2 2 55" xfId="22386"/>
    <cellStyle name="เครื่องหมายจุลภาค 2 2 55 2" xfId="22387"/>
    <cellStyle name="เครื่องหมายจุลภาค 2 2 55 3" xfId="22388"/>
    <cellStyle name="เครื่องหมายจุลภาค 2 2 56" xfId="22389"/>
    <cellStyle name="เครื่องหมายจุลภาค 2 2 56 2" xfId="22390"/>
    <cellStyle name="เครื่องหมายจุลภาค 2 2 56 3" xfId="22391"/>
    <cellStyle name="เครื่องหมายจุลภาค 2 2 57" xfId="22392"/>
    <cellStyle name="เครื่องหมายจุลภาค 2 2 57 2" xfId="22393"/>
    <cellStyle name="เครื่องหมายจุลภาค 2 2 57 3" xfId="22394"/>
    <cellStyle name="เครื่องหมายจุลภาค 2 2 58" xfId="22395"/>
    <cellStyle name="เครื่องหมายจุลภาค 2 2 58 2" xfId="22396"/>
    <cellStyle name="เครื่องหมายจุลภาค 2 2 58 3" xfId="22397"/>
    <cellStyle name="เครื่องหมายจุลภาค 2 2 59" xfId="22398"/>
    <cellStyle name="เครื่องหมายจุลภาค 2 2 59 2" xfId="22399"/>
    <cellStyle name="เครื่องหมายจุลภาค 2 2 59 3" xfId="22400"/>
    <cellStyle name="เครื่องหมายจุลภาค 2 2 6" xfId="22401"/>
    <cellStyle name="เครื่องหมายจุลภาค 2 2 6 2" xfId="22402"/>
    <cellStyle name="เครื่องหมายจุลภาค 2 2 6 3" xfId="22403"/>
    <cellStyle name="เครื่องหมายจุลภาค 2 2 60" xfId="22404"/>
    <cellStyle name="เครื่องหมายจุลภาค 2 2 60 2" xfId="22405"/>
    <cellStyle name="เครื่องหมายจุลภาค 2 2 60 3" xfId="22406"/>
    <cellStyle name="เครื่องหมายจุลภาค 2 2 61" xfId="22407"/>
    <cellStyle name="เครื่องหมายจุลภาค 2 2 61 2" xfId="22408"/>
    <cellStyle name="เครื่องหมายจุลภาค 2 2 61 3" xfId="22409"/>
    <cellStyle name="เครื่องหมายจุลภาค 2 2 62" xfId="22410"/>
    <cellStyle name="เครื่องหมายจุลภาค 2 2 62 2" xfId="22411"/>
    <cellStyle name="เครื่องหมายจุลภาค 2 2 62 3" xfId="22412"/>
    <cellStyle name="เครื่องหมายจุลภาค 2 2 63" xfId="22413"/>
    <cellStyle name="เครื่องหมายจุลภาค 2 2 63 2" xfId="22414"/>
    <cellStyle name="เครื่องหมายจุลภาค 2 2 63 3" xfId="22415"/>
    <cellStyle name="เครื่องหมายจุลภาค 2 2 64" xfId="22416"/>
    <cellStyle name="เครื่องหมายจุลภาค 2 2 64 2" xfId="22417"/>
    <cellStyle name="เครื่องหมายจุลภาค 2 2 64 3" xfId="22418"/>
    <cellStyle name="เครื่องหมายจุลภาค 2 2 65" xfId="22419"/>
    <cellStyle name="เครื่องหมายจุลภาค 2 2 65 2" xfId="22420"/>
    <cellStyle name="เครื่องหมายจุลภาค 2 2 65 3" xfId="22421"/>
    <cellStyle name="เครื่องหมายจุลภาค 2 2 66" xfId="22422"/>
    <cellStyle name="เครื่องหมายจุลภาค 2 2 66 2" xfId="22423"/>
    <cellStyle name="เครื่องหมายจุลภาค 2 2 66 3" xfId="22424"/>
    <cellStyle name="เครื่องหมายจุลภาค 2 2 67" xfId="22425"/>
    <cellStyle name="เครื่องหมายจุลภาค 2 2 67 2" xfId="22426"/>
    <cellStyle name="เครื่องหมายจุลภาค 2 2 67 3" xfId="22427"/>
    <cellStyle name="เครื่องหมายจุลภาค 2 2 68" xfId="22428"/>
    <cellStyle name="เครื่องหมายจุลภาค 2 2 68 2" xfId="22429"/>
    <cellStyle name="เครื่องหมายจุลภาค 2 2 68 3" xfId="22430"/>
    <cellStyle name="เครื่องหมายจุลภาค 2 2 69" xfId="22431"/>
    <cellStyle name="เครื่องหมายจุลภาค 2 2 69 2" xfId="22432"/>
    <cellStyle name="เครื่องหมายจุลภาค 2 2 69 3" xfId="22433"/>
    <cellStyle name="เครื่องหมายจุลภาค 2 2 7" xfId="22434"/>
    <cellStyle name="เครื่องหมายจุลภาค 2 2 7 2" xfId="22435"/>
    <cellStyle name="เครื่องหมายจุลภาค 2 2 7 3" xfId="22436"/>
    <cellStyle name="เครื่องหมายจุลภาค 2 2 70" xfId="22437"/>
    <cellStyle name="เครื่องหมายจุลภาค 2 2 70 2" xfId="22438"/>
    <cellStyle name="เครื่องหมายจุลภาค 2 2 70 3" xfId="22439"/>
    <cellStyle name="เครื่องหมายจุลภาค 2 2 71" xfId="22440"/>
    <cellStyle name="เครื่องหมายจุลภาค 2 2 71 2" xfId="22441"/>
    <cellStyle name="เครื่องหมายจุลภาค 2 2 71 3" xfId="22442"/>
    <cellStyle name="เครื่องหมายจุลภาค 2 2 72" xfId="22443"/>
    <cellStyle name="เครื่องหมายจุลภาค 2 2 72 2" xfId="22444"/>
    <cellStyle name="เครื่องหมายจุลภาค 2 2 72 3" xfId="22445"/>
    <cellStyle name="เครื่องหมายจุลภาค 2 2 73" xfId="22446"/>
    <cellStyle name="เครื่องหมายจุลภาค 2 2 73 2" xfId="22447"/>
    <cellStyle name="เครื่องหมายจุลภาค 2 2 73 3" xfId="22448"/>
    <cellStyle name="เครื่องหมายจุลภาค 2 2 74" xfId="22449"/>
    <cellStyle name="เครื่องหมายจุลภาค 2 2 74 2" xfId="22450"/>
    <cellStyle name="เครื่องหมายจุลภาค 2 2 74 3" xfId="22451"/>
    <cellStyle name="เครื่องหมายจุลภาค 2 2 75" xfId="22452"/>
    <cellStyle name="เครื่องหมายจุลภาค 2 2 75 2" xfId="22453"/>
    <cellStyle name="เครื่องหมายจุลภาค 2 2 75 3" xfId="22454"/>
    <cellStyle name="เครื่องหมายจุลภาค 2 2 76" xfId="22455"/>
    <cellStyle name="เครื่องหมายจุลภาค 2 2 76 2" xfId="22456"/>
    <cellStyle name="เครื่องหมายจุลภาค 2 2 76 3" xfId="22457"/>
    <cellStyle name="เครื่องหมายจุลภาค 2 2 77" xfId="22458"/>
    <cellStyle name="เครื่องหมายจุลภาค 2 2 77 2" xfId="22459"/>
    <cellStyle name="เครื่องหมายจุลภาค 2 2 77 3" xfId="22460"/>
    <cellStyle name="เครื่องหมายจุลภาค 2 2 78" xfId="22461"/>
    <cellStyle name="เครื่องหมายจุลภาค 2 2 78 2" xfId="22462"/>
    <cellStyle name="เครื่องหมายจุลภาค 2 2 78 3" xfId="22463"/>
    <cellStyle name="เครื่องหมายจุลภาค 2 2 79" xfId="22464"/>
    <cellStyle name="เครื่องหมายจุลภาค 2 2 79 2" xfId="22465"/>
    <cellStyle name="เครื่องหมายจุลภาค 2 2 79 3" xfId="22466"/>
    <cellStyle name="เครื่องหมายจุลภาค 2 2 8" xfId="22467"/>
    <cellStyle name="เครื่องหมายจุลภาค 2 2 8 2" xfId="22468"/>
    <cellStyle name="เครื่องหมายจุลภาค 2 2 8 3" xfId="22469"/>
    <cellStyle name="เครื่องหมายจุลภาค 2 2 80" xfId="22470"/>
    <cellStyle name="เครื่องหมายจุลภาค 2 2 80 2" xfId="22471"/>
    <cellStyle name="เครื่องหมายจุลภาค 2 2 80 3" xfId="22472"/>
    <cellStyle name="เครื่องหมายจุลภาค 2 2 81" xfId="22473"/>
    <cellStyle name="เครื่องหมายจุลภาค 2 2 81 2" xfId="22474"/>
    <cellStyle name="เครื่องหมายจุลภาค 2 2 81 3" xfId="22475"/>
    <cellStyle name="เครื่องหมายจุลภาค 2 2 82" xfId="22476"/>
    <cellStyle name="เครื่องหมายจุลภาค 2 2 83" xfId="22477"/>
    <cellStyle name="เครื่องหมายจุลภาค 2 2 84" xfId="22478"/>
    <cellStyle name="เครื่องหมายจุลภาค 2 2 85" xfId="22479"/>
    <cellStyle name="เครื่องหมายจุลภาค 2 2 86" xfId="22480"/>
    <cellStyle name="เครื่องหมายจุลภาค 2 2 87" xfId="22481"/>
    <cellStyle name="เครื่องหมายจุลภาค 2 2 88" xfId="22482"/>
    <cellStyle name="เครื่องหมายจุลภาค 2 2 89" xfId="22483"/>
    <cellStyle name="เครื่องหมายจุลภาค 2 2 9" xfId="22484"/>
    <cellStyle name="เครื่องหมายจุลภาค 2 2 9 2" xfId="22485"/>
    <cellStyle name="เครื่องหมายจุลภาค 2 2 9 3" xfId="22486"/>
    <cellStyle name="เครื่องหมายจุลภาค 2 2 90" xfId="22487"/>
    <cellStyle name="เครื่องหมายจุลภาค 2 2 91" xfId="22488"/>
    <cellStyle name="เครื่องหมายจุลภาค 2 2 92" xfId="22489"/>
    <cellStyle name="เครื่องหมายจุลภาค 2 2 93" xfId="22490"/>
    <cellStyle name="เครื่องหมายจุลภาค 2 2 94" xfId="22491"/>
    <cellStyle name="เครื่องหมายจุลภาค 2 2 95" xfId="22492"/>
    <cellStyle name="เครื่องหมายจุลภาค 2 2 96" xfId="22493"/>
    <cellStyle name="เครื่องหมายจุลภาค 2 2 97" xfId="22494"/>
    <cellStyle name="เครื่องหมายจุลภาค 2 2 98" xfId="22495"/>
    <cellStyle name="เครื่องหมายจุลภาค 2 2 99" xfId="22496"/>
    <cellStyle name="เครื่องหมายจุลภาค 2 20" xfId="22497"/>
    <cellStyle name="เครื่องหมายจุลภาค 2 21" xfId="22498"/>
    <cellStyle name="เครื่องหมายจุลภาค 2 22" xfId="22499"/>
    <cellStyle name="เครื่องหมายจุลภาค 2 23" xfId="22500"/>
    <cellStyle name="เครื่องหมายจุลภาค 2 24" xfId="22501"/>
    <cellStyle name="เครื่องหมายจุลภาค 2 25" xfId="22502"/>
    <cellStyle name="เครื่องหมายจุลภาค 2 26" xfId="22503"/>
    <cellStyle name="เครื่องหมายจุลภาค 2 27" xfId="22504"/>
    <cellStyle name="เครื่องหมายจุลภาค 2 28" xfId="22505"/>
    <cellStyle name="เครื่องหมายจุลภาค 2 29" xfId="22506"/>
    <cellStyle name="เครื่องหมายจุลภาค 2 3" xfId="22507"/>
    <cellStyle name="เครื่องหมายจุลภาค 2 3 10" xfId="22508"/>
    <cellStyle name="เครื่องหมายจุลภาค 2 3 11" xfId="22509"/>
    <cellStyle name="เครื่องหมายจุลภาค 2 3 12" xfId="22510"/>
    <cellStyle name="เครื่องหมายจุลภาค 2 3 13" xfId="22511"/>
    <cellStyle name="เครื่องหมายจุลภาค 2 3 14" xfId="22512"/>
    <cellStyle name="เครื่องหมายจุลภาค 2 3 15" xfId="22513"/>
    <cellStyle name="เครื่องหมายจุลภาค 2 3 16" xfId="22514"/>
    <cellStyle name="เครื่องหมายจุลภาค 2 3 17" xfId="22515"/>
    <cellStyle name="เครื่องหมายจุลภาค 2 3 18" xfId="22516"/>
    <cellStyle name="เครื่องหมายจุลภาค 2 3 19" xfId="22517"/>
    <cellStyle name="เครื่องหมายจุลภาค 2 3 2" xfId="22518"/>
    <cellStyle name="เครื่องหมายจุลภาค 2 3 2 2" xfId="28396"/>
    <cellStyle name="เครื่องหมายจุลภาค 2 3 2 3" xfId="28945"/>
    <cellStyle name="เครื่องหมายจุลภาค 2 3 20" xfId="22519"/>
    <cellStyle name="เครื่องหมายจุลภาค 2 3 21" xfId="22520"/>
    <cellStyle name="เครื่องหมายจุลภาค 2 3 22" xfId="22521"/>
    <cellStyle name="เครื่องหมายจุลภาค 2 3 23" xfId="28395"/>
    <cellStyle name="เครื่องหมายจุลภาค 2 3 24" xfId="28424"/>
    <cellStyle name="เครื่องหมายจุลภาค 2 3 3" xfId="22522"/>
    <cellStyle name="เครื่องหมายจุลภาค 2 3 4" xfId="22523"/>
    <cellStyle name="เครื่องหมายจุลภาค 2 3 5" xfId="22524"/>
    <cellStyle name="เครื่องหมายจุลภาค 2 3 6" xfId="22525"/>
    <cellStyle name="เครื่องหมายจุลภาค 2 3 7" xfId="22526"/>
    <cellStyle name="เครื่องหมายจุลภาค 2 3 8" xfId="22527"/>
    <cellStyle name="เครื่องหมายจุลภาค 2 3 9" xfId="22528"/>
    <cellStyle name="เครื่องหมายจุลภาค 2 30" xfId="22529"/>
    <cellStyle name="เครื่องหมายจุลภาค 2 31" xfId="22530"/>
    <cellStyle name="เครื่องหมายจุลภาค 2 32" xfId="22531"/>
    <cellStyle name="เครื่องหมายจุลภาค 2 33" xfId="22532"/>
    <cellStyle name="เครื่องหมายจุลภาค 2 34" xfId="22533"/>
    <cellStyle name="เครื่องหมายจุลภาค 2 35" xfId="22534"/>
    <cellStyle name="เครื่องหมายจุลภาค 2 36" xfId="22535"/>
    <cellStyle name="เครื่องหมายจุลภาค 2 37" xfId="22536"/>
    <cellStyle name="เครื่องหมายจุลภาค 2 38" xfId="22537"/>
    <cellStyle name="เครื่องหมายจุลภาค 2 39" xfId="22538"/>
    <cellStyle name="เครื่องหมายจุลภาค 2 4" xfId="22539"/>
    <cellStyle name="เครื่องหมายจุลภาค 2 4 2" xfId="22540"/>
    <cellStyle name="เครื่องหมายจุลภาค 2 4 3" xfId="22541"/>
    <cellStyle name="เครื่องหมายจุลภาค 2 4 4" xfId="28425"/>
    <cellStyle name="เครื่องหมายจุลภาค 2 40" xfId="22542"/>
    <cellStyle name="เครื่องหมายจุลภาค 2 40 10" xfId="22543"/>
    <cellStyle name="เครื่องหมายจุลภาค 2 40 11" xfId="22544"/>
    <cellStyle name="เครื่องหมายจุลภาค 2 40 12" xfId="22545"/>
    <cellStyle name="เครื่องหมายจุลภาค 2 40 13" xfId="22546"/>
    <cellStyle name="เครื่องหมายจุลภาค 2 40 14" xfId="22547"/>
    <cellStyle name="เครื่องหมายจุลภาค 2 40 15" xfId="22548"/>
    <cellStyle name="เครื่องหมายจุลภาค 2 40 16" xfId="22549"/>
    <cellStyle name="เครื่องหมายจุลภาค 2 40 17" xfId="22550"/>
    <cellStyle name="เครื่องหมายจุลภาค 2 40 18" xfId="22551"/>
    <cellStyle name="เครื่องหมายจุลภาค 2 40 19" xfId="22552"/>
    <cellStyle name="เครื่องหมายจุลภาค 2 40 2" xfId="22553"/>
    <cellStyle name="เครื่องหมายจุลภาค 2 40 20" xfId="22554"/>
    <cellStyle name="เครื่องหมายจุลภาค 2 40 21" xfId="22555"/>
    <cellStyle name="เครื่องหมายจุลภาค 2 40 22" xfId="22556"/>
    <cellStyle name="เครื่องหมายจุลภาค 2 40 23" xfId="22557"/>
    <cellStyle name="เครื่องหมายจุลภาค 2 40 24" xfId="22558"/>
    <cellStyle name="เครื่องหมายจุลภาค 2 40 25" xfId="22559"/>
    <cellStyle name="เครื่องหมายจุลภาค 2 40 26" xfId="22560"/>
    <cellStyle name="เครื่องหมายจุลภาค 2 40 27" xfId="22561"/>
    <cellStyle name="เครื่องหมายจุลภาค 2 40 28" xfId="22562"/>
    <cellStyle name="เครื่องหมายจุลภาค 2 40 3" xfId="22563"/>
    <cellStyle name="เครื่องหมายจุลภาค 2 40 4" xfId="22564"/>
    <cellStyle name="เครื่องหมายจุลภาค 2 40 5" xfId="22565"/>
    <cellStyle name="เครื่องหมายจุลภาค 2 40 6" xfId="22566"/>
    <cellStyle name="เครื่องหมายจุลภาค 2 40 7" xfId="22567"/>
    <cellStyle name="เครื่องหมายจุลภาค 2 40 8" xfId="22568"/>
    <cellStyle name="เครื่องหมายจุลภาค 2 40 9" xfId="22569"/>
    <cellStyle name="เครื่องหมายจุลภาค 2 41" xfId="22570"/>
    <cellStyle name="เครื่องหมายจุลภาค 2 42" xfId="22571"/>
    <cellStyle name="เครื่องหมายจุลภาค 2 43" xfId="22572"/>
    <cellStyle name="เครื่องหมายจุลภาค 2 44" xfId="22573"/>
    <cellStyle name="เครื่องหมายจุลภาค 2 45" xfId="22574"/>
    <cellStyle name="เครื่องหมายจุลภาค 2 46" xfId="22575"/>
    <cellStyle name="เครื่องหมายจุลภาค 2 47" xfId="22576"/>
    <cellStyle name="เครื่องหมายจุลภาค 2 48" xfId="22577"/>
    <cellStyle name="เครื่องหมายจุลภาค 2 49" xfId="22578"/>
    <cellStyle name="เครื่องหมายจุลภาค 2 5" xfId="22579"/>
    <cellStyle name="เครื่องหมายจุลภาค 2 5 10" xfId="22580"/>
    <cellStyle name="เครื่องหมายจุลภาค 2 5 11" xfId="22581"/>
    <cellStyle name="เครื่องหมายจุลภาค 2 5 12" xfId="22582"/>
    <cellStyle name="เครื่องหมายจุลภาค 2 5 13" xfId="22583"/>
    <cellStyle name="เครื่องหมายจุลภาค 2 5 14" xfId="22584"/>
    <cellStyle name="เครื่องหมายจุลภาค 2 5 15" xfId="22585"/>
    <cellStyle name="เครื่องหมายจุลภาค 2 5 16" xfId="22586"/>
    <cellStyle name="เครื่องหมายจุลภาค 2 5 17" xfId="22587"/>
    <cellStyle name="เครื่องหมายจุลภาค 2 5 18" xfId="22588"/>
    <cellStyle name="เครื่องหมายจุลภาค 2 5 19" xfId="22589"/>
    <cellStyle name="เครื่องหมายจุลภาค 2 5 2" xfId="22590"/>
    <cellStyle name="เครื่องหมายจุลภาค 2 5 20" xfId="22591"/>
    <cellStyle name="เครื่องหมายจุลภาค 2 5 21" xfId="22592"/>
    <cellStyle name="เครื่องหมายจุลภาค 2 5 22" xfId="22593"/>
    <cellStyle name="เครื่องหมายจุลภาค 2 5 23" xfId="22594"/>
    <cellStyle name="เครื่องหมายจุลภาค 2 5 24" xfId="22595"/>
    <cellStyle name="เครื่องหมายจุลภาค 2 5 25" xfId="22596"/>
    <cellStyle name="เครื่องหมายจุลภาค 2 5 26" xfId="22597"/>
    <cellStyle name="เครื่องหมายจุลภาค 2 5 27" xfId="22598"/>
    <cellStyle name="เครื่องหมายจุลภาค 2 5 28" xfId="22599"/>
    <cellStyle name="เครื่องหมายจุลภาค 2 5 29" xfId="22600"/>
    <cellStyle name="เครื่องหมายจุลภาค 2 5 3" xfId="22601"/>
    <cellStyle name="เครื่องหมายจุลภาค 2 5 30" xfId="22602"/>
    <cellStyle name="เครื่องหมายจุลภาค 2 5 31" xfId="28427"/>
    <cellStyle name="เครื่องหมายจุลภาค 2 5 4" xfId="22603"/>
    <cellStyle name="เครื่องหมายจุลภาค 2 5 5" xfId="22604"/>
    <cellStyle name="เครื่องหมายจุลภาค 2 5 6" xfId="22605"/>
    <cellStyle name="เครื่องหมายจุลภาค 2 5 7" xfId="22606"/>
    <cellStyle name="เครื่องหมายจุลภาค 2 5 8" xfId="22607"/>
    <cellStyle name="เครื่องหมายจุลภาค 2 5 9" xfId="22608"/>
    <cellStyle name="เครื่องหมายจุลภาค 2 50" xfId="22609"/>
    <cellStyle name="เครื่องหมายจุลภาค 2 51" xfId="22610"/>
    <cellStyle name="เครื่องหมายจุลภาค 2 52" xfId="22611"/>
    <cellStyle name="เครื่องหมายจุลภาค 2 53" xfId="22612"/>
    <cellStyle name="เครื่องหมายจุลภาค 2 54" xfId="22613"/>
    <cellStyle name="เครื่องหมายจุลภาค 2 55" xfId="22614"/>
    <cellStyle name="เครื่องหมายจุลภาค 2 56" xfId="22615"/>
    <cellStyle name="เครื่องหมายจุลภาค 2 57" xfId="22616"/>
    <cellStyle name="เครื่องหมายจุลภาค 2 58" xfId="22617"/>
    <cellStyle name="เครื่องหมายจุลภาค 2 59" xfId="22618"/>
    <cellStyle name="เครื่องหมายจุลภาค 2 6" xfId="22619"/>
    <cellStyle name="เครื่องหมายจุลภาค 2 6 10" xfId="22620"/>
    <cellStyle name="เครื่องหมายจุลภาค 2 6 11" xfId="22621"/>
    <cellStyle name="เครื่องหมายจุลภาค 2 6 12" xfId="22622"/>
    <cellStyle name="เครื่องหมายจุลภาค 2 6 13" xfId="22623"/>
    <cellStyle name="เครื่องหมายจุลภาค 2 6 14" xfId="22624"/>
    <cellStyle name="เครื่องหมายจุลภาค 2 6 15" xfId="22625"/>
    <cellStyle name="เครื่องหมายจุลภาค 2 6 16" xfId="22626"/>
    <cellStyle name="เครื่องหมายจุลภาค 2 6 17" xfId="22627"/>
    <cellStyle name="เครื่องหมายจุลภาค 2 6 18" xfId="22628"/>
    <cellStyle name="เครื่องหมายจุลภาค 2 6 19" xfId="22629"/>
    <cellStyle name="เครื่องหมายจุลภาค 2 6 2" xfId="22630"/>
    <cellStyle name="เครื่องหมายจุลภาค 2 6 20" xfId="22631"/>
    <cellStyle name="เครื่องหมายจุลภาค 2 6 21" xfId="22632"/>
    <cellStyle name="เครื่องหมายจุลภาค 2 6 22" xfId="22633"/>
    <cellStyle name="เครื่องหมายจุลภาค 2 6 23" xfId="22634"/>
    <cellStyle name="เครื่องหมายจุลภาค 2 6 24" xfId="22635"/>
    <cellStyle name="เครื่องหมายจุลภาค 2 6 25" xfId="22636"/>
    <cellStyle name="เครื่องหมายจุลภาค 2 6 26" xfId="22637"/>
    <cellStyle name="เครื่องหมายจุลภาค 2 6 27" xfId="22638"/>
    <cellStyle name="เครื่องหมายจุลภาค 2 6 28" xfId="22639"/>
    <cellStyle name="เครื่องหมายจุลภาค 2 6 29" xfId="22640"/>
    <cellStyle name="เครื่องหมายจุลภาค 2 6 3" xfId="22641"/>
    <cellStyle name="เครื่องหมายจุลภาค 2 6 30" xfId="22642"/>
    <cellStyle name="เครื่องหมายจุลภาค 2 6 31" xfId="28429"/>
    <cellStyle name="เครื่องหมายจุลภาค 2 6 4" xfId="22643"/>
    <cellStyle name="เครื่องหมายจุลภาค 2 6 5" xfId="22644"/>
    <cellStyle name="เครื่องหมายจุลภาค 2 6 6" xfId="22645"/>
    <cellStyle name="เครื่องหมายจุลภาค 2 6 7" xfId="22646"/>
    <cellStyle name="เครื่องหมายจุลภาค 2 6 8" xfId="22647"/>
    <cellStyle name="เครื่องหมายจุลภาค 2 6 9" xfId="22648"/>
    <cellStyle name="เครื่องหมายจุลภาค 2 60" xfId="22649"/>
    <cellStyle name="เครื่องหมายจุลภาค 2 61" xfId="22650"/>
    <cellStyle name="เครื่องหมายจุลภาค 2 62" xfId="22651"/>
    <cellStyle name="เครื่องหมายจุลภาค 2 63" xfId="22652"/>
    <cellStyle name="เครื่องหมายจุลภาค 2 64" xfId="22653"/>
    <cellStyle name="เครื่องหมายจุลภาค 2 65" xfId="22654"/>
    <cellStyle name="เครื่องหมายจุลภาค 2 66" xfId="22655"/>
    <cellStyle name="เครื่องหมายจุลภาค 2 67" xfId="22656"/>
    <cellStyle name="เครื่องหมายจุลภาค 2 68" xfId="22657"/>
    <cellStyle name="เครื่องหมายจุลภาค 2 69" xfId="22658"/>
    <cellStyle name="เครื่องหมายจุลภาค 2 7" xfId="22659"/>
    <cellStyle name="เครื่องหมายจุลภาค 2 7 2" xfId="22660"/>
    <cellStyle name="เครื่องหมายจุลภาค 2 7 3" xfId="22661"/>
    <cellStyle name="เครื่องหมายจุลภาค 2 7 4" xfId="28431"/>
    <cellStyle name="เครื่องหมายจุลภาค 2 70" xfId="22662"/>
    <cellStyle name="เครื่องหมายจุลภาค 2 71" xfId="22663"/>
    <cellStyle name="เครื่องหมายจุลภาค 2 72" xfId="22664"/>
    <cellStyle name="เครื่องหมายจุลภาค 2 73" xfId="22665"/>
    <cellStyle name="เครื่องหมายจุลภาค 2 74" xfId="22666"/>
    <cellStyle name="เครื่องหมายจุลภาค 2 75" xfId="22667"/>
    <cellStyle name="เครื่องหมายจุลภาค 2 76" xfId="22668"/>
    <cellStyle name="เครื่องหมายจุลภาค 2 77" xfId="22669"/>
    <cellStyle name="เครื่องหมายจุลภาค 2 78" xfId="22670"/>
    <cellStyle name="เครื่องหมายจุลภาค 2 79" xfId="22671"/>
    <cellStyle name="เครื่องหมายจุลภาค 2 8" xfId="22672"/>
    <cellStyle name="เครื่องหมายจุลภาค 2 8 2" xfId="22673"/>
    <cellStyle name="เครื่องหมายจุลภาค 2 8 3" xfId="22674"/>
    <cellStyle name="เครื่องหมายจุลภาค 2 8 4" xfId="28434"/>
    <cellStyle name="เครื่องหมายจุลภาค 2 80" xfId="22675"/>
    <cellStyle name="เครื่องหมายจุลภาค 2 81" xfId="22676"/>
    <cellStyle name="เครื่องหมายจุลภาค 2 82" xfId="22677"/>
    <cellStyle name="เครื่องหมายจุลภาค 2 83" xfId="22678"/>
    <cellStyle name="เครื่องหมายจุลภาค 2 84" xfId="22679"/>
    <cellStyle name="เครื่องหมายจุลภาค 2 85" xfId="22680"/>
    <cellStyle name="เครื่องหมายจุลภาค 2 86" xfId="22681"/>
    <cellStyle name="เครื่องหมายจุลภาค 2 87" xfId="22682"/>
    <cellStyle name="เครื่องหมายจุลภาค 2 88" xfId="22683"/>
    <cellStyle name="เครื่องหมายจุลภาค 2 89" xfId="22684"/>
    <cellStyle name="เครื่องหมายจุลภาค 2 9" xfId="22685"/>
    <cellStyle name="เครื่องหมายจุลภาค 2 9 2" xfId="22686"/>
    <cellStyle name="เครื่องหมายจุลภาค 2 9 3" xfId="22687"/>
    <cellStyle name="เครื่องหมายจุลภาค 2 9 4" xfId="28435"/>
    <cellStyle name="เครื่องหมายจุลภาค 2 90" xfId="22688"/>
    <cellStyle name="เครื่องหมายจุลภาค 2 91" xfId="22689"/>
    <cellStyle name="เครื่องหมายจุลภาค 2 92" xfId="22690"/>
    <cellStyle name="เครื่องหมายจุลภาค 2 93" xfId="22691"/>
    <cellStyle name="เครื่องหมายจุลภาค 2 94" xfId="22692"/>
    <cellStyle name="เครื่องหมายจุลภาค 2 95" xfId="22693"/>
    <cellStyle name="เครื่องหมายจุลภาค 2 96" xfId="22694"/>
    <cellStyle name="เครื่องหมายจุลภาค 2 97" xfId="22695"/>
    <cellStyle name="เครื่องหมายจุลภาค 2 98" xfId="22696"/>
    <cellStyle name="เครื่องหมายจุลภาค 2 99" xfId="22697"/>
    <cellStyle name="เครื่องหมายจุลภาค 2_AIR-แม่โจ้ 35 ปี( ต้นฉบับ )" xfId="22698"/>
    <cellStyle name="เครื่องหมายจุลภาค 20" xfId="22699"/>
    <cellStyle name="เครื่องหมายจุลภาค 21" xfId="22700"/>
    <cellStyle name="เครื่องหมายจุลภาค 22" xfId="22701"/>
    <cellStyle name="เครื่องหมายจุลภาค 23" xfId="22702"/>
    <cellStyle name="เครื่องหมายจุลภาค 25" xfId="22703"/>
    <cellStyle name="เครื่องหมายจุลภาค 3" xfId="22704"/>
    <cellStyle name="เครื่องหมายจุลภาค 3 10" xfId="22705"/>
    <cellStyle name="เครื่องหมายจุลภาค 3 11" xfId="22706"/>
    <cellStyle name="เครื่องหมายจุลภาค 3 12" xfId="22707"/>
    <cellStyle name="เครื่องหมายจุลภาค 3 13" xfId="22708"/>
    <cellStyle name="เครื่องหมายจุลภาค 3 14" xfId="22709"/>
    <cellStyle name="เครื่องหมายจุลภาค 3 15" xfId="22710"/>
    <cellStyle name="เครื่องหมายจุลภาค 3 16" xfId="22711"/>
    <cellStyle name="เครื่องหมายจุลภาค 3 17" xfId="22712"/>
    <cellStyle name="เครื่องหมายจุลภาค 3 18" xfId="22713"/>
    <cellStyle name="เครื่องหมายจุลภาค 3 19" xfId="22714"/>
    <cellStyle name="เครื่องหมายจุลภาค 3 2" xfId="22715"/>
    <cellStyle name="เครื่องหมายจุลภาค 3 2 10" xfId="22716"/>
    <cellStyle name="เครื่องหมายจุลภาค 3 2 11" xfId="22717"/>
    <cellStyle name="เครื่องหมายจุลภาค 3 2 12" xfId="22718"/>
    <cellStyle name="เครื่องหมายจุลภาค 3 2 13" xfId="22719"/>
    <cellStyle name="เครื่องหมายจุลภาค 3 2 14" xfId="22720"/>
    <cellStyle name="เครื่องหมายจุลภาค 3 2 15" xfId="22721"/>
    <cellStyle name="เครื่องหมายจุลภาค 3 2 16" xfId="22722"/>
    <cellStyle name="เครื่องหมายจุลภาค 3 2 17" xfId="22723"/>
    <cellStyle name="เครื่องหมายจุลภาค 3 2 18" xfId="22724"/>
    <cellStyle name="เครื่องหมายจุลภาค 3 2 19" xfId="22725"/>
    <cellStyle name="เครื่องหมายจุลภาค 3 2 2" xfId="22726"/>
    <cellStyle name="เครื่องหมายจุลภาค 3 2 2 10" xfId="22727"/>
    <cellStyle name="เครื่องหมายจุลภาค 3 2 2 11" xfId="22728"/>
    <cellStyle name="เครื่องหมายจุลภาค 3 2 2 12" xfId="22729"/>
    <cellStyle name="เครื่องหมายจุลภาค 3 2 2 13" xfId="22730"/>
    <cellStyle name="เครื่องหมายจุลภาค 3 2 2 14" xfId="22731"/>
    <cellStyle name="เครื่องหมายจุลภาค 3 2 2 15" xfId="22732"/>
    <cellStyle name="เครื่องหมายจุลภาค 3 2 2 16" xfId="22733"/>
    <cellStyle name="เครื่องหมายจุลภาค 3 2 2 17" xfId="22734"/>
    <cellStyle name="เครื่องหมายจุลภาค 3 2 2 18" xfId="22735"/>
    <cellStyle name="เครื่องหมายจุลภาค 3 2 2 19" xfId="22736"/>
    <cellStyle name="เครื่องหมายจุลภาค 3 2 2 2" xfId="22737"/>
    <cellStyle name="เครื่องหมายจุลภาค 3 2 2 20" xfId="22738"/>
    <cellStyle name="เครื่องหมายจุลภาค 3 2 2 21" xfId="22739"/>
    <cellStyle name="เครื่องหมายจุลภาค 3 2 2 22" xfId="22740"/>
    <cellStyle name="เครื่องหมายจุลภาค 3 2 2 23" xfId="22741"/>
    <cellStyle name="เครื่องหมายจุลภาค 3 2 2 24" xfId="22742"/>
    <cellStyle name="เครื่องหมายจุลภาค 3 2 2 25" xfId="22743"/>
    <cellStyle name="เครื่องหมายจุลภาค 3 2 2 26" xfId="22744"/>
    <cellStyle name="เครื่องหมายจุลภาค 3 2 2 27" xfId="22745"/>
    <cellStyle name="เครื่องหมายจุลภาค 3 2 2 28" xfId="22746"/>
    <cellStyle name="เครื่องหมายจุลภาค 3 2 2 3" xfId="22747"/>
    <cellStyle name="เครื่องหมายจุลภาค 3 2 2 4" xfId="22748"/>
    <cellStyle name="เครื่องหมายจุลภาค 3 2 2 5" xfId="22749"/>
    <cellStyle name="เครื่องหมายจุลภาค 3 2 2 6" xfId="22750"/>
    <cellStyle name="เครื่องหมายจุลภาค 3 2 2 7" xfId="22751"/>
    <cellStyle name="เครื่องหมายจุลภาค 3 2 2 8" xfId="22752"/>
    <cellStyle name="เครื่องหมายจุลภาค 3 2 2 9" xfId="22753"/>
    <cellStyle name="เครื่องหมายจุลภาค 3 2 20" xfId="22754"/>
    <cellStyle name="เครื่องหมายจุลภาค 3 2 21" xfId="22755"/>
    <cellStyle name="เครื่องหมายจุลภาค 3 2 22" xfId="22756"/>
    <cellStyle name="เครื่องหมายจุลภาค 3 2 23" xfId="22757"/>
    <cellStyle name="เครื่องหมายจุลภาค 3 2 24" xfId="22758"/>
    <cellStyle name="เครื่องหมายจุลภาค 3 2 25" xfId="22759"/>
    <cellStyle name="เครื่องหมายจุลภาค 3 2 26" xfId="22760"/>
    <cellStyle name="เครื่องหมายจุลภาค 3 2 27" xfId="22761"/>
    <cellStyle name="เครื่องหมายจุลภาค 3 2 28" xfId="22762"/>
    <cellStyle name="เครื่องหมายจุลภาค 3 2 29" xfId="22763"/>
    <cellStyle name="เครื่องหมายจุลภาค 3 2 3" xfId="22764"/>
    <cellStyle name="เครื่องหมายจุลภาค 3 2 30" xfId="22765"/>
    <cellStyle name="เครื่องหมายจุลภาค 3 2 31" xfId="22766"/>
    <cellStyle name="เครื่องหมายจุลภาค 3 2 32" xfId="28398"/>
    <cellStyle name="เครื่องหมายจุลภาค 3 2 4" xfId="22767"/>
    <cellStyle name="เครื่องหมายจุลภาค 3 2 5" xfId="22768"/>
    <cellStyle name="เครื่องหมายจุลภาค 3 2 6" xfId="22769"/>
    <cellStyle name="เครื่องหมายจุลภาค 3 2 7" xfId="22770"/>
    <cellStyle name="เครื่องหมายจุลภาค 3 2 8" xfId="22771"/>
    <cellStyle name="เครื่องหมายจุลภาค 3 2 9" xfId="22772"/>
    <cellStyle name="เครื่องหมายจุลภาค 3 20" xfId="22773"/>
    <cellStyle name="เครื่องหมายจุลภาค 3 21" xfId="22774"/>
    <cellStyle name="เครื่องหมายจุลภาค 3 22" xfId="22775"/>
    <cellStyle name="เครื่องหมายจุลภาค 3 23" xfId="22776"/>
    <cellStyle name="เครื่องหมายจุลภาค 3 24" xfId="22777"/>
    <cellStyle name="เครื่องหมายจุลภาค 3 25" xfId="22778"/>
    <cellStyle name="เครื่องหมายจุลภาค 3 26" xfId="22779"/>
    <cellStyle name="เครื่องหมายจุลภาค 3 27" xfId="22780"/>
    <cellStyle name="เครื่องหมายจุลภาค 3 28" xfId="22781"/>
    <cellStyle name="เครื่องหมายจุลภาค 3 29" xfId="22782"/>
    <cellStyle name="เครื่องหมายจุลภาค 3 3" xfId="22783"/>
    <cellStyle name="เครื่องหมายจุลภาค 3 3 2" xfId="22784"/>
    <cellStyle name="เครื่องหมายจุลภาค 3 3 3" xfId="22785"/>
    <cellStyle name="เครื่องหมายจุลภาค 3 3 4" xfId="28399"/>
    <cellStyle name="เครื่องหมายจุลภาค 3 30" xfId="22786"/>
    <cellStyle name="เครื่องหมายจุลภาค 3 31" xfId="22787"/>
    <cellStyle name="เครื่องหมายจุลภาค 3 32" xfId="22788"/>
    <cellStyle name="เครื่องหมายจุลภาค 3 33" xfId="22789"/>
    <cellStyle name="เครื่องหมายจุลภาค 3 34" xfId="22790"/>
    <cellStyle name="เครื่องหมายจุลภาค 3 35" xfId="22791"/>
    <cellStyle name="เครื่องหมายจุลภาค 3 36" xfId="22792"/>
    <cellStyle name="เครื่องหมายจุลภาค 3 37" xfId="22793"/>
    <cellStyle name="เครื่องหมายจุลภาค 3 38" xfId="22794"/>
    <cellStyle name="เครื่องหมายจุลภาค 3 39" xfId="22795"/>
    <cellStyle name="เครื่องหมายจุลภาค 3 4" xfId="22796"/>
    <cellStyle name="เครื่องหมายจุลภาค 3 4 2" xfId="22797"/>
    <cellStyle name="เครื่องหมายจุลภาค 3 4 3" xfId="22798"/>
    <cellStyle name="เครื่องหมายจุลภาค 3 40" xfId="22799"/>
    <cellStyle name="เครื่องหมายจุลภาค 3 41" xfId="22800"/>
    <cellStyle name="เครื่องหมายจุลภาค 3 42" xfId="22801"/>
    <cellStyle name="เครื่องหมายจุลภาค 3 43" xfId="22802"/>
    <cellStyle name="เครื่องหมายจุลภาค 3 44" xfId="22803"/>
    <cellStyle name="เครื่องหมายจุลภาค 3 45" xfId="22804"/>
    <cellStyle name="เครื่องหมายจุลภาค 3 46" xfId="22805"/>
    <cellStyle name="เครื่องหมายจุลภาค 3 47" xfId="22806"/>
    <cellStyle name="เครื่องหมายจุลภาค 3 48" xfId="22807"/>
    <cellStyle name="เครื่องหมายจุลภาค 3 49" xfId="22808"/>
    <cellStyle name="เครื่องหมายจุลภาค 3 5" xfId="22809"/>
    <cellStyle name="เครื่องหมายจุลภาค 3 5 10" xfId="22810"/>
    <cellStyle name="เครื่องหมายจุลภาค 3 5 11" xfId="22811"/>
    <cellStyle name="เครื่องหมายจุลภาค 3 5 12" xfId="22812"/>
    <cellStyle name="เครื่องหมายจุลภาค 3 5 13" xfId="22813"/>
    <cellStyle name="เครื่องหมายจุลภาค 3 5 14" xfId="22814"/>
    <cellStyle name="เครื่องหมายจุลภาค 3 5 15" xfId="22815"/>
    <cellStyle name="เครื่องหมายจุลภาค 3 5 16" xfId="22816"/>
    <cellStyle name="เครื่องหมายจุลภาค 3 5 17" xfId="22817"/>
    <cellStyle name="เครื่องหมายจุลภาค 3 5 18" xfId="22818"/>
    <cellStyle name="เครื่องหมายจุลภาค 3 5 19" xfId="22819"/>
    <cellStyle name="เครื่องหมายจุลภาค 3 5 2" xfId="22820"/>
    <cellStyle name="เครื่องหมายจุลภาค 3 5 20" xfId="22821"/>
    <cellStyle name="เครื่องหมายจุลภาค 3 5 21" xfId="22822"/>
    <cellStyle name="เครื่องหมายจุลภาค 3 5 22" xfId="22823"/>
    <cellStyle name="เครื่องหมายจุลภาค 3 5 23" xfId="22824"/>
    <cellStyle name="เครื่องหมายจุลภาค 3 5 24" xfId="22825"/>
    <cellStyle name="เครื่องหมายจุลภาค 3 5 25" xfId="22826"/>
    <cellStyle name="เครื่องหมายจุลภาค 3 5 26" xfId="22827"/>
    <cellStyle name="เครื่องหมายจุลภาค 3 5 27" xfId="22828"/>
    <cellStyle name="เครื่องหมายจุลภาค 3 5 28" xfId="22829"/>
    <cellStyle name="เครื่องหมายจุลภาค 3 5 3" xfId="22830"/>
    <cellStyle name="เครื่องหมายจุลภาค 3 5 4" xfId="22831"/>
    <cellStyle name="เครื่องหมายจุลภาค 3 5 5" xfId="22832"/>
    <cellStyle name="เครื่องหมายจุลภาค 3 5 6" xfId="22833"/>
    <cellStyle name="เครื่องหมายจุลภาค 3 5 7" xfId="22834"/>
    <cellStyle name="เครื่องหมายจุลภาค 3 5 8" xfId="22835"/>
    <cellStyle name="เครื่องหมายจุลภาค 3 5 9" xfId="22836"/>
    <cellStyle name="เครื่องหมายจุลภาค 3 50" xfId="22837"/>
    <cellStyle name="เครื่องหมายจุลภาค 3 51" xfId="22838"/>
    <cellStyle name="เครื่องหมายจุลภาค 3 52" xfId="22839"/>
    <cellStyle name="เครื่องหมายจุลภาค 3 53" xfId="28257"/>
    <cellStyle name="เครื่องหมายจุลภาค 3 53 2" xfId="28994"/>
    <cellStyle name="เครื่องหมายจุลภาค 3 54" xfId="28366"/>
    <cellStyle name="เครื่องหมายจุลภาค 3 55" xfId="28397"/>
    <cellStyle name="เครื่องหมายจุลภาค 3 56" xfId="28946"/>
    <cellStyle name="เครื่องหมายจุลภาค 3 6" xfId="22840"/>
    <cellStyle name="เครื่องหมายจุลภาค 3 7" xfId="22841"/>
    <cellStyle name="เครื่องหมายจุลภาค 3 8" xfId="22842"/>
    <cellStyle name="เครื่องหมายจุลภาค 3 9" xfId="22843"/>
    <cellStyle name="เครื่องหมายจุลภาค 4" xfId="22844"/>
    <cellStyle name="เครื่องหมายจุลภาค 4 10" xfId="22845"/>
    <cellStyle name="เครื่องหมายจุลภาค 4 10 10" xfId="22846"/>
    <cellStyle name="เครื่องหมายจุลภาค 4 10 11" xfId="22847"/>
    <cellStyle name="เครื่องหมายจุลภาค 4 10 12" xfId="22848"/>
    <cellStyle name="เครื่องหมายจุลภาค 4 10 13" xfId="22849"/>
    <cellStyle name="เครื่องหมายจุลภาค 4 10 14" xfId="22850"/>
    <cellStyle name="เครื่องหมายจุลภาค 4 10 15" xfId="22851"/>
    <cellStyle name="เครื่องหมายจุลภาค 4 10 16" xfId="22852"/>
    <cellStyle name="เครื่องหมายจุลภาค 4 10 17" xfId="22853"/>
    <cellStyle name="เครื่องหมายจุลภาค 4 10 18" xfId="22854"/>
    <cellStyle name="เครื่องหมายจุลภาค 4 10 19" xfId="22855"/>
    <cellStyle name="เครื่องหมายจุลภาค 4 10 2" xfId="22856"/>
    <cellStyle name="เครื่องหมายจุลภาค 4 10 20" xfId="22857"/>
    <cellStyle name="เครื่องหมายจุลภาค 4 10 21" xfId="22858"/>
    <cellStyle name="เครื่องหมายจุลภาค 4 10 22" xfId="22859"/>
    <cellStyle name="เครื่องหมายจุลภาค 4 10 23" xfId="22860"/>
    <cellStyle name="เครื่องหมายจุลภาค 4 10 24" xfId="22861"/>
    <cellStyle name="เครื่องหมายจุลภาค 4 10 25" xfId="22862"/>
    <cellStyle name="เครื่องหมายจุลภาค 4 10 26" xfId="22863"/>
    <cellStyle name="เครื่องหมายจุลภาค 4 10 27" xfId="22864"/>
    <cellStyle name="เครื่องหมายจุลภาค 4 10 28" xfId="22865"/>
    <cellStyle name="เครื่องหมายจุลภาค 4 10 29" xfId="22866"/>
    <cellStyle name="เครื่องหมายจุลภาค 4 10 3" xfId="22867"/>
    <cellStyle name="เครื่องหมายจุลภาค 4 10 30" xfId="22868"/>
    <cellStyle name="เครื่องหมายจุลภาค 4 10 4" xfId="22869"/>
    <cellStyle name="เครื่องหมายจุลภาค 4 10 5" xfId="22870"/>
    <cellStyle name="เครื่องหมายจุลภาค 4 10 6" xfId="22871"/>
    <cellStyle name="เครื่องหมายจุลภาค 4 10 7" xfId="22872"/>
    <cellStyle name="เครื่องหมายจุลภาค 4 10 8" xfId="22873"/>
    <cellStyle name="เครื่องหมายจุลภาค 4 10 9" xfId="22874"/>
    <cellStyle name="เครื่องหมายจุลภาค 4 11" xfId="22875"/>
    <cellStyle name="เครื่องหมายจุลภาค 4 11 10" xfId="22876"/>
    <cellStyle name="เครื่องหมายจุลภาค 4 11 11" xfId="22877"/>
    <cellStyle name="เครื่องหมายจุลภาค 4 11 12" xfId="22878"/>
    <cellStyle name="เครื่องหมายจุลภาค 4 11 13" xfId="22879"/>
    <cellStyle name="เครื่องหมายจุลภาค 4 11 14" xfId="22880"/>
    <cellStyle name="เครื่องหมายจุลภาค 4 11 15" xfId="22881"/>
    <cellStyle name="เครื่องหมายจุลภาค 4 11 16" xfId="22882"/>
    <cellStyle name="เครื่องหมายจุลภาค 4 11 17" xfId="22883"/>
    <cellStyle name="เครื่องหมายจุลภาค 4 11 18" xfId="22884"/>
    <cellStyle name="เครื่องหมายจุลภาค 4 11 19" xfId="22885"/>
    <cellStyle name="เครื่องหมายจุลภาค 4 11 2" xfId="22886"/>
    <cellStyle name="เครื่องหมายจุลภาค 4 11 20" xfId="22887"/>
    <cellStyle name="เครื่องหมายจุลภาค 4 11 21" xfId="22888"/>
    <cellStyle name="เครื่องหมายจุลภาค 4 11 22" xfId="22889"/>
    <cellStyle name="เครื่องหมายจุลภาค 4 11 23" xfId="22890"/>
    <cellStyle name="เครื่องหมายจุลภาค 4 11 24" xfId="22891"/>
    <cellStyle name="เครื่องหมายจุลภาค 4 11 25" xfId="22892"/>
    <cellStyle name="เครื่องหมายจุลภาค 4 11 26" xfId="22893"/>
    <cellStyle name="เครื่องหมายจุลภาค 4 11 27" xfId="22894"/>
    <cellStyle name="เครื่องหมายจุลภาค 4 11 28" xfId="22895"/>
    <cellStyle name="เครื่องหมายจุลภาค 4 11 29" xfId="22896"/>
    <cellStyle name="เครื่องหมายจุลภาค 4 11 3" xfId="22897"/>
    <cellStyle name="เครื่องหมายจุลภาค 4 11 30" xfId="22898"/>
    <cellStyle name="เครื่องหมายจุลภาค 4 11 4" xfId="22899"/>
    <cellStyle name="เครื่องหมายจุลภาค 4 11 5" xfId="22900"/>
    <cellStyle name="เครื่องหมายจุลภาค 4 11 6" xfId="22901"/>
    <cellStyle name="เครื่องหมายจุลภาค 4 11 7" xfId="22902"/>
    <cellStyle name="เครื่องหมายจุลภาค 4 11 8" xfId="22903"/>
    <cellStyle name="เครื่องหมายจุลภาค 4 11 9" xfId="22904"/>
    <cellStyle name="เครื่องหมายจุลภาค 4 12" xfId="22905"/>
    <cellStyle name="เครื่องหมายจุลภาค 4 13" xfId="22906"/>
    <cellStyle name="เครื่องหมายจุลภาค 4 14" xfId="22907"/>
    <cellStyle name="เครื่องหมายจุลภาค 4 15" xfId="22908"/>
    <cellStyle name="เครื่องหมายจุลภาค 4 16" xfId="22909"/>
    <cellStyle name="เครื่องหมายจุลภาค 4 17" xfId="22910"/>
    <cellStyle name="เครื่องหมายจุลภาค 4 18" xfId="22911"/>
    <cellStyle name="เครื่องหมายจุลภาค 4 19" xfId="22912"/>
    <cellStyle name="เครื่องหมายจุลภาค 4 2" xfId="22913"/>
    <cellStyle name="เครื่องหมายจุลภาค 4 2 10" xfId="22914"/>
    <cellStyle name="เครื่องหมายจุลภาค 4 2 11" xfId="22915"/>
    <cellStyle name="เครื่องหมายจุลภาค 4 2 12" xfId="22916"/>
    <cellStyle name="เครื่องหมายจุลภาค 4 2 13" xfId="22917"/>
    <cellStyle name="เครื่องหมายจุลภาค 4 2 14" xfId="22918"/>
    <cellStyle name="เครื่องหมายจุลภาค 4 2 15" xfId="22919"/>
    <cellStyle name="เครื่องหมายจุลภาค 4 2 16" xfId="22920"/>
    <cellStyle name="เครื่องหมายจุลภาค 4 2 17" xfId="22921"/>
    <cellStyle name="เครื่องหมายจุลภาค 4 2 18" xfId="22922"/>
    <cellStyle name="เครื่องหมายจุลภาค 4 2 19" xfId="22923"/>
    <cellStyle name="เครื่องหมายจุลภาค 4 2 2" xfId="22924"/>
    <cellStyle name="เครื่องหมายจุลภาค 4 2 20" xfId="22925"/>
    <cellStyle name="เครื่องหมายจุลภาค 4 2 21" xfId="22926"/>
    <cellStyle name="เครื่องหมายจุลภาค 4 2 22" xfId="22927"/>
    <cellStyle name="เครื่องหมายจุลภาค 4 2 23" xfId="22928"/>
    <cellStyle name="เครื่องหมายจุลภาค 4 2 24" xfId="22929"/>
    <cellStyle name="เครื่องหมายจุลภาค 4 2 25" xfId="22930"/>
    <cellStyle name="เครื่องหมายจุลภาค 4 2 26" xfId="22931"/>
    <cellStyle name="เครื่องหมายจุลภาค 4 2 27" xfId="22932"/>
    <cellStyle name="เครื่องหมายจุลภาค 4 2 28" xfId="22933"/>
    <cellStyle name="เครื่องหมายจุลภาค 4 2 29" xfId="22934"/>
    <cellStyle name="เครื่องหมายจุลภาค 4 2 3" xfId="22935"/>
    <cellStyle name="เครื่องหมายจุลภาค 4 2 30" xfId="22936"/>
    <cellStyle name="เครื่องหมายจุลภาค 4 2 31" xfId="28401"/>
    <cellStyle name="เครื่องหมายจุลภาค 4 2 4" xfId="22937"/>
    <cellStyle name="เครื่องหมายจุลภาค 4 2 5" xfId="22938"/>
    <cellStyle name="เครื่องหมายจุลภาค 4 2 6" xfId="22939"/>
    <cellStyle name="เครื่องหมายจุลภาค 4 2 7" xfId="22940"/>
    <cellStyle name="เครื่องหมายจุลภาค 4 2 8" xfId="22941"/>
    <cellStyle name="เครื่องหมายจุลภาค 4 2 9" xfId="22942"/>
    <cellStyle name="เครื่องหมายจุลภาค 4 20" xfId="22943"/>
    <cellStyle name="เครื่องหมายจุลภาค 4 21" xfId="22944"/>
    <cellStyle name="เครื่องหมายจุลภาค 4 22" xfId="22945"/>
    <cellStyle name="เครื่องหมายจุลภาค 4 23" xfId="22946"/>
    <cellStyle name="เครื่องหมายจุลภาค 4 24" xfId="22947"/>
    <cellStyle name="เครื่องหมายจุลภาค 4 25" xfId="22948"/>
    <cellStyle name="เครื่องหมายจุลภาค 4 26" xfId="22949"/>
    <cellStyle name="เครื่องหมายจุลภาค 4 27" xfId="22950"/>
    <cellStyle name="เครื่องหมายจุลภาค 4 28" xfId="22951"/>
    <cellStyle name="เครื่องหมายจุลภาค 4 29" xfId="22952"/>
    <cellStyle name="เครื่องหมายจุลภาค 4 3" xfId="22953"/>
    <cellStyle name="เครื่องหมายจุลภาค 4 3 10" xfId="22954"/>
    <cellStyle name="เครื่องหมายจุลภาค 4 3 11" xfId="22955"/>
    <cellStyle name="เครื่องหมายจุลภาค 4 3 12" xfId="22956"/>
    <cellStyle name="เครื่องหมายจุลภาค 4 3 13" xfId="22957"/>
    <cellStyle name="เครื่องหมายจุลภาค 4 3 14" xfId="22958"/>
    <cellStyle name="เครื่องหมายจุลภาค 4 3 15" xfId="22959"/>
    <cellStyle name="เครื่องหมายจุลภาค 4 3 16" xfId="22960"/>
    <cellStyle name="เครื่องหมายจุลภาค 4 3 17" xfId="22961"/>
    <cellStyle name="เครื่องหมายจุลภาค 4 3 18" xfId="22962"/>
    <cellStyle name="เครื่องหมายจุลภาค 4 3 19" xfId="22963"/>
    <cellStyle name="เครื่องหมายจุลภาค 4 3 2" xfId="22964"/>
    <cellStyle name="เครื่องหมายจุลภาค 4 3 20" xfId="22965"/>
    <cellStyle name="เครื่องหมายจุลภาค 4 3 21" xfId="22966"/>
    <cellStyle name="เครื่องหมายจุลภาค 4 3 22" xfId="22967"/>
    <cellStyle name="เครื่องหมายจุลภาค 4 3 23" xfId="22968"/>
    <cellStyle name="เครื่องหมายจุลภาค 4 3 24" xfId="22969"/>
    <cellStyle name="เครื่องหมายจุลภาค 4 3 25" xfId="22970"/>
    <cellStyle name="เครื่องหมายจุลภาค 4 3 26" xfId="22971"/>
    <cellStyle name="เครื่องหมายจุลภาค 4 3 27" xfId="22972"/>
    <cellStyle name="เครื่องหมายจุลภาค 4 3 28" xfId="22973"/>
    <cellStyle name="เครื่องหมายจุลภาค 4 3 29" xfId="22974"/>
    <cellStyle name="เครื่องหมายจุลภาค 4 3 3" xfId="22975"/>
    <cellStyle name="เครื่องหมายจุลภาค 4 3 30" xfId="22976"/>
    <cellStyle name="เครื่องหมายจุลภาค 4 3 4" xfId="22977"/>
    <cellStyle name="เครื่องหมายจุลภาค 4 3 5" xfId="22978"/>
    <cellStyle name="เครื่องหมายจุลภาค 4 3 6" xfId="22979"/>
    <cellStyle name="เครื่องหมายจุลภาค 4 3 7" xfId="22980"/>
    <cellStyle name="เครื่องหมายจุลภาค 4 3 8" xfId="22981"/>
    <cellStyle name="เครื่องหมายจุลภาค 4 3 9" xfId="22982"/>
    <cellStyle name="เครื่องหมายจุลภาค 4 30" xfId="22983"/>
    <cellStyle name="เครื่องหมายจุลภาค 4 31" xfId="22984"/>
    <cellStyle name="เครื่องหมายจุลภาค 4 32" xfId="22985"/>
    <cellStyle name="เครื่องหมายจุลภาค 4 33" xfId="22986"/>
    <cellStyle name="เครื่องหมายจุลภาค 4 34" xfId="22987"/>
    <cellStyle name="เครื่องหมายจุลภาค 4 35" xfId="22988"/>
    <cellStyle name="เครื่องหมายจุลภาค 4 36" xfId="22989"/>
    <cellStyle name="เครื่องหมายจุลภาค 4 37" xfId="22990"/>
    <cellStyle name="เครื่องหมายจุลภาค 4 38" xfId="22991"/>
    <cellStyle name="เครื่องหมายจุลภาค 4 39" xfId="22992"/>
    <cellStyle name="เครื่องหมายจุลภาค 4 4" xfId="22993"/>
    <cellStyle name="เครื่องหมายจุลภาค 4 4 10" xfId="22994"/>
    <cellStyle name="เครื่องหมายจุลภาค 4 4 11" xfId="22995"/>
    <cellStyle name="เครื่องหมายจุลภาค 4 4 12" xfId="22996"/>
    <cellStyle name="เครื่องหมายจุลภาค 4 4 13" xfId="22997"/>
    <cellStyle name="เครื่องหมายจุลภาค 4 4 14" xfId="22998"/>
    <cellStyle name="เครื่องหมายจุลภาค 4 4 15" xfId="22999"/>
    <cellStyle name="เครื่องหมายจุลภาค 4 4 16" xfId="23000"/>
    <cellStyle name="เครื่องหมายจุลภาค 4 4 17" xfId="23001"/>
    <cellStyle name="เครื่องหมายจุลภาค 4 4 18" xfId="23002"/>
    <cellStyle name="เครื่องหมายจุลภาค 4 4 19" xfId="23003"/>
    <cellStyle name="เครื่องหมายจุลภาค 4 4 2" xfId="23004"/>
    <cellStyle name="เครื่องหมายจุลภาค 4 4 20" xfId="23005"/>
    <cellStyle name="เครื่องหมายจุลภาค 4 4 21" xfId="23006"/>
    <cellStyle name="เครื่องหมายจุลภาค 4 4 22" xfId="23007"/>
    <cellStyle name="เครื่องหมายจุลภาค 4 4 23" xfId="23008"/>
    <cellStyle name="เครื่องหมายจุลภาค 4 4 24" xfId="23009"/>
    <cellStyle name="เครื่องหมายจุลภาค 4 4 25" xfId="23010"/>
    <cellStyle name="เครื่องหมายจุลภาค 4 4 26" xfId="23011"/>
    <cellStyle name="เครื่องหมายจุลภาค 4 4 27" xfId="23012"/>
    <cellStyle name="เครื่องหมายจุลภาค 4 4 28" xfId="23013"/>
    <cellStyle name="เครื่องหมายจุลภาค 4 4 29" xfId="23014"/>
    <cellStyle name="เครื่องหมายจุลภาค 4 4 3" xfId="23015"/>
    <cellStyle name="เครื่องหมายจุลภาค 4 4 30" xfId="23016"/>
    <cellStyle name="เครื่องหมายจุลภาค 4 4 4" xfId="23017"/>
    <cellStyle name="เครื่องหมายจุลภาค 4 4 5" xfId="23018"/>
    <cellStyle name="เครื่องหมายจุลภาค 4 4 6" xfId="23019"/>
    <cellStyle name="เครื่องหมายจุลภาค 4 4 7" xfId="23020"/>
    <cellStyle name="เครื่องหมายจุลภาค 4 4 8" xfId="23021"/>
    <cellStyle name="เครื่องหมายจุลภาค 4 4 9" xfId="23022"/>
    <cellStyle name="เครื่องหมายจุลภาค 4 40" xfId="23023"/>
    <cellStyle name="เครื่องหมายจุลภาค 4 41" xfId="23024"/>
    <cellStyle name="เครื่องหมายจุลภาค 4 42" xfId="23025"/>
    <cellStyle name="เครื่องหมายจุลภาค 4 43" xfId="23026"/>
    <cellStyle name="เครื่องหมายจุลภาค 4 44" xfId="23027"/>
    <cellStyle name="เครื่องหมายจุลภาค 4 45" xfId="23028"/>
    <cellStyle name="เครื่องหมายจุลภาค 4 46" xfId="23029"/>
    <cellStyle name="เครื่องหมายจุลภาค 4 47" xfId="23030"/>
    <cellStyle name="เครื่องหมายจุลภาค 4 48" xfId="23031"/>
    <cellStyle name="เครื่องหมายจุลภาค 4 49" xfId="23032"/>
    <cellStyle name="เครื่องหมายจุลภาค 4 5" xfId="23033"/>
    <cellStyle name="เครื่องหมายจุลภาค 4 5 10" xfId="23034"/>
    <cellStyle name="เครื่องหมายจุลภาค 4 5 11" xfId="23035"/>
    <cellStyle name="เครื่องหมายจุลภาค 4 5 12" xfId="23036"/>
    <cellStyle name="เครื่องหมายจุลภาค 4 5 13" xfId="23037"/>
    <cellStyle name="เครื่องหมายจุลภาค 4 5 14" xfId="23038"/>
    <cellStyle name="เครื่องหมายจุลภาค 4 5 15" xfId="23039"/>
    <cellStyle name="เครื่องหมายจุลภาค 4 5 16" xfId="23040"/>
    <cellStyle name="เครื่องหมายจุลภาค 4 5 17" xfId="23041"/>
    <cellStyle name="เครื่องหมายจุลภาค 4 5 18" xfId="23042"/>
    <cellStyle name="เครื่องหมายจุลภาค 4 5 19" xfId="23043"/>
    <cellStyle name="เครื่องหมายจุลภาค 4 5 2" xfId="23044"/>
    <cellStyle name="เครื่องหมายจุลภาค 4 5 20" xfId="23045"/>
    <cellStyle name="เครื่องหมายจุลภาค 4 5 21" xfId="23046"/>
    <cellStyle name="เครื่องหมายจุลภาค 4 5 22" xfId="23047"/>
    <cellStyle name="เครื่องหมายจุลภาค 4 5 23" xfId="23048"/>
    <cellStyle name="เครื่องหมายจุลภาค 4 5 24" xfId="23049"/>
    <cellStyle name="เครื่องหมายจุลภาค 4 5 25" xfId="23050"/>
    <cellStyle name="เครื่องหมายจุลภาค 4 5 26" xfId="23051"/>
    <cellStyle name="เครื่องหมายจุลภาค 4 5 27" xfId="23052"/>
    <cellStyle name="เครื่องหมายจุลภาค 4 5 28" xfId="23053"/>
    <cellStyle name="เครื่องหมายจุลภาค 4 5 29" xfId="23054"/>
    <cellStyle name="เครื่องหมายจุลภาค 4 5 3" xfId="23055"/>
    <cellStyle name="เครื่องหมายจุลภาค 4 5 30" xfId="23056"/>
    <cellStyle name="เครื่องหมายจุลภาค 4 5 4" xfId="23057"/>
    <cellStyle name="เครื่องหมายจุลภาค 4 5 5" xfId="23058"/>
    <cellStyle name="เครื่องหมายจุลภาค 4 5 6" xfId="23059"/>
    <cellStyle name="เครื่องหมายจุลภาค 4 5 7" xfId="23060"/>
    <cellStyle name="เครื่องหมายจุลภาค 4 5 8" xfId="23061"/>
    <cellStyle name="เครื่องหมายจุลภาค 4 5 9" xfId="23062"/>
    <cellStyle name="เครื่องหมายจุลภาค 4 50" xfId="23063"/>
    <cellStyle name="เครื่องหมายจุลภาค 4 51" xfId="23064"/>
    <cellStyle name="เครื่องหมายจุลภาค 4 52" xfId="23065"/>
    <cellStyle name="เครื่องหมายจุลภาค 4 53" xfId="23066"/>
    <cellStyle name="เครื่องหมายจุลภาค 4 54" xfId="23067"/>
    <cellStyle name="เครื่องหมายจุลภาค 4 55" xfId="23068"/>
    <cellStyle name="เครื่องหมายจุลภาค 4 56" xfId="23069"/>
    <cellStyle name="เครื่องหมายจุลภาค 4 57" xfId="23070"/>
    <cellStyle name="เครื่องหมายจุลภาค 4 58" xfId="23071"/>
    <cellStyle name="เครื่องหมายจุลภาค 4 59" xfId="23072"/>
    <cellStyle name="เครื่องหมายจุลภาค 4 6" xfId="23073"/>
    <cellStyle name="เครื่องหมายจุลภาค 4 6 10" xfId="23074"/>
    <cellStyle name="เครื่องหมายจุลภาค 4 6 11" xfId="23075"/>
    <cellStyle name="เครื่องหมายจุลภาค 4 6 12" xfId="23076"/>
    <cellStyle name="เครื่องหมายจุลภาค 4 6 13" xfId="23077"/>
    <cellStyle name="เครื่องหมายจุลภาค 4 6 14" xfId="23078"/>
    <cellStyle name="เครื่องหมายจุลภาค 4 6 15" xfId="23079"/>
    <cellStyle name="เครื่องหมายจุลภาค 4 6 16" xfId="23080"/>
    <cellStyle name="เครื่องหมายจุลภาค 4 6 17" xfId="23081"/>
    <cellStyle name="เครื่องหมายจุลภาค 4 6 18" xfId="23082"/>
    <cellStyle name="เครื่องหมายจุลภาค 4 6 19" xfId="23083"/>
    <cellStyle name="เครื่องหมายจุลภาค 4 6 2" xfId="23084"/>
    <cellStyle name="เครื่องหมายจุลภาค 4 6 20" xfId="23085"/>
    <cellStyle name="เครื่องหมายจุลภาค 4 6 21" xfId="23086"/>
    <cellStyle name="เครื่องหมายจุลภาค 4 6 22" xfId="23087"/>
    <cellStyle name="เครื่องหมายจุลภาค 4 6 23" xfId="23088"/>
    <cellStyle name="เครื่องหมายจุลภาค 4 6 24" xfId="23089"/>
    <cellStyle name="เครื่องหมายจุลภาค 4 6 25" xfId="23090"/>
    <cellStyle name="เครื่องหมายจุลภาค 4 6 26" xfId="23091"/>
    <cellStyle name="เครื่องหมายจุลภาค 4 6 27" xfId="23092"/>
    <cellStyle name="เครื่องหมายจุลภาค 4 6 28" xfId="23093"/>
    <cellStyle name="เครื่องหมายจุลภาค 4 6 29" xfId="23094"/>
    <cellStyle name="เครื่องหมายจุลภาค 4 6 3" xfId="23095"/>
    <cellStyle name="เครื่องหมายจุลภาค 4 6 30" xfId="23096"/>
    <cellStyle name="เครื่องหมายจุลภาค 4 6 4" xfId="23097"/>
    <cellStyle name="เครื่องหมายจุลภาค 4 6 5" xfId="23098"/>
    <cellStyle name="เครื่องหมายจุลภาค 4 6 6" xfId="23099"/>
    <cellStyle name="เครื่องหมายจุลภาค 4 6 7" xfId="23100"/>
    <cellStyle name="เครื่องหมายจุลภาค 4 6 8" xfId="23101"/>
    <cellStyle name="เครื่องหมายจุลภาค 4 6 9" xfId="23102"/>
    <cellStyle name="เครื่องหมายจุลภาค 4 60" xfId="28258"/>
    <cellStyle name="เครื่องหมายจุลภาค 4 61" xfId="28400"/>
    <cellStyle name="เครื่องหมายจุลภาค 4 7" xfId="23103"/>
    <cellStyle name="เครื่องหมายจุลภาค 4 7 10" xfId="23104"/>
    <cellStyle name="เครื่องหมายจุลภาค 4 7 11" xfId="23105"/>
    <cellStyle name="เครื่องหมายจุลภาค 4 7 12" xfId="23106"/>
    <cellStyle name="เครื่องหมายจุลภาค 4 7 13" xfId="23107"/>
    <cellStyle name="เครื่องหมายจุลภาค 4 7 14" xfId="23108"/>
    <cellStyle name="เครื่องหมายจุลภาค 4 7 15" xfId="23109"/>
    <cellStyle name="เครื่องหมายจุลภาค 4 7 16" xfId="23110"/>
    <cellStyle name="เครื่องหมายจุลภาค 4 7 17" xfId="23111"/>
    <cellStyle name="เครื่องหมายจุลภาค 4 7 18" xfId="23112"/>
    <cellStyle name="เครื่องหมายจุลภาค 4 7 19" xfId="23113"/>
    <cellStyle name="เครื่องหมายจุลภาค 4 7 2" xfId="23114"/>
    <cellStyle name="เครื่องหมายจุลภาค 4 7 20" xfId="23115"/>
    <cellStyle name="เครื่องหมายจุลภาค 4 7 21" xfId="23116"/>
    <cellStyle name="เครื่องหมายจุลภาค 4 7 22" xfId="23117"/>
    <cellStyle name="เครื่องหมายจุลภาค 4 7 23" xfId="23118"/>
    <cellStyle name="เครื่องหมายจุลภาค 4 7 24" xfId="23119"/>
    <cellStyle name="เครื่องหมายจุลภาค 4 7 25" xfId="23120"/>
    <cellStyle name="เครื่องหมายจุลภาค 4 7 26" xfId="23121"/>
    <cellStyle name="เครื่องหมายจุลภาค 4 7 27" xfId="23122"/>
    <cellStyle name="เครื่องหมายจุลภาค 4 7 28" xfId="23123"/>
    <cellStyle name="เครื่องหมายจุลภาค 4 7 29" xfId="23124"/>
    <cellStyle name="เครื่องหมายจุลภาค 4 7 3" xfId="23125"/>
    <cellStyle name="เครื่องหมายจุลภาค 4 7 30" xfId="23126"/>
    <cellStyle name="เครื่องหมายจุลภาค 4 7 4" xfId="23127"/>
    <cellStyle name="เครื่องหมายจุลภาค 4 7 5" xfId="23128"/>
    <cellStyle name="เครื่องหมายจุลภาค 4 7 6" xfId="23129"/>
    <cellStyle name="เครื่องหมายจุลภาค 4 7 7" xfId="23130"/>
    <cellStyle name="เครื่องหมายจุลภาค 4 7 8" xfId="23131"/>
    <cellStyle name="เครื่องหมายจุลภาค 4 7 9" xfId="23132"/>
    <cellStyle name="เครื่องหมายจุลภาค 4 8" xfId="23133"/>
    <cellStyle name="เครื่องหมายจุลภาค 4 8 10" xfId="23134"/>
    <cellStyle name="เครื่องหมายจุลภาค 4 8 11" xfId="23135"/>
    <cellStyle name="เครื่องหมายจุลภาค 4 8 12" xfId="23136"/>
    <cellStyle name="เครื่องหมายจุลภาค 4 8 13" xfId="23137"/>
    <cellStyle name="เครื่องหมายจุลภาค 4 8 14" xfId="23138"/>
    <cellStyle name="เครื่องหมายจุลภาค 4 8 15" xfId="23139"/>
    <cellStyle name="เครื่องหมายจุลภาค 4 8 16" xfId="23140"/>
    <cellStyle name="เครื่องหมายจุลภาค 4 8 17" xfId="23141"/>
    <cellStyle name="เครื่องหมายจุลภาค 4 8 18" xfId="23142"/>
    <cellStyle name="เครื่องหมายจุลภาค 4 8 19" xfId="23143"/>
    <cellStyle name="เครื่องหมายจุลภาค 4 8 2" xfId="23144"/>
    <cellStyle name="เครื่องหมายจุลภาค 4 8 20" xfId="23145"/>
    <cellStyle name="เครื่องหมายจุลภาค 4 8 21" xfId="23146"/>
    <cellStyle name="เครื่องหมายจุลภาค 4 8 22" xfId="23147"/>
    <cellStyle name="เครื่องหมายจุลภาค 4 8 23" xfId="23148"/>
    <cellStyle name="เครื่องหมายจุลภาค 4 8 24" xfId="23149"/>
    <cellStyle name="เครื่องหมายจุลภาค 4 8 25" xfId="23150"/>
    <cellStyle name="เครื่องหมายจุลภาค 4 8 26" xfId="23151"/>
    <cellStyle name="เครื่องหมายจุลภาค 4 8 27" xfId="23152"/>
    <cellStyle name="เครื่องหมายจุลภาค 4 8 28" xfId="23153"/>
    <cellStyle name="เครื่องหมายจุลภาค 4 8 29" xfId="23154"/>
    <cellStyle name="เครื่องหมายจุลภาค 4 8 3" xfId="23155"/>
    <cellStyle name="เครื่องหมายจุลภาค 4 8 30" xfId="23156"/>
    <cellStyle name="เครื่องหมายจุลภาค 4 8 4" xfId="23157"/>
    <cellStyle name="เครื่องหมายจุลภาค 4 8 5" xfId="23158"/>
    <cellStyle name="เครื่องหมายจุลภาค 4 8 6" xfId="23159"/>
    <cellStyle name="เครื่องหมายจุลภาค 4 8 7" xfId="23160"/>
    <cellStyle name="เครื่องหมายจุลภาค 4 8 8" xfId="23161"/>
    <cellStyle name="เครื่องหมายจุลภาค 4 8 9" xfId="23162"/>
    <cellStyle name="เครื่องหมายจุลภาค 4 9" xfId="23163"/>
    <cellStyle name="เครื่องหมายจุลภาค 4 9 10" xfId="23164"/>
    <cellStyle name="เครื่องหมายจุลภาค 4 9 11" xfId="23165"/>
    <cellStyle name="เครื่องหมายจุลภาค 4 9 12" xfId="23166"/>
    <cellStyle name="เครื่องหมายจุลภาค 4 9 13" xfId="23167"/>
    <cellStyle name="เครื่องหมายจุลภาค 4 9 14" xfId="23168"/>
    <cellStyle name="เครื่องหมายจุลภาค 4 9 15" xfId="23169"/>
    <cellStyle name="เครื่องหมายจุลภาค 4 9 16" xfId="23170"/>
    <cellStyle name="เครื่องหมายจุลภาค 4 9 17" xfId="23171"/>
    <cellStyle name="เครื่องหมายจุลภาค 4 9 18" xfId="23172"/>
    <cellStyle name="เครื่องหมายจุลภาค 4 9 19" xfId="23173"/>
    <cellStyle name="เครื่องหมายจุลภาค 4 9 2" xfId="23174"/>
    <cellStyle name="เครื่องหมายจุลภาค 4 9 20" xfId="23175"/>
    <cellStyle name="เครื่องหมายจุลภาค 4 9 21" xfId="23176"/>
    <cellStyle name="เครื่องหมายจุลภาค 4 9 22" xfId="23177"/>
    <cellStyle name="เครื่องหมายจุลภาค 4 9 23" xfId="23178"/>
    <cellStyle name="เครื่องหมายจุลภาค 4 9 24" xfId="23179"/>
    <cellStyle name="เครื่องหมายจุลภาค 4 9 25" xfId="23180"/>
    <cellStyle name="เครื่องหมายจุลภาค 4 9 26" xfId="23181"/>
    <cellStyle name="เครื่องหมายจุลภาค 4 9 27" xfId="23182"/>
    <cellStyle name="เครื่องหมายจุลภาค 4 9 28" xfId="23183"/>
    <cellStyle name="เครื่องหมายจุลภาค 4 9 29" xfId="23184"/>
    <cellStyle name="เครื่องหมายจุลภาค 4 9 3" xfId="23185"/>
    <cellStyle name="เครื่องหมายจุลภาค 4 9 30" xfId="23186"/>
    <cellStyle name="เครื่องหมายจุลภาค 4 9 4" xfId="23187"/>
    <cellStyle name="เครื่องหมายจุลภาค 4 9 5" xfId="23188"/>
    <cellStyle name="เครื่องหมายจุลภาค 4 9 6" xfId="23189"/>
    <cellStyle name="เครื่องหมายจุลภาค 4 9 7" xfId="23190"/>
    <cellStyle name="เครื่องหมายจุลภาค 4 9 8" xfId="23191"/>
    <cellStyle name="เครื่องหมายจุลภาค 4 9 9" xfId="23192"/>
    <cellStyle name="เครื่องหมายจุลภาค 5" xfId="23193"/>
    <cellStyle name="เครื่องหมายจุลภาค 5 2" xfId="23194"/>
    <cellStyle name="เครื่องหมายจุลภาค 5 2 10" xfId="23195"/>
    <cellStyle name="เครื่องหมายจุลภาค 5 2 10 2" xfId="23196"/>
    <cellStyle name="เครื่องหมายจุลภาค 5 2 10 3" xfId="23197"/>
    <cellStyle name="เครื่องหมายจุลภาค 5 2 11" xfId="23198"/>
    <cellStyle name="เครื่องหมายจุลภาค 5 2 11 2" xfId="23199"/>
    <cellStyle name="เครื่องหมายจุลภาค 5 2 11 3" xfId="23200"/>
    <cellStyle name="เครื่องหมายจุลภาค 5 2 12" xfId="23201"/>
    <cellStyle name="เครื่องหมายจุลภาค 5 2 12 2" xfId="23202"/>
    <cellStyle name="เครื่องหมายจุลภาค 5 2 12 3" xfId="23203"/>
    <cellStyle name="เครื่องหมายจุลภาค 5 2 13" xfId="23204"/>
    <cellStyle name="เครื่องหมายจุลภาค 5 2 13 2" xfId="23205"/>
    <cellStyle name="เครื่องหมายจุลภาค 5 2 13 3" xfId="23206"/>
    <cellStyle name="เครื่องหมายจุลภาค 5 2 14" xfId="23207"/>
    <cellStyle name="เครื่องหมายจุลภาค 5 2 15" xfId="23208"/>
    <cellStyle name="เครื่องหมายจุลภาค 5 2 16" xfId="23209"/>
    <cellStyle name="เครื่องหมายจุลภาค 5 2 17" xfId="23210"/>
    <cellStyle name="เครื่องหมายจุลภาค 5 2 18" xfId="23211"/>
    <cellStyle name="เครื่องหมายจุลภาค 5 2 19" xfId="23212"/>
    <cellStyle name="เครื่องหมายจุลภาค 5 2 2" xfId="23213"/>
    <cellStyle name="เครื่องหมายจุลภาค 5 2 2 2" xfId="23214"/>
    <cellStyle name="เครื่องหมายจุลภาค 5 2 2 3" xfId="23215"/>
    <cellStyle name="เครื่องหมายจุลภาค 5 2 20" xfId="23216"/>
    <cellStyle name="เครื่องหมายจุลภาค 5 2 21" xfId="23217"/>
    <cellStyle name="เครื่องหมายจุลภาค 5 2 22" xfId="23218"/>
    <cellStyle name="เครื่องหมายจุลภาค 5 2 23" xfId="23219"/>
    <cellStyle name="เครื่องหมายจุลภาค 5 2 24" xfId="23220"/>
    <cellStyle name="เครื่องหมายจุลภาค 5 2 25" xfId="23221"/>
    <cellStyle name="เครื่องหมายจุลภาค 5 2 26" xfId="23222"/>
    <cellStyle name="เครื่องหมายจุลภาค 5 2 27" xfId="23223"/>
    <cellStyle name="เครื่องหมายจุลภาค 5 2 28" xfId="23224"/>
    <cellStyle name="เครื่องหมายจุลภาค 5 2 29" xfId="23225"/>
    <cellStyle name="เครื่องหมายจุลภาค 5 2 3" xfId="23226"/>
    <cellStyle name="เครื่องหมายจุลภาค 5 2 3 2" xfId="23227"/>
    <cellStyle name="เครื่องหมายจุลภาค 5 2 3 3" xfId="23228"/>
    <cellStyle name="เครื่องหมายจุลภาค 5 2 30" xfId="23229"/>
    <cellStyle name="เครื่องหมายจุลภาค 5 2 31" xfId="23230"/>
    <cellStyle name="เครื่องหมายจุลภาค 5 2 32" xfId="23231"/>
    <cellStyle name="เครื่องหมายจุลภาค 5 2 33" xfId="23232"/>
    <cellStyle name="เครื่องหมายจุลภาค 5 2 34" xfId="23233"/>
    <cellStyle name="เครื่องหมายจุลภาค 5 2 35" xfId="23234"/>
    <cellStyle name="เครื่องหมายจุลภาค 5 2 36" xfId="23235"/>
    <cellStyle name="เครื่องหมายจุลภาค 5 2 37" xfId="23236"/>
    <cellStyle name="เครื่องหมายจุลภาค 5 2 38" xfId="23237"/>
    <cellStyle name="เครื่องหมายจุลภาค 5 2 39" xfId="23238"/>
    <cellStyle name="เครื่องหมายจุลภาค 5 2 4" xfId="23239"/>
    <cellStyle name="เครื่องหมายจุลภาค 5 2 4 2" xfId="23240"/>
    <cellStyle name="เครื่องหมายจุลภาค 5 2 4 3" xfId="23241"/>
    <cellStyle name="เครื่องหมายจุลภาค 5 2 40" xfId="23242"/>
    <cellStyle name="เครื่องหมายจุลภาค 5 2 41" xfId="23243"/>
    <cellStyle name="เครื่องหมายจุลภาค 5 2 42" xfId="23244"/>
    <cellStyle name="เครื่องหมายจุลภาค 5 2 43" xfId="23245"/>
    <cellStyle name="เครื่องหมายจุลภาค 5 2 44" xfId="23246"/>
    <cellStyle name="เครื่องหมายจุลภาค 5 2 45" xfId="23247"/>
    <cellStyle name="เครื่องหมายจุลภาค 5 2 46" xfId="23248"/>
    <cellStyle name="เครื่องหมายจุลภาค 5 2 47" xfId="23249"/>
    <cellStyle name="เครื่องหมายจุลภาค 5 2 48" xfId="23250"/>
    <cellStyle name="เครื่องหมายจุลภาค 5 2 49" xfId="23251"/>
    <cellStyle name="เครื่องหมายจุลภาค 5 2 5" xfId="23252"/>
    <cellStyle name="เครื่องหมายจุลภาค 5 2 5 2" xfId="23253"/>
    <cellStyle name="เครื่องหมายจุลภาค 5 2 5 3" xfId="23254"/>
    <cellStyle name="เครื่องหมายจุลภาค 5 2 50" xfId="23255"/>
    <cellStyle name="เครื่องหมายจุลภาค 5 2 51" xfId="23256"/>
    <cellStyle name="เครื่องหมายจุลภาค 5 2 52" xfId="23257"/>
    <cellStyle name="เครื่องหมายจุลภาค 5 2 53" xfId="23258"/>
    <cellStyle name="เครื่องหมายจุลภาค 5 2 54" xfId="23259"/>
    <cellStyle name="เครื่องหมายจุลภาค 5 2 55" xfId="23260"/>
    <cellStyle name="เครื่องหมายจุลภาค 5 2 56" xfId="23261"/>
    <cellStyle name="เครื่องหมายจุลภาค 5 2 57" xfId="23262"/>
    <cellStyle name="เครื่องหมายจุลภาค 5 2 58" xfId="23263"/>
    <cellStyle name="เครื่องหมายจุลภาค 5 2 59" xfId="23264"/>
    <cellStyle name="เครื่องหมายจุลภาค 5 2 6" xfId="23265"/>
    <cellStyle name="เครื่องหมายจุลภาค 5 2 6 2" xfId="23266"/>
    <cellStyle name="เครื่องหมายจุลภาค 5 2 6 3" xfId="23267"/>
    <cellStyle name="เครื่องหมายจุลภาค 5 2 60" xfId="23268"/>
    <cellStyle name="เครื่องหมายจุลภาค 5 2 61" xfId="23269"/>
    <cellStyle name="เครื่องหมายจุลภาค 5 2 62" xfId="28403"/>
    <cellStyle name="เครื่องหมายจุลภาค 5 2 63" xfId="28948"/>
    <cellStyle name="เครื่องหมายจุลภาค 5 2 7" xfId="23270"/>
    <cellStyle name="เครื่องหมายจุลภาค 5 2 7 2" xfId="23271"/>
    <cellStyle name="เครื่องหมายจุลภาค 5 2 7 3" xfId="23272"/>
    <cellStyle name="เครื่องหมายจุลภาค 5 2 8" xfId="23273"/>
    <cellStyle name="เครื่องหมายจุลภาค 5 2 8 2" xfId="23274"/>
    <cellStyle name="เครื่องหมายจุลภาค 5 2 8 3" xfId="23275"/>
    <cellStyle name="เครื่องหมายจุลภาค 5 2 9" xfId="23276"/>
    <cellStyle name="เครื่องหมายจุลภาค 5 2 9 2" xfId="23277"/>
    <cellStyle name="เครื่องหมายจุลภาค 5 2 9 3" xfId="23278"/>
    <cellStyle name="เครื่องหมายจุลภาค 5 3" xfId="23279"/>
    <cellStyle name="เครื่องหมายจุลภาค 5 4" xfId="23280"/>
    <cellStyle name="เครื่องหมายจุลภาค 5 5" xfId="23281"/>
    <cellStyle name="เครื่องหมายจุลภาค 5 6" xfId="28402"/>
    <cellStyle name="เครื่องหมายจุลภาค 5 7" xfId="28947"/>
    <cellStyle name="เครื่องหมายจุลภาค 6" xfId="23282"/>
    <cellStyle name="เครื่องหมายจุลภาค 6 10" xfId="23283"/>
    <cellStyle name="เครื่องหมายจุลภาค 6 10 2" xfId="23284"/>
    <cellStyle name="เครื่องหมายจุลภาค 6 10 3" xfId="23285"/>
    <cellStyle name="เครื่องหมายจุลภาค 6 100" xfId="23286"/>
    <cellStyle name="เครื่องหมายจุลภาค 6 101" xfId="23287"/>
    <cellStyle name="เครื่องหมายจุลภาค 6 102" xfId="23288"/>
    <cellStyle name="เครื่องหมายจุลภาค 6 103" xfId="23289"/>
    <cellStyle name="เครื่องหมายจุลภาค 6 104" xfId="23290"/>
    <cellStyle name="เครื่องหมายจุลภาค 6 105" xfId="23291"/>
    <cellStyle name="เครื่องหมายจุลภาค 6 106" xfId="23292"/>
    <cellStyle name="เครื่องหมายจุลภาค 6 107" xfId="23293"/>
    <cellStyle name="เครื่องหมายจุลภาค 6 108" xfId="23294"/>
    <cellStyle name="เครื่องหมายจุลภาค 6 109" xfId="23295"/>
    <cellStyle name="เครื่องหมายจุลภาค 6 11" xfId="23296"/>
    <cellStyle name="เครื่องหมายจุลภาค 6 11 2" xfId="23297"/>
    <cellStyle name="เครื่องหมายจุลภาค 6 11 3" xfId="23298"/>
    <cellStyle name="เครื่องหมายจุลภาค 6 110" xfId="23299"/>
    <cellStyle name="เครื่องหมายจุลภาค 6 111" xfId="23300"/>
    <cellStyle name="เครื่องหมายจุลภาค 6 112" xfId="23301"/>
    <cellStyle name="เครื่องหมายจุลภาค 6 113" xfId="23302"/>
    <cellStyle name="เครื่องหมายจุลภาค 6 114" xfId="23303"/>
    <cellStyle name="เครื่องหมายจุลภาค 6 115" xfId="23304"/>
    <cellStyle name="เครื่องหมายจุลภาค 6 116" xfId="23305"/>
    <cellStyle name="เครื่องหมายจุลภาค 6 117" xfId="23306"/>
    <cellStyle name="เครื่องหมายจุลภาค 6 118" xfId="23307"/>
    <cellStyle name="เครื่องหมายจุลภาค 6 119" xfId="23308"/>
    <cellStyle name="เครื่องหมายจุลภาค 6 12" xfId="23309"/>
    <cellStyle name="เครื่องหมายจุลภาค 6 12 2" xfId="23310"/>
    <cellStyle name="เครื่องหมายจุลภาค 6 12 3" xfId="23311"/>
    <cellStyle name="เครื่องหมายจุลภาค 6 120" xfId="23312"/>
    <cellStyle name="เครื่องหมายจุลภาค 6 121" xfId="23313"/>
    <cellStyle name="เครื่องหมายจุลภาค 6 122" xfId="23314"/>
    <cellStyle name="เครื่องหมายจุลภาค 6 123" xfId="23315"/>
    <cellStyle name="เครื่องหมายจุลภาค 6 124" xfId="23316"/>
    <cellStyle name="เครื่องหมายจุลภาค 6 125" xfId="23317"/>
    <cellStyle name="เครื่องหมายจุลภาค 6 126" xfId="23318"/>
    <cellStyle name="เครื่องหมายจุลภาค 6 127" xfId="23319"/>
    <cellStyle name="เครื่องหมายจุลภาค 6 128" xfId="23320"/>
    <cellStyle name="เครื่องหมายจุลภาค 6 129" xfId="23321"/>
    <cellStyle name="เครื่องหมายจุลภาค 6 13" xfId="23322"/>
    <cellStyle name="เครื่องหมายจุลภาค 6 13 2" xfId="23323"/>
    <cellStyle name="เครื่องหมายจุลภาค 6 13 3" xfId="23324"/>
    <cellStyle name="เครื่องหมายจุลภาค 6 130" xfId="23325"/>
    <cellStyle name="เครื่องหมายจุลภาค 6 131" xfId="23326"/>
    <cellStyle name="เครื่องหมายจุลภาค 6 132" xfId="23327"/>
    <cellStyle name="เครื่องหมายจุลภาค 6 133" xfId="23328"/>
    <cellStyle name="เครื่องหมายจุลภาค 6 134" xfId="23329"/>
    <cellStyle name="เครื่องหมายจุลภาค 6 135" xfId="23330"/>
    <cellStyle name="เครื่องหมายจุลภาค 6 136" xfId="23331"/>
    <cellStyle name="เครื่องหมายจุลภาค 6 137" xfId="23332"/>
    <cellStyle name="เครื่องหมายจุลภาค 6 138" xfId="23333"/>
    <cellStyle name="เครื่องหมายจุลภาค 6 139" xfId="28404"/>
    <cellStyle name="เครื่องหมายจุลภาค 6 14" xfId="23334"/>
    <cellStyle name="เครื่องหมายจุลภาค 6 14 2" xfId="23335"/>
    <cellStyle name="เครื่องหมายจุลภาค 6 14 3" xfId="23336"/>
    <cellStyle name="เครื่องหมายจุลภาค 6 140" xfId="28419"/>
    <cellStyle name="เครื่องหมายจุลภาค 6 15" xfId="23337"/>
    <cellStyle name="เครื่องหมายจุลภาค 6 15 2" xfId="23338"/>
    <cellStyle name="เครื่องหมายจุลภาค 6 15 3" xfId="23339"/>
    <cellStyle name="เครื่องหมายจุลภาค 6 16" xfId="23340"/>
    <cellStyle name="เครื่องหมายจุลภาค 6 16 2" xfId="23341"/>
    <cellStyle name="เครื่องหมายจุลภาค 6 16 3" xfId="23342"/>
    <cellStyle name="เครื่องหมายจุลภาค 6 17" xfId="23343"/>
    <cellStyle name="เครื่องหมายจุลภาค 6 17 2" xfId="23344"/>
    <cellStyle name="เครื่องหมายจุลภาค 6 17 3" xfId="23345"/>
    <cellStyle name="เครื่องหมายจุลภาค 6 18" xfId="23346"/>
    <cellStyle name="เครื่องหมายจุลภาค 6 18 2" xfId="23347"/>
    <cellStyle name="เครื่องหมายจุลภาค 6 18 3" xfId="23348"/>
    <cellStyle name="เครื่องหมายจุลภาค 6 19" xfId="23349"/>
    <cellStyle name="เครื่องหมายจุลภาค 6 19 2" xfId="23350"/>
    <cellStyle name="เครื่องหมายจุลภาค 6 19 3" xfId="23351"/>
    <cellStyle name="เครื่องหมายจุลภาค 6 2" xfId="23352"/>
    <cellStyle name="เครื่องหมายจุลภาค 6 2 2" xfId="23353"/>
    <cellStyle name="เครื่องหมายจุลภาค 6 2 2 2" xfId="23354"/>
    <cellStyle name="เครื่องหมายจุลภาค 6 2 2 3" xfId="23355"/>
    <cellStyle name="เครื่องหมายจุลภาค 6 2 3" xfId="23356"/>
    <cellStyle name="เครื่องหมายจุลภาค 6 2 4" xfId="28452"/>
    <cellStyle name="เครื่องหมายจุลภาค 6 20" xfId="23357"/>
    <cellStyle name="เครื่องหมายจุลภาค 6 20 2" xfId="23358"/>
    <cellStyle name="เครื่องหมายจุลภาค 6 20 3" xfId="23359"/>
    <cellStyle name="เครื่องหมายจุลภาค 6 21" xfId="23360"/>
    <cellStyle name="เครื่องหมายจุลภาค 6 21 2" xfId="23361"/>
    <cellStyle name="เครื่องหมายจุลภาค 6 21 3" xfId="23362"/>
    <cellStyle name="เครื่องหมายจุลภาค 6 22" xfId="23363"/>
    <cellStyle name="เครื่องหมายจุลภาค 6 22 2" xfId="23364"/>
    <cellStyle name="เครื่องหมายจุลภาค 6 22 3" xfId="23365"/>
    <cellStyle name="เครื่องหมายจุลภาค 6 23" xfId="23366"/>
    <cellStyle name="เครื่องหมายจุลภาค 6 23 2" xfId="23367"/>
    <cellStyle name="เครื่องหมายจุลภาค 6 23 3" xfId="23368"/>
    <cellStyle name="เครื่องหมายจุลภาค 6 24" xfId="23369"/>
    <cellStyle name="เครื่องหมายจุลภาค 6 24 2" xfId="23370"/>
    <cellStyle name="เครื่องหมายจุลภาค 6 24 3" xfId="23371"/>
    <cellStyle name="เครื่องหมายจุลภาค 6 25" xfId="23372"/>
    <cellStyle name="เครื่องหมายจุลภาค 6 25 2" xfId="23373"/>
    <cellStyle name="เครื่องหมายจุลภาค 6 25 3" xfId="23374"/>
    <cellStyle name="เครื่องหมายจุลภาค 6 26" xfId="23375"/>
    <cellStyle name="เครื่องหมายจุลภาค 6 26 2" xfId="23376"/>
    <cellStyle name="เครื่องหมายจุลภาค 6 26 3" xfId="23377"/>
    <cellStyle name="เครื่องหมายจุลภาค 6 27" xfId="23378"/>
    <cellStyle name="เครื่องหมายจุลภาค 6 27 2" xfId="23379"/>
    <cellStyle name="เครื่องหมายจุลภาค 6 27 3" xfId="23380"/>
    <cellStyle name="เครื่องหมายจุลภาค 6 28" xfId="23381"/>
    <cellStyle name="เครื่องหมายจุลภาค 6 28 2" xfId="23382"/>
    <cellStyle name="เครื่องหมายจุลภาค 6 28 3" xfId="23383"/>
    <cellStyle name="เครื่องหมายจุลภาค 6 29" xfId="23384"/>
    <cellStyle name="เครื่องหมายจุลภาค 6 29 2" xfId="23385"/>
    <cellStyle name="เครื่องหมายจุลภาค 6 29 3" xfId="23386"/>
    <cellStyle name="เครื่องหมายจุลภาค 6 3" xfId="23387"/>
    <cellStyle name="เครื่องหมายจุลภาค 6 3 2" xfId="23388"/>
    <cellStyle name="เครื่องหมายจุลภาค 6 3 3" xfId="23389"/>
    <cellStyle name="เครื่องหมายจุลภาค 6 3 4" xfId="28949"/>
    <cellStyle name="เครื่องหมายจุลภาค 6 30" xfId="23390"/>
    <cellStyle name="เครื่องหมายจุลภาค 6 30 2" xfId="23391"/>
    <cellStyle name="เครื่องหมายจุลภาค 6 30 3" xfId="23392"/>
    <cellStyle name="เครื่องหมายจุลภาค 6 31" xfId="23393"/>
    <cellStyle name="เครื่องหมายจุลภาค 6 31 2" xfId="23394"/>
    <cellStyle name="เครื่องหมายจุลภาค 6 31 3" xfId="23395"/>
    <cellStyle name="เครื่องหมายจุลภาค 6 32" xfId="23396"/>
    <cellStyle name="เครื่องหมายจุลภาค 6 32 2" xfId="23397"/>
    <cellStyle name="เครื่องหมายจุลภาค 6 32 3" xfId="23398"/>
    <cellStyle name="เครื่องหมายจุลภาค 6 33" xfId="23399"/>
    <cellStyle name="เครื่องหมายจุลภาค 6 33 2" xfId="23400"/>
    <cellStyle name="เครื่องหมายจุลภาค 6 33 3" xfId="23401"/>
    <cellStyle name="เครื่องหมายจุลภาค 6 34" xfId="23402"/>
    <cellStyle name="เครื่องหมายจุลภาค 6 34 2" xfId="23403"/>
    <cellStyle name="เครื่องหมายจุลภาค 6 34 3" xfId="23404"/>
    <cellStyle name="เครื่องหมายจุลภาค 6 35" xfId="23405"/>
    <cellStyle name="เครื่องหมายจุลภาค 6 35 2" xfId="23406"/>
    <cellStyle name="เครื่องหมายจุลภาค 6 35 3" xfId="23407"/>
    <cellStyle name="เครื่องหมายจุลภาค 6 36" xfId="23408"/>
    <cellStyle name="เครื่องหมายจุลภาค 6 36 2" xfId="23409"/>
    <cellStyle name="เครื่องหมายจุลภาค 6 36 3" xfId="23410"/>
    <cellStyle name="เครื่องหมายจุลภาค 6 37" xfId="23411"/>
    <cellStyle name="เครื่องหมายจุลภาค 6 37 2" xfId="23412"/>
    <cellStyle name="เครื่องหมายจุลภาค 6 37 3" xfId="23413"/>
    <cellStyle name="เครื่องหมายจุลภาค 6 38" xfId="23414"/>
    <cellStyle name="เครื่องหมายจุลภาค 6 38 2" xfId="23415"/>
    <cellStyle name="เครื่องหมายจุลภาค 6 38 3" xfId="23416"/>
    <cellStyle name="เครื่องหมายจุลภาค 6 39" xfId="23417"/>
    <cellStyle name="เครื่องหมายจุลภาค 6 39 2" xfId="23418"/>
    <cellStyle name="เครื่องหมายจุลภาค 6 39 3" xfId="23419"/>
    <cellStyle name="เครื่องหมายจุลภาค 6 4" xfId="23420"/>
    <cellStyle name="เครื่องหมายจุลภาค 6 4 2" xfId="23421"/>
    <cellStyle name="เครื่องหมายจุลภาค 6 4 3" xfId="23422"/>
    <cellStyle name="เครื่องหมายจุลภาค 6 40" xfId="23423"/>
    <cellStyle name="เครื่องหมายจุลภาค 6 40 2" xfId="23424"/>
    <cellStyle name="เครื่องหมายจุลภาค 6 40 3" xfId="23425"/>
    <cellStyle name="เครื่องหมายจุลภาค 6 41" xfId="23426"/>
    <cellStyle name="เครื่องหมายจุลภาค 6 41 2" xfId="23427"/>
    <cellStyle name="เครื่องหมายจุลภาค 6 41 3" xfId="23428"/>
    <cellStyle name="เครื่องหมายจุลภาค 6 42" xfId="23429"/>
    <cellStyle name="เครื่องหมายจุลภาค 6 42 2" xfId="23430"/>
    <cellStyle name="เครื่องหมายจุลภาค 6 42 3" xfId="23431"/>
    <cellStyle name="เครื่องหมายจุลภาค 6 43" xfId="23432"/>
    <cellStyle name="เครื่องหมายจุลภาค 6 43 2" xfId="23433"/>
    <cellStyle name="เครื่องหมายจุลภาค 6 43 3" xfId="23434"/>
    <cellStyle name="เครื่องหมายจุลภาค 6 44" xfId="23435"/>
    <cellStyle name="เครื่องหมายจุลภาค 6 44 2" xfId="23436"/>
    <cellStyle name="เครื่องหมายจุลภาค 6 44 3" xfId="23437"/>
    <cellStyle name="เครื่องหมายจุลภาค 6 45" xfId="23438"/>
    <cellStyle name="เครื่องหมายจุลภาค 6 45 2" xfId="23439"/>
    <cellStyle name="เครื่องหมายจุลภาค 6 45 3" xfId="23440"/>
    <cellStyle name="เครื่องหมายจุลภาค 6 46" xfId="23441"/>
    <cellStyle name="เครื่องหมายจุลภาค 6 46 2" xfId="23442"/>
    <cellStyle name="เครื่องหมายจุลภาค 6 46 3" xfId="23443"/>
    <cellStyle name="เครื่องหมายจุลภาค 6 47" xfId="23444"/>
    <cellStyle name="เครื่องหมายจุลภาค 6 47 2" xfId="23445"/>
    <cellStyle name="เครื่องหมายจุลภาค 6 47 3" xfId="23446"/>
    <cellStyle name="เครื่องหมายจุลภาค 6 48" xfId="23447"/>
    <cellStyle name="เครื่องหมายจุลภาค 6 48 2" xfId="23448"/>
    <cellStyle name="เครื่องหมายจุลภาค 6 48 3" xfId="23449"/>
    <cellStyle name="เครื่องหมายจุลภาค 6 49" xfId="23450"/>
    <cellStyle name="เครื่องหมายจุลภาค 6 49 2" xfId="23451"/>
    <cellStyle name="เครื่องหมายจุลภาค 6 49 3" xfId="23452"/>
    <cellStyle name="เครื่องหมายจุลภาค 6 5" xfId="23453"/>
    <cellStyle name="เครื่องหมายจุลภาค 6 5 2" xfId="23454"/>
    <cellStyle name="เครื่องหมายจุลภาค 6 5 3" xfId="23455"/>
    <cellStyle name="เครื่องหมายจุลภาค 6 50" xfId="23456"/>
    <cellStyle name="เครื่องหมายจุลภาค 6 50 2" xfId="23457"/>
    <cellStyle name="เครื่องหมายจุลภาค 6 50 3" xfId="23458"/>
    <cellStyle name="เครื่องหมายจุลภาค 6 51" xfId="23459"/>
    <cellStyle name="เครื่องหมายจุลภาค 6 51 2" xfId="23460"/>
    <cellStyle name="เครื่องหมายจุลภาค 6 51 3" xfId="23461"/>
    <cellStyle name="เครื่องหมายจุลภาค 6 52" xfId="23462"/>
    <cellStyle name="เครื่องหมายจุลภาค 6 52 2" xfId="23463"/>
    <cellStyle name="เครื่องหมายจุลภาค 6 52 3" xfId="23464"/>
    <cellStyle name="เครื่องหมายจุลภาค 6 53" xfId="23465"/>
    <cellStyle name="เครื่องหมายจุลภาค 6 53 2" xfId="23466"/>
    <cellStyle name="เครื่องหมายจุลภาค 6 53 3" xfId="23467"/>
    <cellStyle name="เครื่องหมายจุลภาค 6 54" xfId="23468"/>
    <cellStyle name="เครื่องหมายจุลภาค 6 54 2" xfId="23469"/>
    <cellStyle name="เครื่องหมายจุลภาค 6 54 3" xfId="23470"/>
    <cellStyle name="เครื่องหมายจุลภาค 6 55" xfId="23471"/>
    <cellStyle name="เครื่องหมายจุลภาค 6 55 2" xfId="23472"/>
    <cellStyle name="เครื่องหมายจุลภาค 6 55 3" xfId="23473"/>
    <cellStyle name="เครื่องหมายจุลภาค 6 56" xfId="23474"/>
    <cellStyle name="เครื่องหมายจุลภาค 6 56 2" xfId="23475"/>
    <cellStyle name="เครื่องหมายจุลภาค 6 56 3" xfId="23476"/>
    <cellStyle name="เครื่องหมายจุลภาค 6 57" xfId="23477"/>
    <cellStyle name="เครื่องหมายจุลภาค 6 57 2" xfId="23478"/>
    <cellStyle name="เครื่องหมายจุลภาค 6 57 3" xfId="23479"/>
    <cellStyle name="เครื่องหมายจุลภาค 6 58" xfId="23480"/>
    <cellStyle name="เครื่องหมายจุลภาค 6 58 2" xfId="23481"/>
    <cellStyle name="เครื่องหมายจุลภาค 6 58 3" xfId="23482"/>
    <cellStyle name="เครื่องหมายจุลภาค 6 59" xfId="23483"/>
    <cellStyle name="เครื่องหมายจุลภาค 6 59 2" xfId="23484"/>
    <cellStyle name="เครื่องหมายจุลภาค 6 59 3" xfId="23485"/>
    <cellStyle name="เครื่องหมายจุลภาค 6 6" xfId="23486"/>
    <cellStyle name="เครื่องหมายจุลภาค 6 6 2" xfId="23487"/>
    <cellStyle name="เครื่องหมายจุลภาค 6 6 3" xfId="23488"/>
    <cellStyle name="เครื่องหมายจุลภาค 6 60" xfId="23489"/>
    <cellStyle name="เครื่องหมายจุลภาค 6 60 2" xfId="23490"/>
    <cellStyle name="เครื่องหมายจุลภาค 6 60 3" xfId="23491"/>
    <cellStyle name="เครื่องหมายจุลภาค 6 61" xfId="23492"/>
    <cellStyle name="เครื่องหมายจุลภาค 6 61 2" xfId="23493"/>
    <cellStyle name="เครื่องหมายจุลภาค 6 61 3" xfId="23494"/>
    <cellStyle name="เครื่องหมายจุลภาค 6 62" xfId="23495"/>
    <cellStyle name="เครื่องหมายจุลภาค 6 62 2" xfId="23496"/>
    <cellStyle name="เครื่องหมายจุลภาค 6 62 3" xfId="23497"/>
    <cellStyle name="เครื่องหมายจุลภาค 6 63" xfId="23498"/>
    <cellStyle name="เครื่องหมายจุลภาค 6 63 2" xfId="23499"/>
    <cellStyle name="เครื่องหมายจุลภาค 6 63 3" xfId="23500"/>
    <cellStyle name="เครื่องหมายจุลภาค 6 64" xfId="23501"/>
    <cellStyle name="เครื่องหมายจุลภาค 6 64 2" xfId="23502"/>
    <cellStyle name="เครื่องหมายจุลภาค 6 64 3" xfId="23503"/>
    <cellStyle name="เครื่องหมายจุลภาค 6 65" xfId="23504"/>
    <cellStyle name="เครื่องหมายจุลภาค 6 65 2" xfId="23505"/>
    <cellStyle name="เครื่องหมายจุลภาค 6 65 3" xfId="23506"/>
    <cellStyle name="เครื่องหมายจุลภาค 6 66" xfId="23507"/>
    <cellStyle name="เครื่องหมายจุลภาค 6 66 2" xfId="23508"/>
    <cellStyle name="เครื่องหมายจุลภาค 6 66 3" xfId="23509"/>
    <cellStyle name="เครื่องหมายจุลภาค 6 67" xfId="23510"/>
    <cellStyle name="เครื่องหมายจุลภาค 6 67 2" xfId="23511"/>
    <cellStyle name="เครื่องหมายจุลภาค 6 67 3" xfId="23512"/>
    <cellStyle name="เครื่องหมายจุลภาค 6 68" xfId="23513"/>
    <cellStyle name="เครื่องหมายจุลภาค 6 68 2" xfId="23514"/>
    <cellStyle name="เครื่องหมายจุลภาค 6 68 3" xfId="23515"/>
    <cellStyle name="เครื่องหมายจุลภาค 6 69" xfId="23516"/>
    <cellStyle name="เครื่องหมายจุลภาค 6 69 2" xfId="23517"/>
    <cellStyle name="เครื่องหมายจุลภาค 6 69 3" xfId="23518"/>
    <cellStyle name="เครื่องหมายจุลภาค 6 7" xfId="23519"/>
    <cellStyle name="เครื่องหมายจุลภาค 6 7 2" xfId="23520"/>
    <cellStyle name="เครื่องหมายจุลภาค 6 7 3" xfId="23521"/>
    <cellStyle name="เครื่องหมายจุลภาค 6 70" xfId="23522"/>
    <cellStyle name="เครื่องหมายจุลภาค 6 70 2" xfId="23523"/>
    <cellStyle name="เครื่องหมายจุลภาค 6 70 3" xfId="23524"/>
    <cellStyle name="เครื่องหมายจุลภาค 6 71" xfId="23525"/>
    <cellStyle name="เครื่องหมายจุลภาค 6 71 2" xfId="23526"/>
    <cellStyle name="เครื่องหมายจุลภาค 6 71 3" xfId="23527"/>
    <cellStyle name="เครื่องหมายจุลภาค 6 72" xfId="23528"/>
    <cellStyle name="เครื่องหมายจุลภาค 6 72 2" xfId="23529"/>
    <cellStyle name="เครื่องหมายจุลภาค 6 72 3" xfId="23530"/>
    <cellStyle name="เครื่องหมายจุลภาค 6 73" xfId="23531"/>
    <cellStyle name="เครื่องหมายจุลภาค 6 73 2" xfId="23532"/>
    <cellStyle name="เครื่องหมายจุลภาค 6 73 3" xfId="23533"/>
    <cellStyle name="เครื่องหมายจุลภาค 6 74" xfId="23534"/>
    <cellStyle name="เครื่องหมายจุลภาค 6 74 2" xfId="23535"/>
    <cellStyle name="เครื่องหมายจุลภาค 6 74 3" xfId="23536"/>
    <cellStyle name="เครื่องหมายจุลภาค 6 75" xfId="23537"/>
    <cellStyle name="เครื่องหมายจุลภาค 6 75 2" xfId="23538"/>
    <cellStyle name="เครื่องหมายจุลภาค 6 75 3" xfId="23539"/>
    <cellStyle name="เครื่องหมายจุลภาค 6 76" xfId="23540"/>
    <cellStyle name="เครื่องหมายจุลภาค 6 76 2" xfId="23541"/>
    <cellStyle name="เครื่องหมายจุลภาค 6 76 3" xfId="23542"/>
    <cellStyle name="เครื่องหมายจุลภาค 6 77" xfId="23543"/>
    <cellStyle name="เครื่องหมายจุลภาค 6 77 2" xfId="23544"/>
    <cellStyle name="เครื่องหมายจุลภาค 6 77 3" xfId="23545"/>
    <cellStyle name="เครื่องหมายจุลภาค 6 78" xfId="23546"/>
    <cellStyle name="เครื่องหมายจุลภาค 6 78 2" xfId="23547"/>
    <cellStyle name="เครื่องหมายจุลภาค 6 78 3" xfId="23548"/>
    <cellStyle name="เครื่องหมายจุลภาค 6 79" xfId="23549"/>
    <cellStyle name="เครื่องหมายจุลภาค 6 79 2" xfId="23550"/>
    <cellStyle name="เครื่องหมายจุลภาค 6 79 3" xfId="23551"/>
    <cellStyle name="เครื่องหมายจุลภาค 6 8" xfId="23552"/>
    <cellStyle name="เครื่องหมายจุลภาค 6 8 2" xfId="23553"/>
    <cellStyle name="เครื่องหมายจุลภาค 6 8 3" xfId="23554"/>
    <cellStyle name="เครื่องหมายจุลภาค 6 80" xfId="23555"/>
    <cellStyle name="เครื่องหมายจุลภาค 6 80 2" xfId="23556"/>
    <cellStyle name="เครื่องหมายจุลภาค 6 80 3" xfId="23557"/>
    <cellStyle name="เครื่องหมายจุลภาค 6 81" xfId="23558"/>
    <cellStyle name="เครื่องหมายจุลภาค 6 81 2" xfId="23559"/>
    <cellStyle name="เครื่องหมายจุลภาค 6 81 3" xfId="23560"/>
    <cellStyle name="เครื่องหมายจุลภาค 6 82" xfId="23561"/>
    <cellStyle name="เครื่องหมายจุลภาค 6 82 2" xfId="23562"/>
    <cellStyle name="เครื่องหมายจุลภาค 6 82 3" xfId="23563"/>
    <cellStyle name="เครื่องหมายจุลภาค 6 83" xfId="23564"/>
    <cellStyle name="เครื่องหมายจุลภาค 6 83 2" xfId="23565"/>
    <cellStyle name="เครื่องหมายจุลภาค 6 83 3" xfId="23566"/>
    <cellStyle name="เครื่องหมายจุลภาค 6 84" xfId="23567"/>
    <cellStyle name="เครื่องหมายจุลภาค 6 84 2" xfId="23568"/>
    <cellStyle name="เครื่องหมายจุลภาค 6 84 3" xfId="23569"/>
    <cellStyle name="เครื่องหมายจุลภาค 6 85" xfId="23570"/>
    <cellStyle name="เครื่องหมายจุลภาค 6 85 2" xfId="23571"/>
    <cellStyle name="เครื่องหมายจุลภาค 6 85 3" xfId="23572"/>
    <cellStyle name="เครื่องหมายจุลภาค 6 86" xfId="23573"/>
    <cellStyle name="เครื่องหมายจุลภาค 6 86 2" xfId="23574"/>
    <cellStyle name="เครื่องหมายจุลภาค 6 86 3" xfId="23575"/>
    <cellStyle name="เครื่องหมายจุลภาค 6 87" xfId="23576"/>
    <cellStyle name="เครื่องหมายจุลภาค 6 87 2" xfId="23577"/>
    <cellStyle name="เครื่องหมายจุลภาค 6 87 3" xfId="23578"/>
    <cellStyle name="เครื่องหมายจุลภาค 6 88" xfId="23579"/>
    <cellStyle name="เครื่องหมายจุลภาค 6 88 2" xfId="23580"/>
    <cellStyle name="เครื่องหมายจุลภาค 6 88 3" xfId="23581"/>
    <cellStyle name="เครื่องหมายจุลภาค 6 89" xfId="23582"/>
    <cellStyle name="เครื่องหมายจุลภาค 6 89 2" xfId="23583"/>
    <cellStyle name="เครื่องหมายจุลภาค 6 89 3" xfId="23584"/>
    <cellStyle name="เครื่องหมายจุลภาค 6 9" xfId="23585"/>
    <cellStyle name="เครื่องหมายจุลภาค 6 9 2" xfId="23586"/>
    <cellStyle name="เครื่องหมายจุลภาค 6 9 3" xfId="23587"/>
    <cellStyle name="เครื่องหมายจุลภาค 6 90" xfId="23588"/>
    <cellStyle name="เครื่องหมายจุลภาค 6 90 2" xfId="23589"/>
    <cellStyle name="เครื่องหมายจุลภาค 6 90 3" xfId="23590"/>
    <cellStyle name="เครื่องหมายจุลภาค 6 91" xfId="23591"/>
    <cellStyle name="เครื่องหมายจุลภาค 6 92" xfId="23592"/>
    <cellStyle name="เครื่องหมายจุลภาค 6 93" xfId="23593"/>
    <cellStyle name="เครื่องหมายจุลภาค 6 94" xfId="23594"/>
    <cellStyle name="เครื่องหมายจุลภาค 6 95" xfId="23595"/>
    <cellStyle name="เครื่องหมายจุลภาค 6 96" xfId="23596"/>
    <cellStyle name="เครื่องหมายจุลภาค 6 97" xfId="23597"/>
    <cellStyle name="เครื่องหมายจุลภาค 6 98" xfId="23598"/>
    <cellStyle name="เครื่องหมายจุลภาค 6 99" xfId="23599"/>
    <cellStyle name="เครื่องหมายจุลภาค 7" xfId="23600"/>
    <cellStyle name="เครื่องหมายจุลภาค 7 10" xfId="23601"/>
    <cellStyle name="เครื่องหมายจุลภาค 7 11" xfId="23602"/>
    <cellStyle name="เครื่องหมายจุลภาค 7 12" xfId="23603"/>
    <cellStyle name="เครื่องหมายจุลภาค 7 13" xfId="23604"/>
    <cellStyle name="เครื่องหมายจุลภาค 7 14" xfId="23605"/>
    <cellStyle name="เครื่องหมายจุลภาค 7 15" xfId="23606"/>
    <cellStyle name="เครื่องหมายจุลภาค 7 16" xfId="23607"/>
    <cellStyle name="เครื่องหมายจุลภาค 7 17" xfId="23608"/>
    <cellStyle name="เครื่องหมายจุลภาค 7 18" xfId="23609"/>
    <cellStyle name="เครื่องหมายจุลภาค 7 19" xfId="23610"/>
    <cellStyle name="เครื่องหมายจุลภาค 7 2" xfId="23611"/>
    <cellStyle name="เครื่องหมายจุลภาค 7 2 2" xfId="23612"/>
    <cellStyle name="เครื่องหมายจุลภาค 7 2 3" xfId="23613"/>
    <cellStyle name="เครื่องหมายจุลภาค 7 2 4" xfId="23614"/>
    <cellStyle name="เครื่องหมายจุลภาค 7 2 5" xfId="23615"/>
    <cellStyle name="เครื่องหมายจุลภาค 7 2 6" xfId="28406"/>
    <cellStyle name="เครื่องหมายจุลภาค 7 20" xfId="23616"/>
    <cellStyle name="เครื่องหมายจุลภาค 7 21" xfId="23617"/>
    <cellStyle name="เครื่องหมายจุลภาค 7 22" xfId="23618"/>
    <cellStyle name="เครื่องหมายจุลภาค 7 23" xfId="23619"/>
    <cellStyle name="เครื่องหมายจุลภาค 7 24" xfId="23620"/>
    <cellStyle name="เครื่องหมายจุลภาค 7 25" xfId="23621"/>
    <cellStyle name="เครื่องหมายจุลภาค 7 26" xfId="23622"/>
    <cellStyle name="เครื่องหมายจุลภาค 7 27" xfId="23623"/>
    <cellStyle name="เครื่องหมายจุลภาค 7 28" xfId="23624"/>
    <cellStyle name="เครื่องหมายจุลภาค 7 29" xfId="23625"/>
    <cellStyle name="เครื่องหมายจุลภาค 7 3" xfId="23626"/>
    <cellStyle name="เครื่องหมายจุลภาค 7 30" xfId="23627"/>
    <cellStyle name="เครื่องหมายจุลภาค 7 31" xfId="23628"/>
    <cellStyle name="เครื่องหมายจุลภาค 7 32" xfId="28405"/>
    <cellStyle name="เครื่องหมายจุลภาค 7 4" xfId="23629"/>
    <cellStyle name="เครื่องหมายจุลภาค 7 5" xfId="23630"/>
    <cellStyle name="เครื่องหมายจุลภาค 7 6" xfId="23631"/>
    <cellStyle name="เครื่องหมายจุลภาค 7 7" xfId="23632"/>
    <cellStyle name="เครื่องหมายจุลภาค 7 8" xfId="23633"/>
    <cellStyle name="เครื่องหมายจุลภาค 7 9" xfId="23634"/>
    <cellStyle name="เครื่องหมายจุลภาค 8" xfId="23635"/>
    <cellStyle name="เครื่องหมายจุลภาค 8 10" xfId="23636"/>
    <cellStyle name="เครื่องหมายจุลภาค 8 11" xfId="23637"/>
    <cellStyle name="เครื่องหมายจุลภาค 8 12" xfId="23638"/>
    <cellStyle name="เครื่องหมายจุลภาค 8 13" xfId="23639"/>
    <cellStyle name="เครื่องหมายจุลภาค 8 14" xfId="23640"/>
    <cellStyle name="เครื่องหมายจุลภาค 8 15" xfId="23641"/>
    <cellStyle name="เครื่องหมายจุลภาค 8 16" xfId="23642"/>
    <cellStyle name="เครื่องหมายจุลภาค 8 17" xfId="23643"/>
    <cellStyle name="เครื่องหมายจุลภาค 8 18" xfId="23644"/>
    <cellStyle name="เครื่องหมายจุลภาค 8 19" xfId="23645"/>
    <cellStyle name="เครื่องหมายจุลภาค 8 2" xfId="23646"/>
    <cellStyle name="เครื่องหมายจุลภาค 8 2 2" xfId="23647"/>
    <cellStyle name="เครื่องหมายจุลภาค 8 2 3" xfId="23648"/>
    <cellStyle name="เครื่องหมายจุลภาค 8 20" xfId="23649"/>
    <cellStyle name="เครื่องหมายจุลภาค 8 21" xfId="23650"/>
    <cellStyle name="เครื่องหมายจุลภาค 8 22" xfId="23651"/>
    <cellStyle name="เครื่องหมายจุลภาค 8 23" xfId="23652"/>
    <cellStyle name="เครื่องหมายจุลภาค 8 24" xfId="23653"/>
    <cellStyle name="เครื่องหมายจุลภาค 8 25" xfId="23654"/>
    <cellStyle name="เครื่องหมายจุลภาค 8 26" xfId="23655"/>
    <cellStyle name="เครื่องหมายจุลภาค 8 27" xfId="23656"/>
    <cellStyle name="เครื่องหมายจุลภาค 8 28" xfId="23657"/>
    <cellStyle name="เครื่องหมายจุลภาค 8 29" xfId="23658"/>
    <cellStyle name="เครื่องหมายจุลภาค 8 3" xfId="23659"/>
    <cellStyle name="เครื่องหมายจุลภาค 8 3 2" xfId="23660"/>
    <cellStyle name="เครื่องหมายจุลภาค 8 3 3" xfId="23661"/>
    <cellStyle name="เครื่องหมายจุลภาค 8 30" xfId="23662"/>
    <cellStyle name="เครื่องหมายจุลภาค 8 31" xfId="28407"/>
    <cellStyle name="เครื่องหมายจุลภาค 8 4" xfId="23663"/>
    <cellStyle name="เครื่องหมายจุลภาค 8 4 2" xfId="23664"/>
    <cellStyle name="เครื่องหมายจุลภาค 8 4 3" xfId="23665"/>
    <cellStyle name="เครื่องหมายจุลภาค 8 5" xfId="23666"/>
    <cellStyle name="เครื่องหมายจุลภาค 8 6" xfId="23667"/>
    <cellStyle name="เครื่องหมายจุลภาค 8 7" xfId="23668"/>
    <cellStyle name="เครื่องหมายจุลภาค 8 8" xfId="23669"/>
    <cellStyle name="เครื่องหมายจุลภาค 8 9" xfId="23670"/>
    <cellStyle name="เครื่องหมายจุลภาค 9" xfId="23671"/>
    <cellStyle name="เครื่องหมายจุลภาค 9 2" xfId="23672"/>
    <cellStyle name="เครื่องหมายจุลภาค 9 2 2" xfId="28459"/>
    <cellStyle name="เครื่องหมายจุลภาค 9 3" xfId="23673"/>
    <cellStyle name="เครื่องหมายจุลภาค 9 4" xfId="23674"/>
    <cellStyle name="เครื่องหมายจุลภาค 9 5" xfId="28433"/>
    <cellStyle name="เครื่องหมายจุลภาค 98 10" xfId="23675"/>
    <cellStyle name="เครื่องหมายจุลภาค 98 11" xfId="23676"/>
    <cellStyle name="เครื่องหมายจุลภาค 98 12" xfId="23677"/>
    <cellStyle name="เครื่องหมายจุลภาค 98 13" xfId="23678"/>
    <cellStyle name="เครื่องหมายจุลภาค 98 14" xfId="23679"/>
    <cellStyle name="เครื่องหมายจุลภาค 98 15" xfId="23680"/>
    <cellStyle name="เครื่องหมายจุลภาค 98 16" xfId="23681"/>
    <cellStyle name="เครื่องหมายจุลภาค 98 17" xfId="23682"/>
    <cellStyle name="เครื่องหมายจุลภาค 98 18" xfId="23683"/>
    <cellStyle name="เครื่องหมายจุลภาค 98 19" xfId="23684"/>
    <cellStyle name="เครื่องหมายจุลภาค 98 2" xfId="23685"/>
    <cellStyle name="เครื่องหมายจุลภาค 98 20" xfId="23686"/>
    <cellStyle name="เครื่องหมายจุลภาค 98 21" xfId="23687"/>
    <cellStyle name="เครื่องหมายจุลภาค 98 22" xfId="23688"/>
    <cellStyle name="เครื่องหมายจุลภาค 98 23" xfId="23689"/>
    <cellStyle name="เครื่องหมายจุลภาค 98 24" xfId="23690"/>
    <cellStyle name="เครื่องหมายจุลภาค 98 25" xfId="23691"/>
    <cellStyle name="เครื่องหมายจุลภาค 98 26" xfId="23692"/>
    <cellStyle name="เครื่องหมายจุลภาค 98 27" xfId="23693"/>
    <cellStyle name="เครื่องหมายจุลภาค 98 28" xfId="23694"/>
    <cellStyle name="เครื่องหมายจุลภาค 98 3" xfId="23695"/>
    <cellStyle name="เครื่องหมายจุลภาค 98 4" xfId="23696"/>
    <cellStyle name="เครื่องหมายจุลภาค 98 5" xfId="23697"/>
    <cellStyle name="เครื่องหมายจุลภาค 98 6" xfId="23698"/>
    <cellStyle name="เครื่องหมายจุลภาค 98 7" xfId="23699"/>
    <cellStyle name="เครื่องหมายจุลภาค 98 8" xfId="23700"/>
    <cellStyle name="เครื่องหมายจุลภาค 98 9" xfId="23701"/>
    <cellStyle name="เครื่องหมายจุลภาค_ปมก.ระบบฝายดอยครั่ง ระยะที่ 3 จ.ลำพูน ปี 52" xfId="28368"/>
    <cellStyle name="ชื่อเรื่อง 2" xfId="23702"/>
    <cellStyle name="ชื่อเรื่อง 2 10" xfId="23703"/>
    <cellStyle name="ชื่อเรื่อง 2 11" xfId="23704"/>
    <cellStyle name="ชื่อเรื่อง 2 12" xfId="23705"/>
    <cellStyle name="ชื่อเรื่อง 2 13" xfId="23706"/>
    <cellStyle name="ชื่อเรื่อง 2 14" xfId="23707"/>
    <cellStyle name="ชื่อเรื่อง 2 15" xfId="23708"/>
    <cellStyle name="ชื่อเรื่อง 2 16" xfId="23709"/>
    <cellStyle name="ชื่อเรื่อง 2 17" xfId="23710"/>
    <cellStyle name="ชื่อเรื่อง 2 18" xfId="23711"/>
    <cellStyle name="ชื่อเรื่อง 2 19" xfId="23712"/>
    <cellStyle name="ชื่อเรื่อง 2 2" xfId="23713"/>
    <cellStyle name="ชื่อเรื่อง 2 2 2" xfId="23714"/>
    <cellStyle name="ชื่อเรื่อง 2 2 3" xfId="23715"/>
    <cellStyle name="ชื่อเรื่อง 2 20" xfId="23716"/>
    <cellStyle name="ชื่อเรื่อง 2 21" xfId="23717"/>
    <cellStyle name="ชื่อเรื่อง 2 22" xfId="23718"/>
    <cellStyle name="ชื่อเรื่อง 2 23" xfId="28950"/>
    <cellStyle name="ชื่อเรื่อง 2 3" xfId="23719"/>
    <cellStyle name="ชื่อเรื่อง 2 3 2" xfId="23720"/>
    <cellStyle name="ชื่อเรื่อง 2 3 3" xfId="23721"/>
    <cellStyle name="ชื่อเรื่อง 2 4" xfId="23722"/>
    <cellStyle name="ชื่อเรื่อง 2 4 2" xfId="23723"/>
    <cellStyle name="ชื่อเรื่อง 2 4 3" xfId="23724"/>
    <cellStyle name="ชื่อเรื่อง 2 5" xfId="23725"/>
    <cellStyle name="ชื่อเรื่อง 2 5 2" xfId="23726"/>
    <cellStyle name="ชื่อเรื่อง 2 5 3" xfId="23727"/>
    <cellStyle name="ชื่อเรื่อง 2 6" xfId="23728"/>
    <cellStyle name="ชื่อเรื่อง 2 7" xfId="23729"/>
    <cellStyle name="ชื่อเรื่อง 2 8" xfId="23730"/>
    <cellStyle name="ชื่อเรื่อง 2 9" xfId="23731"/>
    <cellStyle name="ชื่อเรื่อง 3" xfId="23732"/>
    <cellStyle name="ชื่อเรื่อง 4" xfId="23733"/>
    <cellStyle name="ชื่อเรื่อง 5" xfId="23734"/>
    <cellStyle name="ชื่อเรื่อง 6" xfId="23735"/>
    <cellStyle name="ชื่อเรื่อง 7" xfId="23736"/>
    <cellStyle name="เชื่อมโยงหลายมิติ_1.4_new Elecแก้ไข้" xfId="23737"/>
    <cellStyle name="เซลล์ตรวจสอบ 2" xfId="23738"/>
    <cellStyle name="เซลล์ตรวจสอบ 2 10" xfId="23739"/>
    <cellStyle name="เซลล์ตรวจสอบ 2 11" xfId="23740"/>
    <cellStyle name="เซลล์ตรวจสอบ 2 12" xfId="23741"/>
    <cellStyle name="เซลล์ตรวจสอบ 2 13" xfId="23742"/>
    <cellStyle name="เซลล์ตรวจสอบ 2 14" xfId="23743"/>
    <cellStyle name="เซลล์ตรวจสอบ 2 15" xfId="23744"/>
    <cellStyle name="เซลล์ตรวจสอบ 2 16" xfId="23745"/>
    <cellStyle name="เซลล์ตรวจสอบ 2 17" xfId="23746"/>
    <cellStyle name="เซลล์ตรวจสอบ 2 18" xfId="23747"/>
    <cellStyle name="เซลล์ตรวจสอบ 2 19" xfId="23748"/>
    <cellStyle name="เซลล์ตรวจสอบ 2 2" xfId="23749"/>
    <cellStyle name="เซลล์ตรวจสอบ 2 2 2" xfId="23750"/>
    <cellStyle name="เซลล์ตรวจสอบ 2 2 3" xfId="23751"/>
    <cellStyle name="เซลล์ตรวจสอบ 2 20" xfId="23752"/>
    <cellStyle name="เซลล์ตรวจสอบ 2 21" xfId="23753"/>
    <cellStyle name="เซลล์ตรวจสอบ 2 22" xfId="23754"/>
    <cellStyle name="เซลล์ตรวจสอบ 2 23" xfId="28951"/>
    <cellStyle name="เซลล์ตรวจสอบ 2 3" xfId="23755"/>
    <cellStyle name="เซลล์ตรวจสอบ 2 3 2" xfId="23756"/>
    <cellStyle name="เซลล์ตรวจสอบ 2 3 3" xfId="23757"/>
    <cellStyle name="เซลล์ตรวจสอบ 2 4" xfId="23758"/>
    <cellStyle name="เซลล์ตรวจสอบ 2 4 2" xfId="23759"/>
    <cellStyle name="เซลล์ตรวจสอบ 2 4 3" xfId="23760"/>
    <cellStyle name="เซลล์ตรวจสอบ 2 5" xfId="23761"/>
    <cellStyle name="เซลล์ตรวจสอบ 2 5 2" xfId="23762"/>
    <cellStyle name="เซลล์ตรวจสอบ 2 5 3" xfId="23763"/>
    <cellStyle name="เซลล์ตรวจสอบ 2 6" xfId="23764"/>
    <cellStyle name="เซลล์ตรวจสอบ 2 7" xfId="23765"/>
    <cellStyle name="เซลล์ตรวจสอบ 2 8" xfId="23766"/>
    <cellStyle name="เซลล์ตรวจสอบ 2 9" xfId="23767"/>
    <cellStyle name="เซลล์ตรวจสอบ 3" xfId="23768"/>
    <cellStyle name="เซลล์ตรวจสอบ 4" xfId="23769"/>
    <cellStyle name="เซลล์ตรวจสอบ 5" xfId="23770"/>
    <cellStyle name="เซลล์ตรวจสอบ 6" xfId="23771"/>
    <cellStyle name="เซลล์ตรวจสอบ 7" xfId="23772"/>
    <cellStyle name="เซลล์ที่มีการเชื่อมโยง 2" xfId="23773"/>
    <cellStyle name="เซลล์ที่มีการเชื่อมโยง 2 10" xfId="23774"/>
    <cellStyle name="เซลล์ที่มีการเชื่อมโยง 2 11" xfId="23775"/>
    <cellStyle name="เซลล์ที่มีการเชื่อมโยง 2 12" xfId="23776"/>
    <cellStyle name="เซลล์ที่มีการเชื่อมโยง 2 13" xfId="23777"/>
    <cellStyle name="เซลล์ที่มีการเชื่อมโยง 2 14" xfId="23778"/>
    <cellStyle name="เซลล์ที่มีการเชื่อมโยง 2 15" xfId="23779"/>
    <cellStyle name="เซลล์ที่มีการเชื่อมโยง 2 16" xfId="23780"/>
    <cellStyle name="เซลล์ที่มีการเชื่อมโยง 2 17" xfId="23781"/>
    <cellStyle name="เซลล์ที่มีการเชื่อมโยง 2 18" xfId="23782"/>
    <cellStyle name="เซลล์ที่มีการเชื่อมโยง 2 19" xfId="23783"/>
    <cellStyle name="เซลล์ที่มีการเชื่อมโยง 2 2" xfId="23784"/>
    <cellStyle name="เซลล์ที่มีการเชื่อมโยง 2 2 2" xfId="23785"/>
    <cellStyle name="เซลล์ที่มีการเชื่อมโยง 2 2 3" xfId="23786"/>
    <cellStyle name="เซลล์ที่มีการเชื่อมโยง 2 20" xfId="23787"/>
    <cellStyle name="เซลล์ที่มีการเชื่อมโยง 2 21" xfId="23788"/>
    <cellStyle name="เซลล์ที่มีการเชื่อมโยง 2 22" xfId="23789"/>
    <cellStyle name="เซลล์ที่มีการเชื่อมโยง 2 23" xfId="28952"/>
    <cellStyle name="เซลล์ที่มีการเชื่อมโยง 2 3" xfId="23790"/>
    <cellStyle name="เซลล์ที่มีการเชื่อมโยง 2 3 2" xfId="23791"/>
    <cellStyle name="เซลล์ที่มีการเชื่อมโยง 2 3 3" xfId="23792"/>
    <cellStyle name="เซลล์ที่มีการเชื่อมโยง 2 4" xfId="23793"/>
    <cellStyle name="เซลล์ที่มีการเชื่อมโยง 2 4 2" xfId="23794"/>
    <cellStyle name="เซลล์ที่มีการเชื่อมโยง 2 4 3" xfId="23795"/>
    <cellStyle name="เซลล์ที่มีการเชื่อมโยง 2 5" xfId="23796"/>
    <cellStyle name="เซลล์ที่มีการเชื่อมโยง 2 5 2" xfId="23797"/>
    <cellStyle name="เซลล์ที่มีการเชื่อมโยง 2 5 3" xfId="23798"/>
    <cellStyle name="เซลล์ที่มีการเชื่อมโยง 2 6" xfId="23799"/>
    <cellStyle name="เซลล์ที่มีการเชื่อมโยง 2 6 2" xfId="23800"/>
    <cellStyle name="เซลล์ที่มีการเชื่อมโยง 2 6 3" xfId="23801"/>
    <cellStyle name="เซลล์ที่มีการเชื่อมโยง 2 7" xfId="23802"/>
    <cellStyle name="เซลล์ที่มีการเชื่อมโยง 2 7 2" xfId="23803"/>
    <cellStyle name="เซลล์ที่มีการเชื่อมโยง 2 7 3" xfId="23804"/>
    <cellStyle name="เซลล์ที่มีการเชื่อมโยง 2 8" xfId="23805"/>
    <cellStyle name="เซลล์ที่มีการเชื่อมโยง 2 9" xfId="23806"/>
    <cellStyle name="เซลล์ที่มีการเชื่อมโยง 3" xfId="23807"/>
    <cellStyle name="เซลล์ที่มีการเชื่อมโยง 3 2" xfId="23808"/>
    <cellStyle name="เซลล์ที่มีการเชื่อมโยง 3 3" xfId="23809"/>
    <cellStyle name="เซลล์ที่มีการเชื่อมโยง 3 4" xfId="23810"/>
    <cellStyle name="เซลล์ที่มีการเชื่อมโยง 3 5" xfId="23811"/>
    <cellStyle name="เซลล์ที่มีการเชื่อมโยง 4" xfId="23812"/>
    <cellStyle name="เซลล์ที่มีการเชื่อมโยง 4 2" xfId="23813"/>
    <cellStyle name="เซลล์ที่มีการเชื่อมโยง 4 3" xfId="23814"/>
    <cellStyle name="เซลล์ที่มีการเชื่อมโยง 4 4" xfId="23815"/>
    <cellStyle name="เซลล์ที่มีการเชื่อมโยง 4 5" xfId="23816"/>
    <cellStyle name="เซลล์ที่มีการเชื่อมโยง 5" xfId="23817"/>
    <cellStyle name="เซลล์ที่มีการเชื่อมโยง 5 2" xfId="23818"/>
    <cellStyle name="เซลล์ที่มีการเชื่อมโยง 5 3" xfId="23819"/>
    <cellStyle name="เซลล์ที่มีการเชื่อมโยง 5 4" xfId="23820"/>
    <cellStyle name="เซลล์ที่มีการเชื่อมโยง 5 5" xfId="23821"/>
    <cellStyle name="เซลล์ที่มีการเชื่อมโยง 6" xfId="23822"/>
    <cellStyle name="เซลล์ที่มีการเชื่อมโยง 6 2" xfId="23823"/>
    <cellStyle name="เซลล์ที่มีการเชื่อมโยง 6 3" xfId="23824"/>
    <cellStyle name="เซลล์ที่มีการเชื่อมโยง 6 4" xfId="23825"/>
    <cellStyle name="เซลล์ที่มีการเชื่อมโยง 6 5" xfId="23826"/>
    <cellStyle name="เซลล์ที่มีการเชื่อมโยง 7" xfId="23827"/>
    <cellStyle name="เซลล์ที่มีการเชื่อมโยง 7 2" xfId="23828"/>
    <cellStyle name="เซลล์ที่มีการเชื่อมโยง 7 3" xfId="23829"/>
    <cellStyle name="ดี 2" xfId="23830"/>
    <cellStyle name="ดี 2 10" xfId="23831"/>
    <cellStyle name="ดี 2 11" xfId="23832"/>
    <cellStyle name="ดี 2 12" xfId="23833"/>
    <cellStyle name="ดี 2 13" xfId="23834"/>
    <cellStyle name="ดี 2 14" xfId="23835"/>
    <cellStyle name="ดี 2 15" xfId="23836"/>
    <cellStyle name="ดี 2 16" xfId="23837"/>
    <cellStyle name="ดี 2 17" xfId="23838"/>
    <cellStyle name="ดี 2 18" xfId="23839"/>
    <cellStyle name="ดี 2 19" xfId="23840"/>
    <cellStyle name="ดี 2 2" xfId="23841"/>
    <cellStyle name="ดี 2 2 2" xfId="23842"/>
    <cellStyle name="ดี 2 2 3" xfId="23843"/>
    <cellStyle name="ดี 2 20" xfId="23844"/>
    <cellStyle name="ดี 2 21" xfId="23845"/>
    <cellStyle name="ดี 2 22" xfId="23846"/>
    <cellStyle name="ดี 2 23" xfId="28953"/>
    <cellStyle name="ดี 2 3" xfId="23847"/>
    <cellStyle name="ดี 2 3 2" xfId="23848"/>
    <cellStyle name="ดี 2 3 3" xfId="23849"/>
    <cellStyle name="ดี 2 4" xfId="23850"/>
    <cellStyle name="ดี 2 4 2" xfId="23851"/>
    <cellStyle name="ดี 2 4 3" xfId="23852"/>
    <cellStyle name="ดี 2 5" xfId="23853"/>
    <cellStyle name="ดี 2 5 2" xfId="23854"/>
    <cellStyle name="ดี 2 5 3" xfId="23855"/>
    <cellStyle name="ดี 2 6" xfId="23856"/>
    <cellStyle name="ดี 2 7" xfId="23857"/>
    <cellStyle name="ดี 2 8" xfId="23858"/>
    <cellStyle name="ดี 2 9" xfId="23859"/>
    <cellStyle name="ดี 3" xfId="23860"/>
    <cellStyle name="ดี 4" xfId="23861"/>
    <cellStyle name="ดี 5" xfId="23862"/>
    <cellStyle name="ดี 6" xfId="23863"/>
    <cellStyle name="ดี 7" xfId="23864"/>
    <cellStyle name="ตามการเชื่อมโยงหลายมิติ_1.4_new Elecแก้ไข้" xfId="23865"/>
    <cellStyle name="น้บะภฒ_95" xfId="23866"/>
    <cellStyle name="ปกติ 10" xfId="23867"/>
    <cellStyle name="ปกติ 10 10" xfId="23868"/>
    <cellStyle name="ปกติ 10 11" xfId="23869"/>
    <cellStyle name="ปกติ 10 12" xfId="23870"/>
    <cellStyle name="ปกติ 10 13" xfId="23871"/>
    <cellStyle name="ปกติ 10 14" xfId="23872"/>
    <cellStyle name="ปกติ 10 15" xfId="23873"/>
    <cellStyle name="ปกติ 10 16" xfId="23874"/>
    <cellStyle name="ปกติ 10 17" xfId="23875"/>
    <cellStyle name="ปกติ 10 2" xfId="23876"/>
    <cellStyle name="ปกติ 10 3" xfId="23877"/>
    <cellStyle name="ปกติ 10 4" xfId="23878"/>
    <cellStyle name="ปกติ 10 5" xfId="23879"/>
    <cellStyle name="ปกติ 10 6" xfId="23880"/>
    <cellStyle name="ปกติ 10 7" xfId="23881"/>
    <cellStyle name="ปกติ 10 8" xfId="23882"/>
    <cellStyle name="ปกติ 10 9" xfId="23883"/>
    <cellStyle name="ปกติ 102 10" xfId="23884"/>
    <cellStyle name="ปกติ 102 11" xfId="23885"/>
    <cellStyle name="ปกติ 102 12" xfId="23886"/>
    <cellStyle name="ปกติ 102 13" xfId="23887"/>
    <cellStyle name="ปกติ 102 14" xfId="23888"/>
    <cellStyle name="ปกติ 102 15" xfId="23889"/>
    <cellStyle name="ปกติ 102 16" xfId="23890"/>
    <cellStyle name="ปกติ 102 17" xfId="23891"/>
    <cellStyle name="ปกติ 102 18" xfId="23892"/>
    <cellStyle name="ปกติ 102 19" xfId="23893"/>
    <cellStyle name="ปกติ 102 2" xfId="23894"/>
    <cellStyle name="ปกติ 102 20" xfId="23895"/>
    <cellStyle name="ปกติ 102 21" xfId="23896"/>
    <cellStyle name="ปกติ 102 22" xfId="23897"/>
    <cellStyle name="ปกติ 102 23" xfId="23898"/>
    <cellStyle name="ปกติ 102 24" xfId="23899"/>
    <cellStyle name="ปกติ 102 25" xfId="23900"/>
    <cellStyle name="ปกติ 102 26" xfId="23901"/>
    <cellStyle name="ปกติ 102 27" xfId="23902"/>
    <cellStyle name="ปกติ 102 28" xfId="23903"/>
    <cellStyle name="ปกติ 102 3" xfId="23904"/>
    <cellStyle name="ปกติ 102 4" xfId="23905"/>
    <cellStyle name="ปกติ 102 5" xfId="23906"/>
    <cellStyle name="ปกติ 102 6" xfId="23907"/>
    <cellStyle name="ปกติ 102 7" xfId="23908"/>
    <cellStyle name="ปกติ 102 8" xfId="23909"/>
    <cellStyle name="ปกติ 102 9" xfId="23910"/>
    <cellStyle name="ปกติ 104 10" xfId="23911"/>
    <cellStyle name="ปกติ 104 11" xfId="23912"/>
    <cellStyle name="ปกติ 104 12" xfId="23913"/>
    <cellStyle name="ปกติ 104 13" xfId="23914"/>
    <cellStyle name="ปกติ 104 14" xfId="23915"/>
    <cellStyle name="ปกติ 104 15" xfId="23916"/>
    <cellStyle name="ปกติ 104 16" xfId="23917"/>
    <cellStyle name="ปกติ 104 17" xfId="23918"/>
    <cellStyle name="ปกติ 104 18" xfId="23919"/>
    <cellStyle name="ปกติ 104 19" xfId="23920"/>
    <cellStyle name="ปกติ 104 2" xfId="23921"/>
    <cellStyle name="ปกติ 104 20" xfId="23922"/>
    <cellStyle name="ปกติ 104 21" xfId="23923"/>
    <cellStyle name="ปกติ 104 22" xfId="23924"/>
    <cellStyle name="ปกติ 104 23" xfId="23925"/>
    <cellStyle name="ปกติ 104 24" xfId="23926"/>
    <cellStyle name="ปกติ 104 25" xfId="23927"/>
    <cellStyle name="ปกติ 104 26" xfId="23928"/>
    <cellStyle name="ปกติ 104 27" xfId="23929"/>
    <cellStyle name="ปกติ 104 28" xfId="23930"/>
    <cellStyle name="ปกติ 104 3" xfId="23931"/>
    <cellStyle name="ปกติ 104 4" xfId="23932"/>
    <cellStyle name="ปกติ 104 5" xfId="23933"/>
    <cellStyle name="ปกติ 104 6" xfId="23934"/>
    <cellStyle name="ปกติ 104 7" xfId="23935"/>
    <cellStyle name="ปกติ 104 8" xfId="23936"/>
    <cellStyle name="ปกติ 104 9" xfId="23937"/>
    <cellStyle name="ปกติ 106 10" xfId="23938"/>
    <cellStyle name="ปกติ 106 11" xfId="23939"/>
    <cellStyle name="ปกติ 106 12" xfId="23940"/>
    <cellStyle name="ปกติ 106 13" xfId="23941"/>
    <cellStyle name="ปกติ 106 14" xfId="23942"/>
    <cellStyle name="ปกติ 106 15" xfId="23943"/>
    <cellStyle name="ปกติ 106 16" xfId="23944"/>
    <cellStyle name="ปกติ 106 17" xfId="23945"/>
    <cellStyle name="ปกติ 106 18" xfId="23946"/>
    <cellStyle name="ปกติ 106 19" xfId="23947"/>
    <cellStyle name="ปกติ 106 2" xfId="23948"/>
    <cellStyle name="ปกติ 106 20" xfId="23949"/>
    <cellStyle name="ปกติ 106 21" xfId="23950"/>
    <cellStyle name="ปกติ 106 22" xfId="23951"/>
    <cellStyle name="ปกติ 106 23" xfId="23952"/>
    <cellStyle name="ปกติ 106 24" xfId="23953"/>
    <cellStyle name="ปกติ 106 25" xfId="23954"/>
    <cellStyle name="ปกติ 106 26" xfId="23955"/>
    <cellStyle name="ปกติ 106 27" xfId="23956"/>
    <cellStyle name="ปกติ 106 28" xfId="23957"/>
    <cellStyle name="ปกติ 106 3" xfId="23958"/>
    <cellStyle name="ปกติ 106 4" xfId="23959"/>
    <cellStyle name="ปกติ 106 5" xfId="23960"/>
    <cellStyle name="ปกติ 106 6" xfId="23961"/>
    <cellStyle name="ปกติ 106 7" xfId="23962"/>
    <cellStyle name="ปกติ 106 8" xfId="23963"/>
    <cellStyle name="ปกติ 106 9" xfId="23964"/>
    <cellStyle name="ปกติ 11 2" xfId="23965"/>
    <cellStyle name="ปกติ 11 3" xfId="23966"/>
    <cellStyle name="ปกติ 12" xfId="23967"/>
    <cellStyle name="ปกติ 12 2" xfId="28460"/>
    <cellStyle name="ปกติ 12 3" xfId="28437"/>
    <cellStyle name="ปกติ 13" xfId="23968"/>
    <cellStyle name="ปกติ 13 2" xfId="23969"/>
    <cellStyle name="ปกติ 13 2 2" xfId="28462"/>
    <cellStyle name="ปกติ 13 3" xfId="23970"/>
    <cellStyle name="ปกติ 13 4" xfId="23971"/>
    <cellStyle name="ปกติ 13 5" xfId="28440"/>
    <cellStyle name="ปกติ 14" xfId="23972"/>
    <cellStyle name="ปกติ 14 2" xfId="28464"/>
    <cellStyle name="ปกติ 14 3" xfId="28443"/>
    <cellStyle name="ปกติ 15" xfId="28446"/>
    <cellStyle name="ปกติ 15 2" xfId="28466"/>
    <cellStyle name="ปกติ 2" xfId="23973"/>
    <cellStyle name="ปกติ 2 10" xfId="23974"/>
    <cellStyle name="ปกติ 2 10 2" xfId="23975"/>
    <cellStyle name="ปกติ 2 10 3" xfId="28954"/>
    <cellStyle name="ปกติ 2 11" xfId="23976"/>
    <cellStyle name="ปกติ 2 12" xfId="23977"/>
    <cellStyle name="ปกติ 2 13" xfId="23978"/>
    <cellStyle name="ปกติ 2 14" xfId="23979"/>
    <cellStyle name="ปกติ 2 15" xfId="23980"/>
    <cellStyle name="ปกติ 2 16" xfId="23981"/>
    <cellStyle name="ปกติ 2 17" xfId="23982"/>
    <cellStyle name="ปกติ 2 18" xfId="23983"/>
    <cellStyle name="ปกติ 2 19" xfId="23984"/>
    <cellStyle name="ปกติ 2 2" xfId="23985"/>
    <cellStyle name="ปกติ 2 2 10" xfId="23986"/>
    <cellStyle name="ปกติ 2 2 11" xfId="23987"/>
    <cellStyle name="ปกติ 2 2 12" xfId="23988"/>
    <cellStyle name="ปกติ 2 2 13" xfId="23989"/>
    <cellStyle name="ปกติ 2 2 14" xfId="23990"/>
    <cellStyle name="ปกติ 2 2 15" xfId="23991"/>
    <cellStyle name="ปกติ 2 2 16" xfId="23992"/>
    <cellStyle name="ปกติ 2 2 17" xfId="23993"/>
    <cellStyle name="ปกติ 2 2 18" xfId="23994"/>
    <cellStyle name="ปกติ 2 2 19" xfId="23995"/>
    <cellStyle name="ปกติ 2 2 2" xfId="23996"/>
    <cellStyle name="ปกติ 2 2 2 10" xfId="23997"/>
    <cellStyle name="ปกติ 2 2 2 11" xfId="23998"/>
    <cellStyle name="ปกติ 2 2 2 12" xfId="23999"/>
    <cellStyle name="ปกติ 2 2 2 13" xfId="24000"/>
    <cellStyle name="ปกติ 2 2 2 14" xfId="24001"/>
    <cellStyle name="ปกติ 2 2 2 15" xfId="24002"/>
    <cellStyle name="ปกติ 2 2 2 16" xfId="24003"/>
    <cellStyle name="ปกติ 2 2 2 17" xfId="24004"/>
    <cellStyle name="ปกติ 2 2 2 18" xfId="24005"/>
    <cellStyle name="ปกติ 2 2 2 19" xfId="24006"/>
    <cellStyle name="ปกติ 2 2 2 2" xfId="24007"/>
    <cellStyle name="ปกติ 2 2 2 2 10" xfId="24008"/>
    <cellStyle name="ปกติ 2 2 2 2 11" xfId="24009"/>
    <cellStyle name="ปกติ 2 2 2 2 12" xfId="24010"/>
    <cellStyle name="ปกติ 2 2 2 2 13" xfId="24011"/>
    <cellStyle name="ปกติ 2 2 2 2 14" xfId="24012"/>
    <cellStyle name="ปกติ 2 2 2 2 15" xfId="24013"/>
    <cellStyle name="ปกติ 2 2 2 2 16" xfId="24014"/>
    <cellStyle name="ปกติ 2 2 2 2 17" xfId="24015"/>
    <cellStyle name="ปกติ 2 2 2 2 18" xfId="24016"/>
    <cellStyle name="ปกติ 2 2 2 2 19" xfId="24017"/>
    <cellStyle name="ปกติ 2 2 2 2 2" xfId="24018"/>
    <cellStyle name="ปกติ 2 2 2 2 20" xfId="24019"/>
    <cellStyle name="ปกติ 2 2 2 2 21" xfId="24020"/>
    <cellStyle name="ปกติ 2 2 2 2 22" xfId="24021"/>
    <cellStyle name="ปกติ 2 2 2 2 23" xfId="24022"/>
    <cellStyle name="ปกติ 2 2 2 2 24" xfId="24023"/>
    <cellStyle name="ปกติ 2 2 2 2 25" xfId="24024"/>
    <cellStyle name="ปกติ 2 2 2 2 26" xfId="24025"/>
    <cellStyle name="ปกติ 2 2 2 2 27" xfId="24026"/>
    <cellStyle name="ปกติ 2 2 2 2 28" xfId="24027"/>
    <cellStyle name="ปกติ 2 2 2 2 3" xfId="24028"/>
    <cellStyle name="ปกติ 2 2 2 2 4" xfId="24029"/>
    <cellStyle name="ปกติ 2 2 2 2 5" xfId="24030"/>
    <cellStyle name="ปกติ 2 2 2 2 6" xfId="24031"/>
    <cellStyle name="ปกติ 2 2 2 2 7" xfId="24032"/>
    <cellStyle name="ปกติ 2 2 2 2 8" xfId="24033"/>
    <cellStyle name="ปกติ 2 2 2 2 9" xfId="24034"/>
    <cellStyle name="ปกติ 2 2 2 20" xfId="24035"/>
    <cellStyle name="ปกติ 2 2 2 21" xfId="24036"/>
    <cellStyle name="ปกติ 2 2 2 22" xfId="24037"/>
    <cellStyle name="ปกติ 2 2 2 23" xfId="24038"/>
    <cellStyle name="ปกติ 2 2 2 24" xfId="24039"/>
    <cellStyle name="ปกติ 2 2 2 25" xfId="24040"/>
    <cellStyle name="ปกติ 2 2 2 26" xfId="24041"/>
    <cellStyle name="ปกติ 2 2 2 27" xfId="24042"/>
    <cellStyle name="ปกติ 2 2 2 28" xfId="24043"/>
    <cellStyle name="ปกติ 2 2 2 29" xfId="24044"/>
    <cellStyle name="ปกติ 2 2 2 3" xfId="24045"/>
    <cellStyle name="ปกติ 2 2 2 4" xfId="24046"/>
    <cellStyle name="ปกติ 2 2 2 5" xfId="24047"/>
    <cellStyle name="ปกติ 2 2 2 6" xfId="24048"/>
    <cellStyle name="ปกติ 2 2 2 7" xfId="24049"/>
    <cellStyle name="ปกติ 2 2 2 8" xfId="24050"/>
    <cellStyle name="ปกติ 2 2 2 9" xfId="24051"/>
    <cellStyle name="ปกติ 2 2 20" xfId="24052"/>
    <cellStyle name="ปกติ 2 2 21" xfId="24053"/>
    <cellStyle name="ปกติ 2 2 22" xfId="24054"/>
    <cellStyle name="ปกติ 2 2 23" xfId="24055"/>
    <cellStyle name="ปกติ 2 2 24" xfId="24056"/>
    <cellStyle name="ปกติ 2 2 24 10" xfId="24057"/>
    <cellStyle name="ปกติ 2 2 24 11" xfId="24058"/>
    <cellStyle name="ปกติ 2 2 24 12" xfId="24059"/>
    <cellStyle name="ปกติ 2 2 24 13" xfId="24060"/>
    <cellStyle name="ปกติ 2 2 24 14" xfId="24061"/>
    <cellStyle name="ปกติ 2 2 24 15" xfId="24062"/>
    <cellStyle name="ปกติ 2 2 24 16" xfId="24063"/>
    <cellStyle name="ปกติ 2 2 24 17" xfId="24064"/>
    <cellStyle name="ปกติ 2 2 24 18" xfId="24065"/>
    <cellStyle name="ปกติ 2 2 24 19" xfId="24066"/>
    <cellStyle name="ปกติ 2 2 24 2" xfId="24067"/>
    <cellStyle name="ปกติ 2 2 24 20" xfId="24068"/>
    <cellStyle name="ปกติ 2 2 24 21" xfId="24069"/>
    <cellStyle name="ปกติ 2 2 24 22" xfId="24070"/>
    <cellStyle name="ปกติ 2 2 24 23" xfId="24071"/>
    <cellStyle name="ปกติ 2 2 24 24" xfId="24072"/>
    <cellStyle name="ปกติ 2 2 24 25" xfId="24073"/>
    <cellStyle name="ปกติ 2 2 24 26" xfId="24074"/>
    <cellStyle name="ปกติ 2 2 24 27" xfId="24075"/>
    <cellStyle name="ปกติ 2 2 24 28" xfId="24076"/>
    <cellStyle name="ปกติ 2 2 24 3" xfId="24077"/>
    <cellStyle name="ปกติ 2 2 24 4" xfId="24078"/>
    <cellStyle name="ปกติ 2 2 24 5" xfId="24079"/>
    <cellStyle name="ปกติ 2 2 24 6" xfId="24080"/>
    <cellStyle name="ปกติ 2 2 24 7" xfId="24081"/>
    <cellStyle name="ปกติ 2 2 24 8" xfId="24082"/>
    <cellStyle name="ปกติ 2 2 24 9" xfId="24083"/>
    <cellStyle name="ปกติ 2 2 25" xfId="24084"/>
    <cellStyle name="ปกติ 2 2 26" xfId="24085"/>
    <cellStyle name="ปกติ 2 2 27" xfId="24086"/>
    <cellStyle name="ปกติ 2 2 28" xfId="24087"/>
    <cellStyle name="ปกติ 2 2 29" xfId="24088"/>
    <cellStyle name="ปกติ 2 2 3" xfId="24089"/>
    <cellStyle name="ปกติ 2 2 30" xfId="24090"/>
    <cellStyle name="ปกติ 2 2 31" xfId="24091"/>
    <cellStyle name="ปกติ 2 2 32" xfId="24092"/>
    <cellStyle name="ปกติ 2 2 33" xfId="24093"/>
    <cellStyle name="ปกติ 2 2 34" xfId="24094"/>
    <cellStyle name="ปกติ 2 2 35" xfId="24095"/>
    <cellStyle name="ปกติ 2 2 36" xfId="24096"/>
    <cellStyle name="ปกติ 2 2 37" xfId="24097"/>
    <cellStyle name="ปกติ 2 2 38" xfId="24098"/>
    <cellStyle name="ปกติ 2 2 39" xfId="24099"/>
    <cellStyle name="ปกติ 2 2 4" xfId="24100"/>
    <cellStyle name="ปกติ 2 2 40" xfId="24101"/>
    <cellStyle name="ปกติ 2 2 41" xfId="24102"/>
    <cellStyle name="ปกติ 2 2 42" xfId="24103"/>
    <cellStyle name="ปกติ 2 2 43" xfId="24104"/>
    <cellStyle name="ปกติ 2 2 44" xfId="24105"/>
    <cellStyle name="ปกติ 2 2 45" xfId="24106"/>
    <cellStyle name="ปกติ 2 2 46" xfId="24107"/>
    <cellStyle name="ปกติ 2 2 47" xfId="24108"/>
    <cellStyle name="ปกติ 2 2 48" xfId="24109"/>
    <cellStyle name="ปกติ 2 2 49" xfId="24110"/>
    <cellStyle name="ปกติ 2 2 5" xfId="24111"/>
    <cellStyle name="ปกติ 2 2 50" xfId="24112"/>
    <cellStyle name="ปกติ 2 2 51" xfId="24113"/>
    <cellStyle name="ปกติ 2 2 52" xfId="24114"/>
    <cellStyle name="ปกติ 2 2 53" xfId="24115"/>
    <cellStyle name="ปกติ 2 2 54" xfId="24116"/>
    <cellStyle name="ปกติ 2 2 55" xfId="24117"/>
    <cellStyle name="ปกติ 2 2 56" xfId="24118"/>
    <cellStyle name="ปกติ 2 2 57" xfId="24119"/>
    <cellStyle name="ปกติ 2 2 58" xfId="24120"/>
    <cellStyle name="ปกติ 2 2 59" xfId="24121"/>
    <cellStyle name="ปกติ 2 2 6" xfId="24122"/>
    <cellStyle name="ปกติ 2 2 60" xfId="24123"/>
    <cellStyle name="ปกติ 2 2 61" xfId="24124"/>
    <cellStyle name="ปกติ 2 2 62" xfId="24125"/>
    <cellStyle name="ปกติ 2 2 63" xfId="24126"/>
    <cellStyle name="ปกติ 2 2 64" xfId="24127"/>
    <cellStyle name="ปกติ 2 2 65" xfId="24128"/>
    <cellStyle name="ปกติ 2 2 66" xfId="24129"/>
    <cellStyle name="ปกติ 2 2 67" xfId="24130"/>
    <cellStyle name="ปกติ 2 2 68" xfId="24131"/>
    <cellStyle name="ปกติ 2 2 69" xfId="24132"/>
    <cellStyle name="ปกติ 2 2 7" xfId="24133"/>
    <cellStyle name="ปกติ 2 2 70" xfId="24134"/>
    <cellStyle name="ปกติ 2 2 71" xfId="24135"/>
    <cellStyle name="ปกติ 2 2 72" xfId="24136"/>
    <cellStyle name="ปกติ 2 2 73" xfId="24137"/>
    <cellStyle name="ปกติ 2 2 74" xfId="24138"/>
    <cellStyle name="ปกติ 2 2 75" xfId="24139"/>
    <cellStyle name="ปกติ 2 2 76" xfId="24140"/>
    <cellStyle name="ปกติ 2 2 77" xfId="24141"/>
    <cellStyle name="ปกติ 2 2 78" xfId="24142"/>
    <cellStyle name="ปกติ 2 2 79" xfId="24143"/>
    <cellStyle name="ปกติ 2 2 8" xfId="24144"/>
    <cellStyle name="ปกติ 2 2 80" xfId="28260"/>
    <cellStyle name="ปกติ 2 2 80 2" xfId="28984"/>
    <cellStyle name="ปกติ 2 2 81" xfId="28409"/>
    <cellStyle name="ปกติ 2 2 82" xfId="28420"/>
    <cellStyle name="ปกติ 2 2 9" xfId="24145"/>
    <cellStyle name="ปกติ 2 20" xfId="24146"/>
    <cellStyle name="ปกติ 2 21" xfId="24147"/>
    <cellStyle name="ปกติ 2 22" xfId="24148"/>
    <cellStyle name="ปกติ 2 23" xfId="24149"/>
    <cellStyle name="ปกติ 2 24" xfId="24150"/>
    <cellStyle name="ปกติ 2 25" xfId="24151"/>
    <cellStyle name="ปกติ 2 26" xfId="24152"/>
    <cellStyle name="ปกติ 2 27" xfId="28259"/>
    <cellStyle name="ปกติ 2 27 2" xfId="28995"/>
    <cellStyle name="ปกติ 2 28" xfId="28408"/>
    <cellStyle name="ปกติ 2 3" xfId="24153"/>
    <cellStyle name="ปกติ 2 3 2" xfId="24154"/>
    <cellStyle name="ปกติ 2 3 3" xfId="24155"/>
    <cellStyle name="ปกติ 2 3 4" xfId="24156"/>
    <cellStyle name="ปกติ 2 4" xfId="24157"/>
    <cellStyle name="ปกติ 2 4 2" xfId="24158"/>
    <cellStyle name="ปกติ 2 4 3" xfId="24159"/>
    <cellStyle name="ปกติ 2 5" xfId="24160"/>
    <cellStyle name="ปกติ 2 5 2" xfId="24161"/>
    <cellStyle name="ปกติ 2 5 3" xfId="24162"/>
    <cellStyle name="ปกติ 2 6" xfId="24163"/>
    <cellStyle name="ปกติ 2 6 2" xfId="24164"/>
    <cellStyle name="ปกติ 2 6 3" xfId="24165"/>
    <cellStyle name="ปกติ 2 7" xfId="24166"/>
    <cellStyle name="ปกติ 2 7 2" xfId="24167"/>
    <cellStyle name="ปกติ 2 7 3" xfId="24168"/>
    <cellStyle name="ปกติ 2 8" xfId="24169"/>
    <cellStyle name="ปกติ 2 9" xfId="24170"/>
    <cellStyle name="ปกติ 2_5511-A-ET5602-A" xfId="28410"/>
    <cellStyle name="ปกติ 3" xfId="24171"/>
    <cellStyle name="ปกติ 3 10" xfId="24172"/>
    <cellStyle name="ปกติ 3 10 2" xfId="24173"/>
    <cellStyle name="ปกติ 3 10 3" xfId="24174"/>
    <cellStyle name="ปกติ 3 100" xfId="24175"/>
    <cellStyle name="ปกติ 3 101" xfId="24176"/>
    <cellStyle name="ปกติ 3 102" xfId="24177"/>
    <cellStyle name="ปกติ 3 103" xfId="24178"/>
    <cellStyle name="ปกติ 3 104" xfId="24179"/>
    <cellStyle name="ปกติ 3 105" xfId="24180"/>
    <cellStyle name="ปกติ 3 106" xfId="24181"/>
    <cellStyle name="ปกติ 3 107" xfId="24182"/>
    <cellStyle name="ปกติ 3 108" xfId="24183"/>
    <cellStyle name="ปกติ 3 109" xfId="24184"/>
    <cellStyle name="ปกติ 3 11" xfId="24185"/>
    <cellStyle name="ปกติ 3 11 2" xfId="24186"/>
    <cellStyle name="ปกติ 3 11 3" xfId="24187"/>
    <cellStyle name="ปกติ 3 110" xfId="28261"/>
    <cellStyle name="ปกติ 3 110 2" xfId="28996"/>
    <cellStyle name="ปกติ 3 111" xfId="28955"/>
    <cellStyle name="ปกติ 3 12" xfId="24188"/>
    <cellStyle name="ปกติ 3 12 2" xfId="24189"/>
    <cellStyle name="ปกติ 3 12 3" xfId="24190"/>
    <cellStyle name="ปกติ 3 13" xfId="24191"/>
    <cellStyle name="ปกติ 3 13 2" xfId="24192"/>
    <cellStyle name="ปกติ 3 13 3" xfId="24193"/>
    <cellStyle name="ปกติ 3 14" xfId="24194"/>
    <cellStyle name="ปกติ 3 15" xfId="24195"/>
    <cellStyle name="ปกติ 3 16" xfId="24196"/>
    <cellStyle name="ปกติ 3 17" xfId="24197"/>
    <cellStyle name="ปกติ 3 18" xfId="24198"/>
    <cellStyle name="ปกติ 3 19" xfId="24199"/>
    <cellStyle name="ปกติ 3 2" xfId="24200"/>
    <cellStyle name="ปกติ 3 2 10" xfId="24201"/>
    <cellStyle name="ปกติ 3 2 11" xfId="24202"/>
    <cellStyle name="ปกติ 3 2 12" xfId="24203"/>
    <cellStyle name="ปกติ 3 2 13" xfId="24204"/>
    <cellStyle name="ปกติ 3 2 14" xfId="24205"/>
    <cellStyle name="ปกติ 3 2 15" xfId="24206"/>
    <cellStyle name="ปกติ 3 2 16" xfId="24207"/>
    <cellStyle name="ปกติ 3 2 17" xfId="24208"/>
    <cellStyle name="ปกติ 3 2 18" xfId="24209"/>
    <cellStyle name="ปกติ 3 2 19" xfId="24210"/>
    <cellStyle name="ปกติ 3 2 2" xfId="24211"/>
    <cellStyle name="ปกติ 3 2 2 10" xfId="24212"/>
    <cellStyle name="ปกติ 3 2 2 11" xfId="24213"/>
    <cellStyle name="ปกติ 3 2 2 12" xfId="24214"/>
    <cellStyle name="ปกติ 3 2 2 13" xfId="24215"/>
    <cellStyle name="ปกติ 3 2 2 14" xfId="24216"/>
    <cellStyle name="ปกติ 3 2 2 15" xfId="24217"/>
    <cellStyle name="ปกติ 3 2 2 16" xfId="24218"/>
    <cellStyle name="ปกติ 3 2 2 17" xfId="24219"/>
    <cellStyle name="ปกติ 3 2 2 18" xfId="24220"/>
    <cellStyle name="ปกติ 3 2 2 19" xfId="24221"/>
    <cellStyle name="ปกติ 3 2 2 2" xfId="24222"/>
    <cellStyle name="ปกติ 3 2 2 2 10" xfId="24223"/>
    <cellStyle name="ปกติ 3 2 2 2 11" xfId="24224"/>
    <cellStyle name="ปกติ 3 2 2 2 12" xfId="24225"/>
    <cellStyle name="ปกติ 3 2 2 2 13" xfId="24226"/>
    <cellStyle name="ปกติ 3 2 2 2 14" xfId="24227"/>
    <cellStyle name="ปกติ 3 2 2 2 15" xfId="24228"/>
    <cellStyle name="ปกติ 3 2 2 2 16" xfId="24229"/>
    <cellStyle name="ปกติ 3 2 2 2 17" xfId="24230"/>
    <cellStyle name="ปกติ 3 2 2 2 18" xfId="24231"/>
    <cellStyle name="ปกติ 3 2 2 2 19" xfId="24232"/>
    <cellStyle name="ปกติ 3 2 2 2 2" xfId="24233"/>
    <cellStyle name="ปกติ 3 2 2 2 20" xfId="24234"/>
    <cellStyle name="ปกติ 3 2 2 2 21" xfId="24235"/>
    <cellStyle name="ปกติ 3 2 2 2 22" xfId="24236"/>
    <cellStyle name="ปกติ 3 2 2 2 23" xfId="24237"/>
    <cellStyle name="ปกติ 3 2 2 2 24" xfId="24238"/>
    <cellStyle name="ปกติ 3 2 2 2 25" xfId="24239"/>
    <cellStyle name="ปกติ 3 2 2 2 26" xfId="24240"/>
    <cellStyle name="ปกติ 3 2 2 2 27" xfId="24241"/>
    <cellStyle name="ปกติ 3 2 2 2 28" xfId="24242"/>
    <cellStyle name="ปกติ 3 2 2 2 3" xfId="24243"/>
    <cellStyle name="ปกติ 3 2 2 2 4" xfId="24244"/>
    <cellStyle name="ปกติ 3 2 2 2 5" xfId="24245"/>
    <cellStyle name="ปกติ 3 2 2 2 6" xfId="24246"/>
    <cellStyle name="ปกติ 3 2 2 2 7" xfId="24247"/>
    <cellStyle name="ปกติ 3 2 2 2 8" xfId="24248"/>
    <cellStyle name="ปกติ 3 2 2 2 9" xfId="24249"/>
    <cellStyle name="ปกติ 3 2 2 20" xfId="24250"/>
    <cellStyle name="ปกติ 3 2 2 21" xfId="24251"/>
    <cellStyle name="ปกติ 3 2 2 22" xfId="24252"/>
    <cellStyle name="ปกติ 3 2 2 23" xfId="24253"/>
    <cellStyle name="ปกติ 3 2 2 24" xfId="24254"/>
    <cellStyle name="ปกติ 3 2 2 25" xfId="24255"/>
    <cellStyle name="ปกติ 3 2 2 26" xfId="24256"/>
    <cellStyle name="ปกติ 3 2 2 27" xfId="24257"/>
    <cellStyle name="ปกติ 3 2 2 28" xfId="24258"/>
    <cellStyle name="ปกติ 3 2 2 29" xfId="24259"/>
    <cellStyle name="ปกติ 3 2 2 3" xfId="24260"/>
    <cellStyle name="ปกติ 3 2 2 4" xfId="24261"/>
    <cellStyle name="ปกติ 3 2 2 5" xfId="24262"/>
    <cellStyle name="ปกติ 3 2 2 6" xfId="24263"/>
    <cellStyle name="ปกติ 3 2 2 7" xfId="24264"/>
    <cellStyle name="ปกติ 3 2 2 8" xfId="24265"/>
    <cellStyle name="ปกติ 3 2 2 9" xfId="24266"/>
    <cellStyle name="ปกติ 3 2 20" xfId="24267"/>
    <cellStyle name="ปกติ 3 2 21" xfId="24268"/>
    <cellStyle name="ปกติ 3 2 22" xfId="24269"/>
    <cellStyle name="ปกติ 3 2 23" xfId="24270"/>
    <cellStyle name="ปกติ 3 2 24" xfId="24271"/>
    <cellStyle name="ปกติ 3 2 24 10" xfId="24272"/>
    <cellStyle name="ปกติ 3 2 24 11" xfId="24273"/>
    <cellStyle name="ปกติ 3 2 24 12" xfId="24274"/>
    <cellStyle name="ปกติ 3 2 24 13" xfId="24275"/>
    <cellStyle name="ปกติ 3 2 24 14" xfId="24276"/>
    <cellStyle name="ปกติ 3 2 24 15" xfId="24277"/>
    <cellStyle name="ปกติ 3 2 24 16" xfId="24278"/>
    <cellStyle name="ปกติ 3 2 24 17" xfId="24279"/>
    <cellStyle name="ปกติ 3 2 24 18" xfId="24280"/>
    <cellStyle name="ปกติ 3 2 24 19" xfId="24281"/>
    <cellStyle name="ปกติ 3 2 24 2" xfId="24282"/>
    <cellStyle name="ปกติ 3 2 24 20" xfId="24283"/>
    <cellStyle name="ปกติ 3 2 24 21" xfId="24284"/>
    <cellStyle name="ปกติ 3 2 24 22" xfId="24285"/>
    <cellStyle name="ปกติ 3 2 24 23" xfId="24286"/>
    <cellStyle name="ปกติ 3 2 24 24" xfId="24287"/>
    <cellStyle name="ปกติ 3 2 24 25" xfId="24288"/>
    <cellStyle name="ปกติ 3 2 24 26" xfId="24289"/>
    <cellStyle name="ปกติ 3 2 24 27" xfId="24290"/>
    <cellStyle name="ปกติ 3 2 24 28" xfId="24291"/>
    <cellStyle name="ปกติ 3 2 24 3" xfId="24292"/>
    <cellStyle name="ปกติ 3 2 24 4" xfId="24293"/>
    <cellStyle name="ปกติ 3 2 24 5" xfId="24294"/>
    <cellStyle name="ปกติ 3 2 24 6" xfId="24295"/>
    <cellStyle name="ปกติ 3 2 24 7" xfId="24296"/>
    <cellStyle name="ปกติ 3 2 24 8" xfId="24297"/>
    <cellStyle name="ปกติ 3 2 24 9" xfId="24298"/>
    <cellStyle name="ปกติ 3 2 25" xfId="24299"/>
    <cellStyle name="ปกติ 3 2 26" xfId="24300"/>
    <cellStyle name="ปกติ 3 2 27" xfId="24301"/>
    <cellStyle name="ปกติ 3 2 28" xfId="24302"/>
    <cellStyle name="ปกติ 3 2 29" xfId="24303"/>
    <cellStyle name="ปกติ 3 2 3" xfId="24304"/>
    <cellStyle name="ปกติ 3 2 30" xfId="24305"/>
    <cellStyle name="ปกติ 3 2 31" xfId="24306"/>
    <cellStyle name="ปกติ 3 2 32" xfId="24307"/>
    <cellStyle name="ปกติ 3 2 33" xfId="24308"/>
    <cellStyle name="ปกติ 3 2 34" xfId="24309"/>
    <cellStyle name="ปกติ 3 2 35" xfId="24310"/>
    <cellStyle name="ปกติ 3 2 36" xfId="24311"/>
    <cellStyle name="ปกติ 3 2 37" xfId="24312"/>
    <cellStyle name="ปกติ 3 2 38" xfId="24313"/>
    <cellStyle name="ปกติ 3 2 39" xfId="24314"/>
    <cellStyle name="ปกติ 3 2 4" xfId="24315"/>
    <cellStyle name="ปกติ 3 2 40" xfId="24316"/>
    <cellStyle name="ปกติ 3 2 41" xfId="24317"/>
    <cellStyle name="ปกติ 3 2 42" xfId="24318"/>
    <cellStyle name="ปกติ 3 2 43" xfId="24319"/>
    <cellStyle name="ปกติ 3 2 44" xfId="24320"/>
    <cellStyle name="ปกติ 3 2 45" xfId="24321"/>
    <cellStyle name="ปกติ 3 2 46" xfId="24322"/>
    <cellStyle name="ปกติ 3 2 47" xfId="24323"/>
    <cellStyle name="ปกติ 3 2 48" xfId="24324"/>
    <cellStyle name="ปกติ 3 2 49" xfId="24325"/>
    <cellStyle name="ปกติ 3 2 5" xfId="24326"/>
    <cellStyle name="ปกติ 3 2 50" xfId="24327"/>
    <cellStyle name="ปกติ 3 2 51" xfId="24328"/>
    <cellStyle name="ปกติ 3 2 52" xfId="24329"/>
    <cellStyle name="ปกติ 3 2 53" xfId="24330"/>
    <cellStyle name="ปกติ 3 2 54" xfId="24331"/>
    <cellStyle name="ปกติ 3 2 55" xfId="24332"/>
    <cellStyle name="ปกติ 3 2 56" xfId="24333"/>
    <cellStyle name="ปกติ 3 2 57" xfId="24334"/>
    <cellStyle name="ปกติ 3 2 58" xfId="24335"/>
    <cellStyle name="ปกติ 3 2 59" xfId="24336"/>
    <cellStyle name="ปกติ 3 2 6" xfId="24337"/>
    <cellStyle name="ปกติ 3 2 60" xfId="24338"/>
    <cellStyle name="ปกติ 3 2 61" xfId="24339"/>
    <cellStyle name="ปกติ 3 2 62" xfId="24340"/>
    <cellStyle name="ปกติ 3 2 63" xfId="24341"/>
    <cellStyle name="ปกติ 3 2 64" xfId="24342"/>
    <cellStyle name="ปกติ 3 2 65" xfId="24343"/>
    <cellStyle name="ปกติ 3 2 66" xfId="24344"/>
    <cellStyle name="ปกติ 3 2 67" xfId="24345"/>
    <cellStyle name="ปกติ 3 2 68" xfId="24346"/>
    <cellStyle name="ปกติ 3 2 69" xfId="24347"/>
    <cellStyle name="ปกติ 3 2 7" xfId="24348"/>
    <cellStyle name="ปกติ 3 2 70" xfId="24349"/>
    <cellStyle name="ปกติ 3 2 71" xfId="24350"/>
    <cellStyle name="ปกติ 3 2 72" xfId="24351"/>
    <cellStyle name="ปกติ 3 2 73" xfId="24352"/>
    <cellStyle name="ปกติ 3 2 74" xfId="24353"/>
    <cellStyle name="ปกติ 3 2 75" xfId="24354"/>
    <cellStyle name="ปกติ 3 2 76" xfId="24355"/>
    <cellStyle name="ปกติ 3 2 77" xfId="24356"/>
    <cellStyle name="ปกติ 3 2 78" xfId="24357"/>
    <cellStyle name="ปกติ 3 2 79" xfId="28262"/>
    <cellStyle name="ปกติ 3 2 8" xfId="24358"/>
    <cellStyle name="ปกติ 3 2 9" xfId="24359"/>
    <cellStyle name="ปกติ 3 20" xfId="24360"/>
    <cellStyle name="ปกติ 3 21" xfId="24361"/>
    <cellStyle name="ปกติ 3 22" xfId="24362"/>
    <cellStyle name="ปกติ 3 23" xfId="24363"/>
    <cellStyle name="ปกติ 3 24" xfId="24364"/>
    <cellStyle name="ปกติ 3 25" xfId="24365"/>
    <cellStyle name="ปกติ 3 26" xfId="24366"/>
    <cellStyle name="ปกติ 3 27" xfId="24367"/>
    <cellStyle name="ปกติ 3 28" xfId="24368"/>
    <cellStyle name="ปกติ 3 29" xfId="24369"/>
    <cellStyle name="ปกติ 3 3" xfId="24370"/>
    <cellStyle name="ปกติ 3 3 10" xfId="24371"/>
    <cellStyle name="ปกติ 3 3 11" xfId="24372"/>
    <cellStyle name="ปกติ 3 3 12" xfId="24373"/>
    <cellStyle name="ปกติ 3 3 13" xfId="24374"/>
    <cellStyle name="ปกติ 3 3 14" xfId="24375"/>
    <cellStyle name="ปกติ 3 3 15" xfId="24376"/>
    <cellStyle name="ปกติ 3 3 16" xfId="24377"/>
    <cellStyle name="ปกติ 3 3 17" xfId="24378"/>
    <cellStyle name="ปกติ 3 3 18" xfId="24379"/>
    <cellStyle name="ปกติ 3 3 19" xfId="24380"/>
    <cellStyle name="ปกติ 3 3 2" xfId="24381"/>
    <cellStyle name="ปกติ 3 3 20" xfId="24382"/>
    <cellStyle name="ปกติ 3 3 21" xfId="24383"/>
    <cellStyle name="ปกติ 3 3 22" xfId="24384"/>
    <cellStyle name="ปกติ 3 3 23" xfId="24385"/>
    <cellStyle name="ปกติ 3 3 24" xfId="24386"/>
    <cellStyle name="ปกติ 3 3 25" xfId="24387"/>
    <cellStyle name="ปกติ 3 3 26" xfId="24388"/>
    <cellStyle name="ปกติ 3 3 27" xfId="24389"/>
    <cellStyle name="ปกติ 3 3 28" xfId="24390"/>
    <cellStyle name="ปกติ 3 3 29" xfId="24391"/>
    <cellStyle name="ปกติ 3 3 3" xfId="24392"/>
    <cellStyle name="ปกติ 3 3 30" xfId="24393"/>
    <cellStyle name="ปกติ 3 3 4" xfId="24394"/>
    <cellStyle name="ปกติ 3 3 5" xfId="24395"/>
    <cellStyle name="ปกติ 3 3 6" xfId="24396"/>
    <cellStyle name="ปกติ 3 3 7" xfId="24397"/>
    <cellStyle name="ปกติ 3 3 8" xfId="24398"/>
    <cellStyle name="ปกติ 3 3 9" xfId="24399"/>
    <cellStyle name="ปกติ 3 30" xfId="24400"/>
    <cellStyle name="ปกติ 3 31" xfId="24401"/>
    <cellStyle name="ปกติ 3 32" xfId="24402"/>
    <cellStyle name="ปกติ 3 33" xfId="24403"/>
    <cellStyle name="ปกติ 3 34" xfId="24404"/>
    <cellStyle name="ปกติ 3 35" xfId="24405"/>
    <cellStyle name="ปกติ 3 36" xfId="24406"/>
    <cellStyle name="ปกติ 3 37" xfId="24407"/>
    <cellStyle name="ปกติ 3 38" xfId="24408"/>
    <cellStyle name="ปกติ 3 39" xfId="24409"/>
    <cellStyle name="ปกติ 3 4" xfId="24410"/>
    <cellStyle name="ปกติ 3 4 2" xfId="24411"/>
    <cellStyle name="ปกติ 3 4 3" xfId="24412"/>
    <cellStyle name="ปกติ 3 40" xfId="24413"/>
    <cellStyle name="ปกติ 3 41" xfId="24414"/>
    <cellStyle name="ปกติ 3 42" xfId="24415"/>
    <cellStyle name="ปกติ 3 43" xfId="24416"/>
    <cellStyle name="ปกติ 3 44" xfId="24417"/>
    <cellStyle name="ปกติ 3 45" xfId="24418"/>
    <cellStyle name="ปกติ 3 46" xfId="24419"/>
    <cellStyle name="ปกติ 3 47" xfId="24420"/>
    <cellStyle name="ปกติ 3 48" xfId="24421"/>
    <cellStyle name="ปกติ 3 49" xfId="24422"/>
    <cellStyle name="ปกติ 3 5" xfId="24423"/>
    <cellStyle name="ปกติ 3 5 2" xfId="24424"/>
    <cellStyle name="ปกติ 3 5 3" xfId="24425"/>
    <cellStyle name="ปกติ 3 50" xfId="24426"/>
    <cellStyle name="ปกติ 3 51" xfId="24427"/>
    <cellStyle name="ปกติ 3 52" xfId="24428"/>
    <cellStyle name="ปกติ 3 53" xfId="24429"/>
    <cellStyle name="ปกติ 3 54" xfId="24430"/>
    <cellStyle name="ปกติ 3 55" xfId="24431"/>
    <cellStyle name="ปกติ 3 56" xfId="24432"/>
    <cellStyle name="ปกติ 3 57" xfId="24433"/>
    <cellStyle name="ปกติ 3 58" xfId="24434"/>
    <cellStyle name="ปกติ 3 59" xfId="24435"/>
    <cellStyle name="ปกติ 3 6" xfId="24436"/>
    <cellStyle name="ปกติ 3 6 2" xfId="24437"/>
    <cellStyle name="ปกติ 3 6 3" xfId="24438"/>
    <cellStyle name="ปกติ 3 60" xfId="24439"/>
    <cellStyle name="ปกติ 3 61" xfId="24440"/>
    <cellStyle name="ปกติ 3 62" xfId="24441"/>
    <cellStyle name="ปกติ 3 63" xfId="24442"/>
    <cellStyle name="ปกติ 3 64" xfId="24443"/>
    <cellStyle name="ปกติ 3 65" xfId="24444"/>
    <cellStyle name="ปกติ 3 66" xfId="24445"/>
    <cellStyle name="ปกติ 3 67" xfId="24446"/>
    <cellStyle name="ปกติ 3 68" xfId="24447"/>
    <cellStyle name="ปกติ 3 69" xfId="24448"/>
    <cellStyle name="ปกติ 3 7" xfId="24449"/>
    <cellStyle name="ปกติ 3 7 2" xfId="24450"/>
    <cellStyle name="ปกติ 3 7 3" xfId="24451"/>
    <cellStyle name="ปกติ 3 70" xfId="24452"/>
    <cellStyle name="ปกติ 3 71" xfId="24453"/>
    <cellStyle name="ปกติ 3 72" xfId="24454"/>
    <cellStyle name="ปกติ 3 73" xfId="24455"/>
    <cellStyle name="ปกติ 3 74" xfId="24456"/>
    <cellStyle name="ปกติ 3 75" xfId="24457"/>
    <cellStyle name="ปกติ 3 76" xfId="24458"/>
    <cellStyle name="ปกติ 3 77" xfId="24459"/>
    <cellStyle name="ปกติ 3 78" xfId="24460"/>
    <cellStyle name="ปกติ 3 79" xfId="24461"/>
    <cellStyle name="ปกติ 3 8" xfId="24462"/>
    <cellStyle name="ปกติ 3 8 2" xfId="24463"/>
    <cellStyle name="ปกติ 3 8 3" xfId="24464"/>
    <cellStyle name="ปกติ 3 80" xfId="24465"/>
    <cellStyle name="ปกติ 3 81" xfId="24466"/>
    <cellStyle name="ปกติ 3 82" xfId="24467"/>
    <cellStyle name="ปกติ 3 83" xfId="24468"/>
    <cellStyle name="ปกติ 3 84" xfId="24469"/>
    <cellStyle name="ปกติ 3 85" xfId="24470"/>
    <cellStyle name="ปกติ 3 86" xfId="24471"/>
    <cellStyle name="ปกติ 3 87" xfId="24472"/>
    <cellStyle name="ปกติ 3 88" xfId="24473"/>
    <cellStyle name="ปกติ 3 89" xfId="24474"/>
    <cellStyle name="ปกติ 3 9" xfId="24475"/>
    <cellStyle name="ปกติ 3 9 2" xfId="24476"/>
    <cellStyle name="ปกติ 3 9 3" xfId="24477"/>
    <cellStyle name="ปกติ 3 90" xfId="24478"/>
    <cellStyle name="ปกติ 3 91" xfId="24479"/>
    <cellStyle name="ปกติ 3 92" xfId="24480"/>
    <cellStyle name="ปกติ 3 93" xfId="24481"/>
    <cellStyle name="ปกติ 3 94" xfId="24482"/>
    <cellStyle name="ปกติ 3 95" xfId="24483"/>
    <cellStyle name="ปกติ 3 96" xfId="24484"/>
    <cellStyle name="ปกติ 3 97" xfId="24485"/>
    <cellStyle name="ปกติ 3 98" xfId="24486"/>
    <cellStyle name="ปกติ 3 99" xfId="24487"/>
    <cellStyle name="ปกติ 4" xfId="24488"/>
    <cellStyle name="ปกติ 4 10" xfId="24489"/>
    <cellStyle name="ปกติ 4 10 2" xfId="24490"/>
    <cellStyle name="ปกติ 4 10 3" xfId="24491"/>
    <cellStyle name="ปกติ 4 11" xfId="24492"/>
    <cellStyle name="ปกติ 4 11 2" xfId="24493"/>
    <cellStyle name="ปกติ 4 11 3" xfId="24494"/>
    <cellStyle name="ปกติ 4 12" xfId="24495"/>
    <cellStyle name="ปกติ 4 12 2" xfId="24496"/>
    <cellStyle name="ปกติ 4 12 3" xfId="24497"/>
    <cellStyle name="ปกติ 4 13" xfId="24498"/>
    <cellStyle name="ปกติ 4 13 2" xfId="24499"/>
    <cellStyle name="ปกติ 4 13 3" xfId="24500"/>
    <cellStyle name="ปกติ 4 14" xfId="24501"/>
    <cellStyle name="ปกติ 4 14 2" xfId="24502"/>
    <cellStyle name="ปกติ 4 14 3" xfId="24503"/>
    <cellStyle name="ปกติ 4 15" xfId="24504"/>
    <cellStyle name="ปกติ 4 16" xfId="24505"/>
    <cellStyle name="ปกติ 4 17" xfId="24506"/>
    <cellStyle name="ปกติ 4 18" xfId="24507"/>
    <cellStyle name="ปกติ 4 19" xfId="24508"/>
    <cellStyle name="ปกติ 4 2" xfId="24509"/>
    <cellStyle name="ปกติ 4 2 10" xfId="24510"/>
    <cellStyle name="ปกติ 4 2 11" xfId="24511"/>
    <cellStyle name="ปกติ 4 2 12" xfId="24512"/>
    <cellStyle name="ปกติ 4 2 13" xfId="24513"/>
    <cellStyle name="ปกติ 4 2 14" xfId="24514"/>
    <cellStyle name="ปกติ 4 2 15" xfId="24515"/>
    <cellStyle name="ปกติ 4 2 16" xfId="24516"/>
    <cellStyle name="ปกติ 4 2 17" xfId="24517"/>
    <cellStyle name="ปกติ 4 2 18" xfId="24518"/>
    <cellStyle name="ปกติ 4 2 19" xfId="24519"/>
    <cellStyle name="ปกติ 4 2 2" xfId="24520"/>
    <cellStyle name="ปกติ 4 2 2 10" xfId="24521"/>
    <cellStyle name="ปกติ 4 2 2 11" xfId="24522"/>
    <cellStyle name="ปกติ 4 2 2 12" xfId="24523"/>
    <cellStyle name="ปกติ 4 2 2 13" xfId="24524"/>
    <cellStyle name="ปกติ 4 2 2 14" xfId="24525"/>
    <cellStyle name="ปกติ 4 2 2 15" xfId="24526"/>
    <cellStyle name="ปกติ 4 2 2 16" xfId="24527"/>
    <cellStyle name="ปกติ 4 2 2 17" xfId="24528"/>
    <cellStyle name="ปกติ 4 2 2 18" xfId="24529"/>
    <cellStyle name="ปกติ 4 2 2 19" xfId="24530"/>
    <cellStyle name="ปกติ 4 2 2 2" xfId="24531"/>
    <cellStyle name="ปกติ 4 2 2 20" xfId="24532"/>
    <cellStyle name="ปกติ 4 2 2 21" xfId="24533"/>
    <cellStyle name="ปกติ 4 2 2 22" xfId="24534"/>
    <cellStyle name="ปกติ 4 2 2 23" xfId="24535"/>
    <cellStyle name="ปกติ 4 2 2 24" xfId="24536"/>
    <cellStyle name="ปกติ 4 2 2 25" xfId="24537"/>
    <cellStyle name="ปกติ 4 2 2 26" xfId="24538"/>
    <cellStyle name="ปกติ 4 2 2 27" xfId="24539"/>
    <cellStyle name="ปกติ 4 2 2 28" xfId="24540"/>
    <cellStyle name="ปกติ 4 2 2 29" xfId="28956"/>
    <cellStyle name="ปกติ 4 2 2 3" xfId="24541"/>
    <cellStyle name="ปกติ 4 2 2 4" xfId="24542"/>
    <cellStyle name="ปกติ 4 2 2 5" xfId="24543"/>
    <cellStyle name="ปกติ 4 2 2 6" xfId="24544"/>
    <cellStyle name="ปกติ 4 2 2 7" xfId="24545"/>
    <cellStyle name="ปกติ 4 2 2 8" xfId="24546"/>
    <cellStyle name="ปกติ 4 2 2 9" xfId="24547"/>
    <cellStyle name="ปกติ 4 2 20" xfId="24548"/>
    <cellStyle name="ปกติ 4 2 21" xfId="24549"/>
    <cellStyle name="ปกติ 4 2 22" xfId="24550"/>
    <cellStyle name="ปกติ 4 2 23" xfId="24551"/>
    <cellStyle name="ปกติ 4 2 24" xfId="24552"/>
    <cellStyle name="ปกติ 4 2 25" xfId="24553"/>
    <cellStyle name="ปกติ 4 2 26" xfId="24554"/>
    <cellStyle name="ปกติ 4 2 27" xfId="24555"/>
    <cellStyle name="ปกติ 4 2 28" xfId="24556"/>
    <cellStyle name="ปกติ 4 2 29" xfId="24557"/>
    <cellStyle name="ปกติ 4 2 3" xfId="24558"/>
    <cellStyle name="ปกติ 4 2 30" xfId="24559"/>
    <cellStyle name="ปกติ 4 2 31" xfId="24560"/>
    <cellStyle name="ปกติ 4 2 32" xfId="24561"/>
    <cellStyle name="ปกติ 4 2 33" xfId="28412"/>
    <cellStyle name="ปกติ 4 2 34" xfId="28453"/>
    <cellStyle name="ปกติ 4 2 4" xfId="24562"/>
    <cellStyle name="ปกติ 4 2 5" xfId="24563"/>
    <cellStyle name="ปกติ 4 2 6" xfId="24564"/>
    <cellStyle name="ปกติ 4 2 7" xfId="24565"/>
    <cellStyle name="ปกติ 4 2 8" xfId="24566"/>
    <cellStyle name="ปกติ 4 2 9" xfId="24567"/>
    <cellStyle name="ปกติ 4 20" xfId="24568"/>
    <cellStyle name="ปกติ 4 21" xfId="24569"/>
    <cellStyle name="ปกติ 4 22" xfId="24570"/>
    <cellStyle name="ปกติ 4 23" xfId="24571"/>
    <cellStyle name="ปกติ 4 24" xfId="24572"/>
    <cellStyle name="ปกติ 4 25" xfId="24573"/>
    <cellStyle name="ปกติ 4 26" xfId="24574"/>
    <cellStyle name="ปกติ 4 27" xfId="24575"/>
    <cellStyle name="ปกติ 4 28" xfId="24576"/>
    <cellStyle name="ปกติ 4 29" xfId="24577"/>
    <cellStyle name="ปกติ 4 3" xfId="24578"/>
    <cellStyle name="ปกติ 4 3 2" xfId="24579"/>
    <cellStyle name="ปกติ 4 3 3" xfId="24580"/>
    <cellStyle name="ปกติ 4 30" xfId="24581"/>
    <cellStyle name="ปกติ 4 31" xfId="24582"/>
    <cellStyle name="ปกติ 4 32" xfId="24583"/>
    <cellStyle name="ปกติ 4 33" xfId="24584"/>
    <cellStyle name="ปกติ 4 34" xfId="24585"/>
    <cellStyle name="ปกติ 4 35" xfId="24586"/>
    <cellStyle name="ปกติ 4 36" xfId="24587"/>
    <cellStyle name="ปกติ 4 37" xfId="28411"/>
    <cellStyle name="ปกติ 4 38" xfId="28421"/>
    <cellStyle name="ปกติ 4 4" xfId="24588"/>
    <cellStyle name="ปกติ 4 4 2" xfId="24589"/>
    <cellStyle name="ปกติ 4 4 3" xfId="24590"/>
    <cellStyle name="ปกติ 4 5" xfId="24591"/>
    <cellStyle name="ปกติ 4 5 2" xfId="24592"/>
    <cellStyle name="ปกติ 4 5 3" xfId="24593"/>
    <cellStyle name="ปกติ 4 6" xfId="24594"/>
    <cellStyle name="ปกติ 4 6 2" xfId="24595"/>
    <cellStyle name="ปกติ 4 6 3" xfId="24596"/>
    <cellStyle name="ปกติ 4 7" xfId="24597"/>
    <cellStyle name="ปกติ 4 7 2" xfId="24598"/>
    <cellStyle name="ปกติ 4 7 3" xfId="24599"/>
    <cellStyle name="ปกติ 4 8" xfId="24600"/>
    <cellStyle name="ปกติ 4 8 2" xfId="24601"/>
    <cellStyle name="ปกติ 4 8 3" xfId="24602"/>
    <cellStyle name="ปกติ 4 9" xfId="24603"/>
    <cellStyle name="ปกติ 4 9 2" xfId="24604"/>
    <cellStyle name="ปกติ 4 9 3" xfId="24605"/>
    <cellStyle name="ปกติ 5" xfId="24606"/>
    <cellStyle name="ปกติ 5 10" xfId="24607"/>
    <cellStyle name="ปกติ 5 11" xfId="24608"/>
    <cellStyle name="ปกติ 5 12" xfId="24609"/>
    <cellStyle name="ปกติ 5 13" xfId="24610"/>
    <cellStyle name="ปกติ 5 14" xfId="24611"/>
    <cellStyle name="ปกติ 5 15" xfId="24612"/>
    <cellStyle name="ปกติ 5 16" xfId="24613"/>
    <cellStyle name="ปกติ 5 17" xfId="24614"/>
    <cellStyle name="ปกติ 5 18" xfId="24615"/>
    <cellStyle name="ปกติ 5 19" xfId="24616"/>
    <cellStyle name="ปกติ 5 2" xfId="24617"/>
    <cellStyle name="ปกติ 5 2 2" xfId="24618"/>
    <cellStyle name="ปกติ 5 2 3" xfId="24619"/>
    <cellStyle name="ปกติ 5 2 4" xfId="24620"/>
    <cellStyle name="ปกติ 5 2 5" xfId="24621"/>
    <cellStyle name="ปกติ 5 20" xfId="24622"/>
    <cellStyle name="ปกติ 5 21" xfId="24623"/>
    <cellStyle name="ปกติ 5 22" xfId="24624"/>
    <cellStyle name="ปกติ 5 23" xfId="28413"/>
    <cellStyle name="ปกติ 5 3" xfId="24625"/>
    <cellStyle name="ปกติ 5 3 2" xfId="24626"/>
    <cellStyle name="ปกติ 5 3 3" xfId="24627"/>
    <cellStyle name="ปกติ 5 4" xfId="24628"/>
    <cellStyle name="ปกติ 5 5" xfId="24629"/>
    <cellStyle name="ปกติ 5 6" xfId="24630"/>
    <cellStyle name="ปกติ 5 7" xfId="24631"/>
    <cellStyle name="ปกติ 5 8" xfId="24632"/>
    <cellStyle name="ปกติ 5 9" xfId="24633"/>
    <cellStyle name="ปกติ 6" xfId="24634"/>
    <cellStyle name="ปกติ 6 10" xfId="24635"/>
    <cellStyle name="ปกติ 6 11" xfId="24636"/>
    <cellStyle name="ปกติ 6 12" xfId="24637"/>
    <cellStyle name="ปกติ 6 13" xfId="24638"/>
    <cellStyle name="ปกติ 6 14" xfId="24639"/>
    <cellStyle name="ปกติ 6 15" xfId="24640"/>
    <cellStyle name="ปกติ 6 16" xfId="24641"/>
    <cellStyle name="ปกติ 6 17" xfId="24642"/>
    <cellStyle name="ปกติ 6 18" xfId="24643"/>
    <cellStyle name="ปกติ 6 19" xfId="24644"/>
    <cellStyle name="ปกติ 6 2" xfId="24645"/>
    <cellStyle name="ปกติ 6 2 2" xfId="24646"/>
    <cellStyle name="ปกติ 6 2 3" xfId="28455"/>
    <cellStyle name="ปกติ 6 20" xfId="24647"/>
    <cellStyle name="ปกติ 6 21" xfId="24648"/>
    <cellStyle name="ปกติ 6 22" xfId="24649"/>
    <cellStyle name="ปกติ 6 23" xfId="24650"/>
    <cellStyle name="ปกติ 6 24" xfId="24651"/>
    <cellStyle name="ปกติ 6 25" xfId="24652"/>
    <cellStyle name="ปกติ 6 26" xfId="24653"/>
    <cellStyle name="ปกติ 6 27" xfId="24654"/>
    <cellStyle name="ปกติ 6 28" xfId="24655"/>
    <cellStyle name="ปกติ 6 29" xfId="24656"/>
    <cellStyle name="ปกติ 6 3" xfId="24657"/>
    <cellStyle name="ปกติ 6 3 2" xfId="28957"/>
    <cellStyle name="ปกติ 6 30" xfId="24658"/>
    <cellStyle name="ปกติ 6 31" xfId="24659"/>
    <cellStyle name="ปกติ 6 32" xfId="24660"/>
    <cellStyle name="ปกติ 6 33" xfId="24661"/>
    <cellStyle name="ปกติ 6 34" xfId="24662"/>
    <cellStyle name="ปกติ 6 35" xfId="24663"/>
    <cellStyle name="ปกติ 6 36" xfId="24664"/>
    <cellStyle name="ปกติ 6 37" xfId="24665"/>
    <cellStyle name="ปกติ 6 38" xfId="24666"/>
    <cellStyle name="ปกติ 6 39" xfId="24667"/>
    <cellStyle name="ปกติ 6 4" xfId="24668"/>
    <cellStyle name="ปกติ 6 40" xfId="24669"/>
    <cellStyle name="ปกติ 6 41" xfId="24670"/>
    <cellStyle name="ปกติ 6 42" xfId="28426"/>
    <cellStyle name="ปกติ 6 5" xfId="24671"/>
    <cellStyle name="ปกติ 6 6" xfId="24672"/>
    <cellStyle name="ปกติ 6 7" xfId="24673"/>
    <cellStyle name="ปกติ 6 8" xfId="24674"/>
    <cellStyle name="ปกติ 6 9" xfId="24675"/>
    <cellStyle name="ปกติ 7" xfId="24676"/>
    <cellStyle name="ปกติ 7 10" xfId="24677"/>
    <cellStyle name="ปกติ 7 11" xfId="24678"/>
    <cellStyle name="ปกติ 7 12" xfId="24679"/>
    <cellStyle name="ปกติ 7 13" xfId="24680"/>
    <cellStyle name="ปกติ 7 14" xfId="24681"/>
    <cellStyle name="ปกติ 7 15" xfId="24682"/>
    <cellStyle name="ปกติ 7 16" xfId="24683"/>
    <cellStyle name="ปกติ 7 17" xfId="24684"/>
    <cellStyle name="ปกติ 7 18" xfId="24685"/>
    <cellStyle name="ปกติ 7 19" xfId="24686"/>
    <cellStyle name="ปกติ 7 2" xfId="24687"/>
    <cellStyle name="ปกติ 7 2 2" xfId="24688"/>
    <cellStyle name="ปกติ 7 2 3" xfId="28456"/>
    <cellStyle name="ปกติ 7 20" xfId="24689"/>
    <cellStyle name="ปกติ 7 21" xfId="24690"/>
    <cellStyle name="ปกติ 7 22" xfId="24691"/>
    <cellStyle name="ปกติ 7 23" xfId="24692"/>
    <cellStyle name="ปกติ 7 24" xfId="24693"/>
    <cellStyle name="ปกติ 7 25" xfId="24694"/>
    <cellStyle name="ปกติ 7 26" xfId="24695"/>
    <cellStyle name="ปกติ 7 27" xfId="24696"/>
    <cellStyle name="ปกติ 7 28" xfId="24697"/>
    <cellStyle name="ปกติ 7 29" xfId="24698"/>
    <cellStyle name="ปกติ 7 3" xfId="24699"/>
    <cellStyle name="ปกติ 7 30" xfId="24700"/>
    <cellStyle name="ปกติ 7 31" xfId="24701"/>
    <cellStyle name="ปกติ 7 32" xfId="28428"/>
    <cellStyle name="ปกติ 7 4" xfId="24702"/>
    <cellStyle name="ปกติ 7 5" xfId="24703"/>
    <cellStyle name="ปกติ 7 6" xfId="24704"/>
    <cellStyle name="ปกติ 7 7" xfId="24705"/>
    <cellStyle name="ปกติ 7 8" xfId="24706"/>
    <cellStyle name="ปกติ 7 9" xfId="24707"/>
    <cellStyle name="ปกติ 8" xfId="24708"/>
    <cellStyle name="ปกติ 8 2" xfId="24709"/>
    <cellStyle name="ปกติ 8 2 2" xfId="28457"/>
    <cellStyle name="ปกติ 8 3" xfId="28958"/>
    <cellStyle name="ปกติ 8 3 2" xfId="29070"/>
    <cellStyle name="ปกติ 8 4" xfId="28430"/>
    <cellStyle name="ปกติ 86 10" xfId="24710"/>
    <cellStyle name="ปกติ 86 11" xfId="24711"/>
    <cellStyle name="ปกติ 86 12" xfId="24712"/>
    <cellStyle name="ปกติ 86 13" xfId="24713"/>
    <cellStyle name="ปกติ 86 14" xfId="24714"/>
    <cellStyle name="ปกติ 86 15" xfId="24715"/>
    <cellStyle name="ปกติ 86 16" xfId="24716"/>
    <cellStyle name="ปกติ 86 17" xfId="24717"/>
    <cellStyle name="ปกติ 86 18" xfId="24718"/>
    <cellStyle name="ปกติ 86 19" xfId="24719"/>
    <cellStyle name="ปกติ 86 2" xfId="24720"/>
    <cellStyle name="ปกติ 86 20" xfId="24721"/>
    <cellStyle name="ปกติ 86 21" xfId="24722"/>
    <cellStyle name="ปกติ 86 22" xfId="24723"/>
    <cellStyle name="ปกติ 86 23" xfId="24724"/>
    <cellStyle name="ปกติ 86 24" xfId="24725"/>
    <cellStyle name="ปกติ 86 25" xfId="24726"/>
    <cellStyle name="ปกติ 86 26" xfId="24727"/>
    <cellStyle name="ปกติ 86 27" xfId="24728"/>
    <cellStyle name="ปกติ 86 28" xfId="24729"/>
    <cellStyle name="ปกติ 86 3" xfId="24730"/>
    <cellStyle name="ปกติ 86 4" xfId="24731"/>
    <cellStyle name="ปกติ 86 5" xfId="24732"/>
    <cellStyle name="ปกติ 86 6" xfId="24733"/>
    <cellStyle name="ปกติ 86 7" xfId="24734"/>
    <cellStyle name="ปกติ 86 8" xfId="24735"/>
    <cellStyle name="ปกติ 86 9" xfId="24736"/>
    <cellStyle name="ปกติ 89 10" xfId="24737"/>
    <cellStyle name="ปกติ 89 11" xfId="24738"/>
    <cellStyle name="ปกติ 89 12" xfId="24739"/>
    <cellStyle name="ปกติ 89 13" xfId="24740"/>
    <cellStyle name="ปกติ 89 14" xfId="24741"/>
    <cellStyle name="ปกติ 89 15" xfId="24742"/>
    <cellStyle name="ปกติ 89 16" xfId="24743"/>
    <cellStyle name="ปกติ 89 17" xfId="24744"/>
    <cellStyle name="ปกติ 89 18" xfId="24745"/>
    <cellStyle name="ปกติ 89 19" xfId="24746"/>
    <cellStyle name="ปกติ 89 2" xfId="24747"/>
    <cellStyle name="ปกติ 89 20" xfId="24748"/>
    <cellStyle name="ปกติ 89 21" xfId="24749"/>
    <cellStyle name="ปกติ 89 22" xfId="24750"/>
    <cellStyle name="ปกติ 89 23" xfId="24751"/>
    <cellStyle name="ปกติ 89 24" xfId="24752"/>
    <cellStyle name="ปกติ 89 25" xfId="24753"/>
    <cellStyle name="ปกติ 89 26" xfId="24754"/>
    <cellStyle name="ปกติ 89 27" xfId="24755"/>
    <cellStyle name="ปกติ 89 28" xfId="24756"/>
    <cellStyle name="ปกติ 89 3" xfId="24757"/>
    <cellStyle name="ปกติ 89 4" xfId="24758"/>
    <cellStyle name="ปกติ 89 5" xfId="24759"/>
    <cellStyle name="ปกติ 89 6" xfId="24760"/>
    <cellStyle name="ปกติ 89 7" xfId="24761"/>
    <cellStyle name="ปกติ 89 8" xfId="24762"/>
    <cellStyle name="ปกติ 89 9" xfId="24763"/>
    <cellStyle name="ปกติ 9" xfId="24764"/>
    <cellStyle name="ปกติ 9 2" xfId="24765"/>
    <cellStyle name="ปกติ 9 2 2" xfId="28458"/>
    <cellStyle name="ปกติ 9 3" xfId="24766"/>
    <cellStyle name="ปกติ 9 4" xfId="24767"/>
    <cellStyle name="ปกติ 9 5" xfId="28432"/>
    <cellStyle name="ปกติ 91 10" xfId="24768"/>
    <cellStyle name="ปกติ 91 11" xfId="24769"/>
    <cellStyle name="ปกติ 91 12" xfId="24770"/>
    <cellStyle name="ปกติ 91 13" xfId="24771"/>
    <cellStyle name="ปกติ 91 14" xfId="24772"/>
    <cellStyle name="ปกติ 91 15" xfId="24773"/>
    <cellStyle name="ปกติ 91 16" xfId="24774"/>
    <cellStyle name="ปกติ 91 17" xfId="24775"/>
    <cellStyle name="ปกติ 91 18" xfId="24776"/>
    <cellStyle name="ปกติ 91 19" xfId="24777"/>
    <cellStyle name="ปกติ 91 2" xfId="24778"/>
    <cellStyle name="ปกติ 91 20" xfId="24779"/>
    <cellStyle name="ปกติ 91 21" xfId="24780"/>
    <cellStyle name="ปกติ 91 22" xfId="24781"/>
    <cellStyle name="ปกติ 91 23" xfId="24782"/>
    <cellStyle name="ปกติ 91 24" xfId="24783"/>
    <cellStyle name="ปกติ 91 25" xfId="24784"/>
    <cellStyle name="ปกติ 91 26" xfId="24785"/>
    <cellStyle name="ปกติ 91 27" xfId="24786"/>
    <cellStyle name="ปกติ 91 28" xfId="24787"/>
    <cellStyle name="ปกติ 91 3" xfId="24788"/>
    <cellStyle name="ปกติ 91 4" xfId="24789"/>
    <cellStyle name="ปกติ 91 5" xfId="24790"/>
    <cellStyle name="ปกติ 91 6" xfId="24791"/>
    <cellStyle name="ปกติ 91 7" xfId="24792"/>
    <cellStyle name="ปกติ 91 8" xfId="24793"/>
    <cellStyle name="ปกติ 91 9" xfId="24794"/>
    <cellStyle name="ปกติ 93 10" xfId="24795"/>
    <cellStyle name="ปกติ 93 11" xfId="24796"/>
    <cellStyle name="ปกติ 93 12" xfId="24797"/>
    <cellStyle name="ปกติ 93 13" xfId="24798"/>
    <cellStyle name="ปกติ 93 14" xfId="24799"/>
    <cellStyle name="ปกติ 93 15" xfId="24800"/>
    <cellStyle name="ปกติ 93 16" xfId="24801"/>
    <cellStyle name="ปกติ 93 17" xfId="24802"/>
    <cellStyle name="ปกติ 93 18" xfId="24803"/>
    <cellStyle name="ปกติ 93 19" xfId="24804"/>
    <cellStyle name="ปกติ 93 2" xfId="24805"/>
    <cellStyle name="ปกติ 93 20" xfId="24806"/>
    <cellStyle name="ปกติ 93 21" xfId="24807"/>
    <cellStyle name="ปกติ 93 22" xfId="24808"/>
    <cellStyle name="ปกติ 93 23" xfId="24809"/>
    <cellStyle name="ปกติ 93 24" xfId="24810"/>
    <cellStyle name="ปกติ 93 25" xfId="24811"/>
    <cellStyle name="ปกติ 93 26" xfId="24812"/>
    <cellStyle name="ปกติ 93 27" xfId="24813"/>
    <cellStyle name="ปกติ 93 28" xfId="24814"/>
    <cellStyle name="ปกติ 93 3" xfId="24815"/>
    <cellStyle name="ปกติ 93 4" xfId="24816"/>
    <cellStyle name="ปกติ 93 5" xfId="24817"/>
    <cellStyle name="ปกติ 93 6" xfId="24818"/>
    <cellStyle name="ปกติ 93 7" xfId="24819"/>
    <cellStyle name="ปกติ 93 8" xfId="24820"/>
    <cellStyle name="ปกติ 93 9" xfId="24821"/>
    <cellStyle name="ปกติ 96 10" xfId="24822"/>
    <cellStyle name="ปกติ 96 11" xfId="24823"/>
    <cellStyle name="ปกติ 96 12" xfId="24824"/>
    <cellStyle name="ปกติ 96 13" xfId="24825"/>
    <cellStyle name="ปกติ 96 14" xfId="24826"/>
    <cellStyle name="ปกติ 96 15" xfId="24827"/>
    <cellStyle name="ปกติ 96 16" xfId="24828"/>
    <cellStyle name="ปกติ 96 17" xfId="24829"/>
    <cellStyle name="ปกติ 96 18" xfId="24830"/>
    <cellStyle name="ปกติ 96 19" xfId="24831"/>
    <cellStyle name="ปกติ 96 2" xfId="24832"/>
    <cellStyle name="ปกติ 96 20" xfId="24833"/>
    <cellStyle name="ปกติ 96 21" xfId="24834"/>
    <cellStyle name="ปกติ 96 22" xfId="24835"/>
    <cellStyle name="ปกติ 96 23" xfId="24836"/>
    <cellStyle name="ปกติ 96 24" xfId="24837"/>
    <cellStyle name="ปกติ 96 25" xfId="24838"/>
    <cellStyle name="ปกติ 96 26" xfId="24839"/>
    <cellStyle name="ปกติ 96 27" xfId="24840"/>
    <cellStyle name="ปกติ 96 28" xfId="24841"/>
    <cellStyle name="ปกติ 96 3" xfId="24842"/>
    <cellStyle name="ปกติ 96 4" xfId="24843"/>
    <cellStyle name="ปกติ 96 5" xfId="24844"/>
    <cellStyle name="ปกติ 96 6" xfId="24845"/>
    <cellStyle name="ปกติ 96 7" xfId="24846"/>
    <cellStyle name="ปกติ 96 8" xfId="24847"/>
    <cellStyle name="ปกติ 96 9" xfId="24848"/>
    <cellStyle name="ปกติ 98 10" xfId="24849"/>
    <cellStyle name="ปกติ 98 11" xfId="24850"/>
    <cellStyle name="ปกติ 98 12" xfId="24851"/>
    <cellStyle name="ปกติ 98 13" xfId="24852"/>
    <cellStyle name="ปกติ 98 14" xfId="24853"/>
    <cellStyle name="ปกติ 98 15" xfId="24854"/>
    <cellStyle name="ปกติ 98 16" xfId="24855"/>
    <cellStyle name="ปกติ 98 17" xfId="24856"/>
    <cellStyle name="ปกติ 98 18" xfId="24857"/>
    <cellStyle name="ปกติ 98 19" xfId="24858"/>
    <cellStyle name="ปกติ 98 2" xfId="24859"/>
    <cellStyle name="ปกติ 98 20" xfId="24860"/>
    <cellStyle name="ปกติ 98 21" xfId="24861"/>
    <cellStyle name="ปกติ 98 22" xfId="24862"/>
    <cellStyle name="ปกติ 98 23" xfId="24863"/>
    <cellStyle name="ปกติ 98 24" xfId="24864"/>
    <cellStyle name="ปกติ 98 25" xfId="24865"/>
    <cellStyle name="ปกติ 98 26" xfId="24866"/>
    <cellStyle name="ปกติ 98 27" xfId="24867"/>
    <cellStyle name="ปกติ 98 28" xfId="24868"/>
    <cellStyle name="ปกติ 98 3" xfId="24869"/>
    <cellStyle name="ปกติ 98 4" xfId="24870"/>
    <cellStyle name="ปกติ 98 5" xfId="24871"/>
    <cellStyle name="ปกติ 98 6" xfId="24872"/>
    <cellStyle name="ปกติ 98 7" xfId="24873"/>
    <cellStyle name="ปกติ 98 8" xfId="24874"/>
    <cellStyle name="ปกติ 98 9" xfId="24875"/>
    <cellStyle name="ปกติ_BOQ_รวม-network-PABX-cabling(Rev3(1)(1).2)" xfId="28370"/>
    <cellStyle name="ปกติ_คำนวณค่าเฉลี่ย Factor-F_6%" xfId="28277"/>
    <cellStyle name="ป้อนค่า 2" xfId="24876"/>
    <cellStyle name="ป้อนค่า 2 10" xfId="24877"/>
    <cellStyle name="ป้อนค่า 2 11" xfId="24878"/>
    <cellStyle name="ป้อนค่า 2 12" xfId="24879"/>
    <cellStyle name="ป้อนค่า 2 13" xfId="24880"/>
    <cellStyle name="ป้อนค่า 2 14" xfId="24881"/>
    <cellStyle name="ป้อนค่า 2 15" xfId="24882"/>
    <cellStyle name="ป้อนค่า 2 16" xfId="24883"/>
    <cellStyle name="ป้อนค่า 2 17" xfId="24884"/>
    <cellStyle name="ป้อนค่า 2 18" xfId="24885"/>
    <cellStyle name="ป้อนค่า 2 19" xfId="24886"/>
    <cellStyle name="ป้อนค่า 2 2" xfId="24887"/>
    <cellStyle name="ป้อนค่า 2 2 2" xfId="24888"/>
    <cellStyle name="ป้อนค่า 2 2 2 2" xfId="24889"/>
    <cellStyle name="ป้อนค่า 2 2 2 3" xfId="24890"/>
    <cellStyle name="ป้อนค่า 2 2 2 4" xfId="24891"/>
    <cellStyle name="ป้อนค่า 2 2 2 5" xfId="24892"/>
    <cellStyle name="ป้อนค่า 2 2 2 6" xfId="24893"/>
    <cellStyle name="ป้อนค่า 2 2 2 7" xfId="24894"/>
    <cellStyle name="ป้อนค่า 2 2 3" xfId="24895"/>
    <cellStyle name="ป้อนค่า 2 2 3 2" xfId="24896"/>
    <cellStyle name="ป้อนค่า 2 2 3 3" xfId="24897"/>
    <cellStyle name="ป้อนค่า 2 2 3 4" xfId="24898"/>
    <cellStyle name="ป้อนค่า 2 2 3 5" xfId="24899"/>
    <cellStyle name="ป้อนค่า 2 2 3 6" xfId="24900"/>
    <cellStyle name="ป้อนค่า 2 2 3 7" xfId="24901"/>
    <cellStyle name="ป้อนค่า 2 20" xfId="24902"/>
    <cellStyle name="ป้อนค่า 2 20 2" xfId="24903"/>
    <cellStyle name="ป้อนค่า 2 20 3" xfId="24904"/>
    <cellStyle name="ป้อนค่า 2 20 4" xfId="24905"/>
    <cellStyle name="ป้อนค่า 2 20 5" xfId="24906"/>
    <cellStyle name="ป้อนค่า 2 20 6" xfId="24907"/>
    <cellStyle name="ป้อนค่า 2 20 7" xfId="24908"/>
    <cellStyle name="ป้อนค่า 2 21" xfId="24909"/>
    <cellStyle name="ป้อนค่า 2 21 2" xfId="24910"/>
    <cellStyle name="ป้อนค่า 2 21 3" xfId="24911"/>
    <cellStyle name="ป้อนค่า 2 21 4" xfId="24912"/>
    <cellStyle name="ป้อนค่า 2 21 5" xfId="24913"/>
    <cellStyle name="ป้อนค่า 2 21 6" xfId="24914"/>
    <cellStyle name="ป้อนค่า 2 21 7" xfId="24915"/>
    <cellStyle name="ป้อนค่า 2 22" xfId="24916"/>
    <cellStyle name="ป้อนค่า 2 23" xfId="28959"/>
    <cellStyle name="ป้อนค่า 2 3" xfId="24917"/>
    <cellStyle name="ป้อนค่า 2 3 2" xfId="24918"/>
    <cellStyle name="ป้อนค่า 2 3 2 2" xfId="24919"/>
    <cellStyle name="ป้อนค่า 2 3 2 3" xfId="24920"/>
    <cellStyle name="ป้อนค่า 2 3 2 4" xfId="24921"/>
    <cellStyle name="ป้อนค่า 2 3 2 5" xfId="24922"/>
    <cellStyle name="ป้อนค่า 2 3 2 6" xfId="24923"/>
    <cellStyle name="ป้อนค่า 2 3 2 7" xfId="24924"/>
    <cellStyle name="ป้อนค่า 2 3 3" xfId="24925"/>
    <cellStyle name="ป้อนค่า 2 3 3 2" xfId="24926"/>
    <cellStyle name="ป้อนค่า 2 3 3 3" xfId="24927"/>
    <cellStyle name="ป้อนค่า 2 3 3 4" xfId="24928"/>
    <cellStyle name="ป้อนค่า 2 3 3 5" xfId="24929"/>
    <cellStyle name="ป้อนค่า 2 3 3 6" xfId="24930"/>
    <cellStyle name="ป้อนค่า 2 3 3 7" xfId="24931"/>
    <cellStyle name="ป้อนค่า 2 4" xfId="24932"/>
    <cellStyle name="ป้อนค่า 2 4 2" xfId="24933"/>
    <cellStyle name="ป้อนค่า 2 4 2 2" xfId="24934"/>
    <cellStyle name="ป้อนค่า 2 4 2 3" xfId="24935"/>
    <cellStyle name="ป้อนค่า 2 4 2 4" xfId="24936"/>
    <cellStyle name="ป้อนค่า 2 4 2 5" xfId="24937"/>
    <cellStyle name="ป้อนค่า 2 4 2 6" xfId="24938"/>
    <cellStyle name="ป้อนค่า 2 4 2 7" xfId="24939"/>
    <cellStyle name="ป้อนค่า 2 4 3" xfId="24940"/>
    <cellStyle name="ป้อนค่า 2 4 3 2" xfId="24941"/>
    <cellStyle name="ป้อนค่า 2 4 3 3" xfId="24942"/>
    <cellStyle name="ป้อนค่า 2 4 3 4" xfId="24943"/>
    <cellStyle name="ป้อนค่า 2 4 3 5" xfId="24944"/>
    <cellStyle name="ป้อนค่า 2 4 3 6" xfId="24945"/>
    <cellStyle name="ป้อนค่า 2 4 3 7" xfId="24946"/>
    <cellStyle name="ป้อนค่า 2 5" xfId="24947"/>
    <cellStyle name="ป้อนค่า 2 5 2" xfId="24948"/>
    <cellStyle name="ป้อนค่า 2 5 2 2" xfId="24949"/>
    <cellStyle name="ป้อนค่า 2 5 2 3" xfId="24950"/>
    <cellStyle name="ป้อนค่า 2 5 2 4" xfId="24951"/>
    <cellStyle name="ป้อนค่า 2 5 2 5" xfId="24952"/>
    <cellStyle name="ป้อนค่า 2 5 2 6" xfId="24953"/>
    <cellStyle name="ป้อนค่า 2 5 2 7" xfId="24954"/>
    <cellStyle name="ป้อนค่า 2 5 3" xfId="24955"/>
    <cellStyle name="ป้อนค่า 2 5 3 2" xfId="24956"/>
    <cellStyle name="ป้อนค่า 2 5 3 3" xfId="24957"/>
    <cellStyle name="ป้อนค่า 2 5 3 4" xfId="24958"/>
    <cellStyle name="ป้อนค่า 2 5 3 5" xfId="24959"/>
    <cellStyle name="ป้อนค่า 2 5 3 6" xfId="24960"/>
    <cellStyle name="ป้อนค่า 2 5 3 7" xfId="24961"/>
    <cellStyle name="ป้อนค่า 2 6" xfId="24962"/>
    <cellStyle name="ป้อนค่า 2 6 2" xfId="24963"/>
    <cellStyle name="ป้อนค่า 2 6 2 2" xfId="24964"/>
    <cellStyle name="ป้อนค่า 2 6 2 3" xfId="24965"/>
    <cellStyle name="ป้อนค่า 2 6 2 4" xfId="24966"/>
    <cellStyle name="ป้อนค่า 2 6 2 5" xfId="24967"/>
    <cellStyle name="ป้อนค่า 2 6 2 6" xfId="24968"/>
    <cellStyle name="ป้อนค่า 2 6 2 7" xfId="24969"/>
    <cellStyle name="ป้อนค่า 2 6 3" xfId="24970"/>
    <cellStyle name="ป้อนค่า 2 6 3 2" xfId="24971"/>
    <cellStyle name="ป้อนค่า 2 6 3 3" xfId="24972"/>
    <cellStyle name="ป้อนค่า 2 6 3 4" xfId="24973"/>
    <cellStyle name="ป้อนค่า 2 6 3 5" xfId="24974"/>
    <cellStyle name="ป้อนค่า 2 6 3 6" xfId="24975"/>
    <cellStyle name="ป้อนค่า 2 6 3 7" xfId="24976"/>
    <cellStyle name="ป้อนค่า 2 7" xfId="24977"/>
    <cellStyle name="ป้อนค่า 2 7 2" xfId="24978"/>
    <cellStyle name="ป้อนค่า 2 7 2 2" xfId="24979"/>
    <cellStyle name="ป้อนค่า 2 7 2 3" xfId="24980"/>
    <cellStyle name="ป้อนค่า 2 7 2 4" xfId="24981"/>
    <cellStyle name="ป้อนค่า 2 7 2 5" xfId="24982"/>
    <cellStyle name="ป้อนค่า 2 7 2 6" xfId="24983"/>
    <cellStyle name="ป้อนค่า 2 7 2 7" xfId="24984"/>
    <cellStyle name="ป้อนค่า 2 7 3" xfId="24985"/>
    <cellStyle name="ป้อนค่า 2 7 3 2" xfId="24986"/>
    <cellStyle name="ป้อนค่า 2 7 3 3" xfId="24987"/>
    <cellStyle name="ป้อนค่า 2 7 3 4" xfId="24988"/>
    <cellStyle name="ป้อนค่า 2 7 3 5" xfId="24989"/>
    <cellStyle name="ป้อนค่า 2 7 3 6" xfId="24990"/>
    <cellStyle name="ป้อนค่า 2 7 3 7" xfId="24991"/>
    <cellStyle name="ป้อนค่า 2 8" xfId="24992"/>
    <cellStyle name="ป้อนค่า 2 9" xfId="24993"/>
    <cellStyle name="ป้อนค่า 3" xfId="24994"/>
    <cellStyle name="ป้อนค่า 3 10" xfId="24995"/>
    <cellStyle name="ป้อนค่า 3 10 2" xfId="24996"/>
    <cellStyle name="ป้อนค่า 3 10 3" xfId="24997"/>
    <cellStyle name="ป้อนค่า 3 10 4" xfId="24998"/>
    <cellStyle name="ป้อนค่า 3 10 5" xfId="24999"/>
    <cellStyle name="ป้อนค่า 3 10 6" xfId="25000"/>
    <cellStyle name="ป้อนค่า 3 10 7" xfId="25001"/>
    <cellStyle name="ป้อนค่า 3 11" xfId="25002"/>
    <cellStyle name="ป้อนค่า 3 11 2" xfId="25003"/>
    <cellStyle name="ป้อนค่า 3 11 3" xfId="25004"/>
    <cellStyle name="ป้อนค่า 3 11 4" xfId="25005"/>
    <cellStyle name="ป้อนค่า 3 11 5" xfId="25006"/>
    <cellStyle name="ป้อนค่า 3 11 6" xfId="25007"/>
    <cellStyle name="ป้อนค่า 3 11 7" xfId="25008"/>
    <cellStyle name="ป้อนค่า 3 12" xfId="25009"/>
    <cellStyle name="ป้อนค่า 3 12 2" xfId="25010"/>
    <cellStyle name="ป้อนค่า 3 12 3" xfId="25011"/>
    <cellStyle name="ป้อนค่า 3 12 4" xfId="25012"/>
    <cellStyle name="ป้อนค่า 3 12 5" xfId="25013"/>
    <cellStyle name="ป้อนค่า 3 12 6" xfId="25014"/>
    <cellStyle name="ป้อนค่า 3 12 7" xfId="25015"/>
    <cellStyle name="ป้อนค่า 3 13" xfId="25016"/>
    <cellStyle name="ป้อนค่า 3 13 2" xfId="25017"/>
    <cellStyle name="ป้อนค่า 3 13 3" xfId="25018"/>
    <cellStyle name="ป้อนค่า 3 13 4" xfId="25019"/>
    <cellStyle name="ป้อนค่า 3 13 5" xfId="25020"/>
    <cellStyle name="ป้อนค่า 3 13 6" xfId="25021"/>
    <cellStyle name="ป้อนค่า 3 13 7" xfId="25022"/>
    <cellStyle name="ป้อนค่า 3 2" xfId="25023"/>
    <cellStyle name="ป้อนค่า 3 2 2" xfId="25024"/>
    <cellStyle name="ป้อนค่า 3 2 3" xfId="25025"/>
    <cellStyle name="ป้อนค่า 3 2 4" xfId="25026"/>
    <cellStyle name="ป้อนค่า 3 2 5" xfId="25027"/>
    <cellStyle name="ป้อนค่า 3 2 6" xfId="25028"/>
    <cellStyle name="ป้อนค่า 3 2 7" xfId="25029"/>
    <cellStyle name="ป้อนค่า 3 3" xfId="25030"/>
    <cellStyle name="ป้อนค่า 3 3 2" xfId="25031"/>
    <cellStyle name="ป้อนค่า 3 3 3" xfId="25032"/>
    <cellStyle name="ป้อนค่า 3 3 4" xfId="25033"/>
    <cellStyle name="ป้อนค่า 3 3 5" xfId="25034"/>
    <cellStyle name="ป้อนค่า 3 3 6" xfId="25035"/>
    <cellStyle name="ป้อนค่า 3 3 7" xfId="25036"/>
    <cellStyle name="ป้อนค่า 3 4" xfId="25037"/>
    <cellStyle name="ป้อนค่า 3 4 2" xfId="25038"/>
    <cellStyle name="ป้อนค่า 3 4 3" xfId="25039"/>
    <cellStyle name="ป้อนค่า 3 4 4" xfId="25040"/>
    <cellStyle name="ป้อนค่า 3 4 5" xfId="25041"/>
    <cellStyle name="ป้อนค่า 3 4 6" xfId="25042"/>
    <cellStyle name="ป้อนค่า 3 4 7" xfId="25043"/>
    <cellStyle name="ป้อนค่า 3 5" xfId="25044"/>
    <cellStyle name="ป้อนค่า 3 5 2" xfId="25045"/>
    <cellStyle name="ป้อนค่า 3 5 3" xfId="25046"/>
    <cellStyle name="ป้อนค่า 3 5 4" xfId="25047"/>
    <cellStyle name="ป้อนค่า 3 5 5" xfId="25048"/>
    <cellStyle name="ป้อนค่า 3 5 6" xfId="25049"/>
    <cellStyle name="ป้อนค่า 3 5 7" xfId="25050"/>
    <cellStyle name="ป้อนค่า 3 6" xfId="25051"/>
    <cellStyle name="ป้อนค่า 3 6 2" xfId="25052"/>
    <cellStyle name="ป้อนค่า 3 6 3" xfId="25053"/>
    <cellStyle name="ป้อนค่า 3 6 4" xfId="25054"/>
    <cellStyle name="ป้อนค่า 3 6 5" xfId="25055"/>
    <cellStyle name="ป้อนค่า 3 6 6" xfId="25056"/>
    <cellStyle name="ป้อนค่า 3 6 7" xfId="25057"/>
    <cellStyle name="ป้อนค่า 3 7" xfId="25058"/>
    <cellStyle name="ป้อนค่า 3 7 2" xfId="25059"/>
    <cellStyle name="ป้อนค่า 3 7 3" xfId="25060"/>
    <cellStyle name="ป้อนค่า 3 7 4" xfId="25061"/>
    <cellStyle name="ป้อนค่า 3 7 5" xfId="25062"/>
    <cellStyle name="ป้อนค่า 3 7 6" xfId="25063"/>
    <cellStyle name="ป้อนค่า 3 7 7" xfId="25064"/>
    <cellStyle name="ป้อนค่า 3 8" xfId="25065"/>
    <cellStyle name="ป้อนค่า 3 8 2" xfId="25066"/>
    <cellStyle name="ป้อนค่า 3 8 3" xfId="25067"/>
    <cellStyle name="ป้อนค่า 3 8 4" xfId="25068"/>
    <cellStyle name="ป้อนค่า 3 8 5" xfId="25069"/>
    <cellStyle name="ป้อนค่า 3 8 6" xfId="25070"/>
    <cellStyle name="ป้อนค่า 3 8 7" xfId="25071"/>
    <cellStyle name="ป้อนค่า 3 9" xfId="25072"/>
    <cellStyle name="ป้อนค่า 3 9 2" xfId="25073"/>
    <cellStyle name="ป้อนค่า 3 9 3" xfId="25074"/>
    <cellStyle name="ป้อนค่า 3 9 4" xfId="25075"/>
    <cellStyle name="ป้อนค่า 3 9 5" xfId="25076"/>
    <cellStyle name="ป้อนค่า 3 9 6" xfId="25077"/>
    <cellStyle name="ป้อนค่า 3 9 7" xfId="25078"/>
    <cellStyle name="ป้อนค่า 4" xfId="25079"/>
    <cellStyle name="ป้อนค่า 4 10" xfId="25080"/>
    <cellStyle name="ป้อนค่า 4 10 2" xfId="25081"/>
    <cellStyle name="ป้อนค่า 4 10 3" xfId="25082"/>
    <cellStyle name="ป้อนค่า 4 10 4" xfId="25083"/>
    <cellStyle name="ป้อนค่า 4 10 5" xfId="25084"/>
    <cellStyle name="ป้อนค่า 4 10 6" xfId="25085"/>
    <cellStyle name="ป้อนค่า 4 10 7" xfId="25086"/>
    <cellStyle name="ป้อนค่า 4 11" xfId="25087"/>
    <cellStyle name="ป้อนค่า 4 11 2" xfId="25088"/>
    <cellStyle name="ป้อนค่า 4 11 3" xfId="25089"/>
    <cellStyle name="ป้อนค่า 4 11 4" xfId="25090"/>
    <cellStyle name="ป้อนค่า 4 11 5" xfId="25091"/>
    <cellStyle name="ป้อนค่า 4 11 6" xfId="25092"/>
    <cellStyle name="ป้อนค่า 4 11 7" xfId="25093"/>
    <cellStyle name="ป้อนค่า 4 12" xfId="25094"/>
    <cellStyle name="ป้อนค่า 4 12 2" xfId="25095"/>
    <cellStyle name="ป้อนค่า 4 12 3" xfId="25096"/>
    <cellStyle name="ป้อนค่า 4 12 4" xfId="25097"/>
    <cellStyle name="ป้อนค่า 4 12 5" xfId="25098"/>
    <cellStyle name="ป้อนค่า 4 12 6" xfId="25099"/>
    <cellStyle name="ป้อนค่า 4 12 7" xfId="25100"/>
    <cellStyle name="ป้อนค่า 4 13" xfId="25101"/>
    <cellStyle name="ป้อนค่า 4 13 2" xfId="25102"/>
    <cellStyle name="ป้อนค่า 4 13 3" xfId="25103"/>
    <cellStyle name="ป้อนค่า 4 13 4" xfId="25104"/>
    <cellStyle name="ป้อนค่า 4 13 5" xfId="25105"/>
    <cellStyle name="ป้อนค่า 4 13 6" xfId="25106"/>
    <cellStyle name="ป้อนค่า 4 13 7" xfId="25107"/>
    <cellStyle name="ป้อนค่า 4 2" xfId="25108"/>
    <cellStyle name="ป้อนค่า 4 2 2" xfId="25109"/>
    <cellStyle name="ป้อนค่า 4 2 3" xfId="25110"/>
    <cellStyle name="ป้อนค่า 4 2 4" xfId="25111"/>
    <cellStyle name="ป้อนค่า 4 2 5" xfId="25112"/>
    <cellStyle name="ป้อนค่า 4 2 6" xfId="25113"/>
    <cellStyle name="ป้อนค่า 4 2 7" xfId="25114"/>
    <cellStyle name="ป้อนค่า 4 3" xfId="25115"/>
    <cellStyle name="ป้อนค่า 4 3 2" xfId="25116"/>
    <cellStyle name="ป้อนค่า 4 3 3" xfId="25117"/>
    <cellStyle name="ป้อนค่า 4 3 4" xfId="25118"/>
    <cellStyle name="ป้อนค่า 4 3 5" xfId="25119"/>
    <cellStyle name="ป้อนค่า 4 3 6" xfId="25120"/>
    <cellStyle name="ป้อนค่า 4 3 7" xfId="25121"/>
    <cellStyle name="ป้อนค่า 4 4" xfId="25122"/>
    <cellStyle name="ป้อนค่า 4 4 2" xfId="25123"/>
    <cellStyle name="ป้อนค่า 4 4 3" xfId="25124"/>
    <cellStyle name="ป้อนค่า 4 4 4" xfId="25125"/>
    <cellStyle name="ป้อนค่า 4 4 5" xfId="25126"/>
    <cellStyle name="ป้อนค่า 4 4 6" xfId="25127"/>
    <cellStyle name="ป้อนค่า 4 4 7" xfId="25128"/>
    <cellStyle name="ป้อนค่า 4 5" xfId="25129"/>
    <cellStyle name="ป้อนค่า 4 5 2" xfId="25130"/>
    <cellStyle name="ป้อนค่า 4 5 3" xfId="25131"/>
    <cellStyle name="ป้อนค่า 4 5 4" xfId="25132"/>
    <cellStyle name="ป้อนค่า 4 5 5" xfId="25133"/>
    <cellStyle name="ป้อนค่า 4 5 6" xfId="25134"/>
    <cellStyle name="ป้อนค่า 4 5 7" xfId="25135"/>
    <cellStyle name="ป้อนค่า 4 6" xfId="25136"/>
    <cellStyle name="ป้อนค่า 4 6 2" xfId="25137"/>
    <cellStyle name="ป้อนค่า 4 6 3" xfId="25138"/>
    <cellStyle name="ป้อนค่า 4 6 4" xfId="25139"/>
    <cellStyle name="ป้อนค่า 4 6 5" xfId="25140"/>
    <cellStyle name="ป้อนค่า 4 6 6" xfId="25141"/>
    <cellStyle name="ป้อนค่า 4 6 7" xfId="25142"/>
    <cellStyle name="ป้อนค่า 4 7" xfId="25143"/>
    <cellStyle name="ป้อนค่า 4 7 2" xfId="25144"/>
    <cellStyle name="ป้อนค่า 4 7 3" xfId="25145"/>
    <cellStyle name="ป้อนค่า 4 7 4" xfId="25146"/>
    <cellStyle name="ป้อนค่า 4 7 5" xfId="25147"/>
    <cellStyle name="ป้อนค่า 4 7 6" xfId="25148"/>
    <cellStyle name="ป้อนค่า 4 7 7" xfId="25149"/>
    <cellStyle name="ป้อนค่า 4 8" xfId="25150"/>
    <cellStyle name="ป้อนค่า 4 8 2" xfId="25151"/>
    <cellStyle name="ป้อนค่า 4 8 3" xfId="25152"/>
    <cellStyle name="ป้อนค่า 4 8 4" xfId="25153"/>
    <cellStyle name="ป้อนค่า 4 8 5" xfId="25154"/>
    <cellStyle name="ป้อนค่า 4 8 6" xfId="25155"/>
    <cellStyle name="ป้อนค่า 4 8 7" xfId="25156"/>
    <cellStyle name="ป้อนค่า 4 9" xfId="25157"/>
    <cellStyle name="ป้อนค่า 4 9 2" xfId="25158"/>
    <cellStyle name="ป้อนค่า 4 9 3" xfId="25159"/>
    <cellStyle name="ป้อนค่า 4 9 4" xfId="25160"/>
    <cellStyle name="ป้อนค่า 4 9 5" xfId="25161"/>
    <cellStyle name="ป้อนค่า 4 9 6" xfId="25162"/>
    <cellStyle name="ป้อนค่า 4 9 7" xfId="25163"/>
    <cellStyle name="ป้อนค่า 5" xfId="25164"/>
    <cellStyle name="ป้อนค่า 5 10" xfId="25165"/>
    <cellStyle name="ป้อนค่า 5 10 2" xfId="25166"/>
    <cellStyle name="ป้อนค่า 5 10 3" xfId="25167"/>
    <cellStyle name="ป้อนค่า 5 10 4" xfId="25168"/>
    <cellStyle name="ป้อนค่า 5 10 5" xfId="25169"/>
    <cellStyle name="ป้อนค่า 5 10 6" xfId="25170"/>
    <cellStyle name="ป้อนค่า 5 10 7" xfId="25171"/>
    <cellStyle name="ป้อนค่า 5 11" xfId="25172"/>
    <cellStyle name="ป้อนค่า 5 11 2" xfId="25173"/>
    <cellStyle name="ป้อนค่า 5 11 3" xfId="25174"/>
    <cellStyle name="ป้อนค่า 5 11 4" xfId="25175"/>
    <cellStyle name="ป้อนค่า 5 11 5" xfId="25176"/>
    <cellStyle name="ป้อนค่า 5 11 6" xfId="25177"/>
    <cellStyle name="ป้อนค่า 5 11 7" xfId="25178"/>
    <cellStyle name="ป้อนค่า 5 12" xfId="25179"/>
    <cellStyle name="ป้อนค่า 5 12 2" xfId="25180"/>
    <cellStyle name="ป้อนค่า 5 12 3" xfId="25181"/>
    <cellStyle name="ป้อนค่า 5 12 4" xfId="25182"/>
    <cellStyle name="ป้อนค่า 5 12 5" xfId="25183"/>
    <cellStyle name="ป้อนค่า 5 12 6" xfId="25184"/>
    <cellStyle name="ป้อนค่า 5 12 7" xfId="25185"/>
    <cellStyle name="ป้อนค่า 5 13" xfId="25186"/>
    <cellStyle name="ป้อนค่า 5 13 2" xfId="25187"/>
    <cellStyle name="ป้อนค่า 5 13 3" xfId="25188"/>
    <cellStyle name="ป้อนค่า 5 13 4" xfId="25189"/>
    <cellStyle name="ป้อนค่า 5 13 5" xfId="25190"/>
    <cellStyle name="ป้อนค่า 5 13 6" xfId="25191"/>
    <cellStyle name="ป้อนค่า 5 13 7" xfId="25192"/>
    <cellStyle name="ป้อนค่า 5 2" xfId="25193"/>
    <cellStyle name="ป้อนค่า 5 2 2" xfId="25194"/>
    <cellStyle name="ป้อนค่า 5 2 3" xfId="25195"/>
    <cellStyle name="ป้อนค่า 5 2 4" xfId="25196"/>
    <cellStyle name="ป้อนค่า 5 2 5" xfId="25197"/>
    <cellStyle name="ป้อนค่า 5 2 6" xfId="25198"/>
    <cellStyle name="ป้อนค่า 5 2 7" xfId="25199"/>
    <cellStyle name="ป้อนค่า 5 3" xfId="25200"/>
    <cellStyle name="ป้อนค่า 5 3 2" xfId="25201"/>
    <cellStyle name="ป้อนค่า 5 3 3" xfId="25202"/>
    <cellStyle name="ป้อนค่า 5 3 4" xfId="25203"/>
    <cellStyle name="ป้อนค่า 5 3 5" xfId="25204"/>
    <cellStyle name="ป้อนค่า 5 3 6" xfId="25205"/>
    <cellStyle name="ป้อนค่า 5 3 7" xfId="25206"/>
    <cellStyle name="ป้อนค่า 5 4" xfId="25207"/>
    <cellStyle name="ป้อนค่า 5 4 2" xfId="25208"/>
    <cellStyle name="ป้อนค่า 5 4 3" xfId="25209"/>
    <cellStyle name="ป้อนค่า 5 4 4" xfId="25210"/>
    <cellStyle name="ป้อนค่า 5 4 5" xfId="25211"/>
    <cellStyle name="ป้อนค่า 5 4 6" xfId="25212"/>
    <cellStyle name="ป้อนค่า 5 4 7" xfId="25213"/>
    <cellStyle name="ป้อนค่า 5 5" xfId="25214"/>
    <cellStyle name="ป้อนค่า 5 5 2" xfId="25215"/>
    <cellStyle name="ป้อนค่า 5 5 3" xfId="25216"/>
    <cellStyle name="ป้อนค่า 5 5 4" xfId="25217"/>
    <cellStyle name="ป้อนค่า 5 5 5" xfId="25218"/>
    <cellStyle name="ป้อนค่า 5 5 6" xfId="25219"/>
    <cellStyle name="ป้อนค่า 5 5 7" xfId="25220"/>
    <cellStyle name="ป้อนค่า 5 6" xfId="25221"/>
    <cellStyle name="ป้อนค่า 5 6 2" xfId="25222"/>
    <cellStyle name="ป้อนค่า 5 6 3" xfId="25223"/>
    <cellStyle name="ป้อนค่า 5 6 4" xfId="25224"/>
    <cellStyle name="ป้อนค่า 5 6 5" xfId="25225"/>
    <cellStyle name="ป้อนค่า 5 6 6" xfId="25226"/>
    <cellStyle name="ป้อนค่า 5 6 7" xfId="25227"/>
    <cellStyle name="ป้อนค่า 5 7" xfId="25228"/>
    <cellStyle name="ป้อนค่า 5 7 2" xfId="25229"/>
    <cellStyle name="ป้อนค่า 5 7 3" xfId="25230"/>
    <cellStyle name="ป้อนค่า 5 7 4" xfId="25231"/>
    <cellStyle name="ป้อนค่า 5 7 5" xfId="25232"/>
    <cellStyle name="ป้อนค่า 5 7 6" xfId="25233"/>
    <cellStyle name="ป้อนค่า 5 7 7" xfId="25234"/>
    <cellStyle name="ป้อนค่า 5 8" xfId="25235"/>
    <cellStyle name="ป้อนค่า 5 8 2" xfId="25236"/>
    <cellStyle name="ป้อนค่า 5 8 3" xfId="25237"/>
    <cellStyle name="ป้อนค่า 5 8 4" xfId="25238"/>
    <cellStyle name="ป้อนค่า 5 8 5" xfId="25239"/>
    <cellStyle name="ป้อนค่า 5 8 6" xfId="25240"/>
    <cellStyle name="ป้อนค่า 5 8 7" xfId="25241"/>
    <cellStyle name="ป้อนค่า 5 9" xfId="25242"/>
    <cellStyle name="ป้อนค่า 5 9 2" xfId="25243"/>
    <cellStyle name="ป้อนค่า 5 9 3" xfId="25244"/>
    <cellStyle name="ป้อนค่า 5 9 4" xfId="25245"/>
    <cellStyle name="ป้อนค่า 5 9 5" xfId="25246"/>
    <cellStyle name="ป้อนค่า 5 9 6" xfId="25247"/>
    <cellStyle name="ป้อนค่า 5 9 7" xfId="25248"/>
    <cellStyle name="ป้อนค่า 6" xfId="25249"/>
    <cellStyle name="ป้อนค่า 6 10" xfId="25250"/>
    <cellStyle name="ป้อนค่า 6 10 2" xfId="25251"/>
    <cellStyle name="ป้อนค่า 6 10 3" xfId="25252"/>
    <cellStyle name="ป้อนค่า 6 10 4" xfId="25253"/>
    <cellStyle name="ป้อนค่า 6 10 5" xfId="25254"/>
    <cellStyle name="ป้อนค่า 6 10 6" xfId="25255"/>
    <cellStyle name="ป้อนค่า 6 10 7" xfId="25256"/>
    <cellStyle name="ป้อนค่า 6 11" xfId="25257"/>
    <cellStyle name="ป้อนค่า 6 11 2" xfId="25258"/>
    <cellStyle name="ป้อนค่า 6 11 3" xfId="25259"/>
    <cellStyle name="ป้อนค่า 6 11 4" xfId="25260"/>
    <cellStyle name="ป้อนค่า 6 11 5" xfId="25261"/>
    <cellStyle name="ป้อนค่า 6 11 6" xfId="25262"/>
    <cellStyle name="ป้อนค่า 6 11 7" xfId="25263"/>
    <cellStyle name="ป้อนค่า 6 12" xfId="25264"/>
    <cellStyle name="ป้อนค่า 6 12 2" xfId="25265"/>
    <cellStyle name="ป้อนค่า 6 12 3" xfId="25266"/>
    <cellStyle name="ป้อนค่า 6 12 4" xfId="25267"/>
    <cellStyle name="ป้อนค่า 6 12 5" xfId="25268"/>
    <cellStyle name="ป้อนค่า 6 12 6" xfId="25269"/>
    <cellStyle name="ป้อนค่า 6 12 7" xfId="25270"/>
    <cellStyle name="ป้อนค่า 6 13" xfId="25271"/>
    <cellStyle name="ป้อนค่า 6 13 2" xfId="25272"/>
    <cellStyle name="ป้อนค่า 6 13 3" xfId="25273"/>
    <cellStyle name="ป้อนค่า 6 13 4" xfId="25274"/>
    <cellStyle name="ป้อนค่า 6 13 5" xfId="25275"/>
    <cellStyle name="ป้อนค่า 6 13 6" xfId="25276"/>
    <cellStyle name="ป้อนค่า 6 13 7" xfId="25277"/>
    <cellStyle name="ป้อนค่า 6 2" xfId="25278"/>
    <cellStyle name="ป้อนค่า 6 2 2" xfId="25279"/>
    <cellStyle name="ป้อนค่า 6 2 3" xfId="25280"/>
    <cellStyle name="ป้อนค่า 6 2 4" xfId="25281"/>
    <cellStyle name="ป้อนค่า 6 2 5" xfId="25282"/>
    <cellStyle name="ป้อนค่า 6 2 6" xfId="25283"/>
    <cellStyle name="ป้อนค่า 6 2 7" xfId="25284"/>
    <cellStyle name="ป้อนค่า 6 3" xfId="25285"/>
    <cellStyle name="ป้อนค่า 6 3 2" xfId="25286"/>
    <cellStyle name="ป้อนค่า 6 3 3" xfId="25287"/>
    <cellStyle name="ป้อนค่า 6 3 4" xfId="25288"/>
    <cellStyle name="ป้อนค่า 6 3 5" xfId="25289"/>
    <cellStyle name="ป้อนค่า 6 3 6" xfId="25290"/>
    <cellStyle name="ป้อนค่า 6 3 7" xfId="25291"/>
    <cellStyle name="ป้อนค่า 6 4" xfId="25292"/>
    <cellStyle name="ป้อนค่า 6 4 2" xfId="25293"/>
    <cellStyle name="ป้อนค่า 6 4 3" xfId="25294"/>
    <cellStyle name="ป้อนค่า 6 4 4" xfId="25295"/>
    <cellStyle name="ป้อนค่า 6 4 5" xfId="25296"/>
    <cellStyle name="ป้อนค่า 6 4 6" xfId="25297"/>
    <cellStyle name="ป้อนค่า 6 4 7" xfId="25298"/>
    <cellStyle name="ป้อนค่า 6 5" xfId="25299"/>
    <cellStyle name="ป้อนค่า 6 5 2" xfId="25300"/>
    <cellStyle name="ป้อนค่า 6 5 3" xfId="25301"/>
    <cellStyle name="ป้อนค่า 6 5 4" xfId="25302"/>
    <cellStyle name="ป้อนค่า 6 5 5" xfId="25303"/>
    <cellStyle name="ป้อนค่า 6 5 6" xfId="25304"/>
    <cellStyle name="ป้อนค่า 6 5 7" xfId="25305"/>
    <cellStyle name="ป้อนค่า 6 6" xfId="25306"/>
    <cellStyle name="ป้อนค่า 6 6 2" xfId="25307"/>
    <cellStyle name="ป้อนค่า 6 6 3" xfId="25308"/>
    <cellStyle name="ป้อนค่า 6 6 4" xfId="25309"/>
    <cellStyle name="ป้อนค่า 6 6 5" xfId="25310"/>
    <cellStyle name="ป้อนค่า 6 6 6" xfId="25311"/>
    <cellStyle name="ป้อนค่า 6 6 7" xfId="25312"/>
    <cellStyle name="ป้อนค่า 6 7" xfId="25313"/>
    <cellStyle name="ป้อนค่า 6 7 2" xfId="25314"/>
    <cellStyle name="ป้อนค่า 6 7 3" xfId="25315"/>
    <cellStyle name="ป้อนค่า 6 7 4" xfId="25316"/>
    <cellStyle name="ป้อนค่า 6 7 5" xfId="25317"/>
    <cellStyle name="ป้อนค่า 6 7 6" xfId="25318"/>
    <cellStyle name="ป้อนค่า 6 7 7" xfId="25319"/>
    <cellStyle name="ป้อนค่า 6 8" xfId="25320"/>
    <cellStyle name="ป้อนค่า 6 8 2" xfId="25321"/>
    <cellStyle name="ป้อนค่า 6 8 3" xfId="25322"/>
    <cellStyle name="ป้อนค่า 6 8 4" xfId="25323"/>
    <cellStyle name="ป้อนค่า 6 8 5" xfId="25324"/>
    <cellStyle name="ป้อนค่า 6 8 6" xfId="25325"/>
    <cellStyle name="ป้อนค่า 6 8 7" xfId="25326"/>
    <cellStyle name="ป้อนค่า 6 9" xfId="25327"/>
    <cellStyle name="ป้อนค่า 6 9 2" xfId="25328"/>
    <cellStyle name="ป้อนค่า 6 9 3" xfId="25329"/>
    <cellStyle name="ป้อนค่า 6 9 4" xfId="25330"/>
    <cellStyle name="ป้อนค่า 6 9 5" xfId="25331"/>
    <cellStyle name="ป้อนค่า 6 9 6" xfId="25332"/>
    <cellStyle name="ป้อนค่า 6 9 7" xfId="25333"/>
    <cellStyle name="ป้อนค่า 7" xfId="25334"/>
    <cellStyle name="ป้อนค่า 7 10" xfId="25335"/>
    <cellStyle name="ป้อนค่า 7 10 2" xfId="25336"/>
    <cellStyle name="ป้อนค่า 7 10 3" xfId="25337"/>
    <cellStyle name="ป้อนค่า 7 10 4" xfId="25338"/>
    <cellStyle name="ป้อนค่า 7 10 5" xfId="25339"/>
    <cellStyle name="ป้อนค่า 7 10 6" xfId="25340"/>
    <cellStyle name="ป้อนค่า 7 10 7" xfId="25341"/>
    <cellStyle name="ป้อนค่า 7 11" xfId="25342"/>
    <cellStyle name="ป้อนค่า 7 11 2" xfId="25343"/>
    <cellStyle name="ป้อนค่า 7 11 3" xfId="25344"/>
    <cellStyle name="ป้อนค่า 7 11 4" xfId="25345"/>
    <cellStyle name="ป้อนค่า 7 11 5" xfId="25346"/>
    <cellStyle name="ป้อนค่า 7 11 6" xfId="25347"/>
    <cellStyle name="ป้อนค่า 7 11 7" xfId="25348"/>
    <cellStyle name="ป้อนค่า 7 12" xfId="25349"/>
    <cellStyle name="ป้อนค่า 7 12 2" xfId="25350"/>
    <cellStyle name="ป้อนค่า 7 12 3" xfId="25351"/>
    <cellStyle name="ป้อนค่า 7 12 4" xfId="25352"/>
    <cellStyle name="ป้อนค่า 7 12 5" xfId="25353"/>
    <cellStyle name="ป้อนค่า 7 12 6" xfId="25354"/>
    <cellStyle name="ป้อนค่า 7 12 7" xfId="25355"/>
    <cellStyle name="ป้อนค่า 7 13" xfId="25356"/>
    <cellStyle name="ป้อนค่า 7 13 2" xfId="25357"/>
    <cellStyle name="ป้อนค่า 7 13 3" xfId="25358"/>
    <cellStyle name="ป้อนค่า 7 13 4" xfId="25359"/>
    <cellStyle name="ป้อนค่า 7 13 5" xfId="25360"/>
    <cellStyle name="ป้อนค่า 7 13 6" xfId="25361"/>
    <cellStyle name="ป้อนค่า 7 13 7" xfId="25362"/>
    <cellStyle name="ป้อนค่า 7 2" xfId="25363"/>
    <cellStyle name="ป้อนค่า 7 2 2" xfId="25364"/>
    <cellStyle name="ป้อนค่า 7 2 3" xfId="25365"/>
    <cellStyle name="ป้อนค่า 7 2 4" xfId="25366"/>
    <cellStyle name="ป้อนค่า 7 2 5" xfId="25367"/>
    <cellStyle name="ป้อนค่า 7 2 6" xfId="25368"/>
    <cellStyle name="ป้อนค่า 7 2 7" xfId="25369"/>
    <cellStyle name="ป้อนค่า 7 3" xfId="25370"/>
    <cellStyle name="ป้อนค่า 7 3 2" xfId="25371"/>
    <cellStyle name="ป้อนค่า 7 3 3" xfId="25372"/>
    <cellStyle name="ป้อนค่า 7 3 4" xfId="25373"/>
    <cellStyle name="ป้อนค่า 7 3 5" xfId="25374"/>
    <cellStyle name="ป้อนค่า 7 3 6" xfId="25375"/>
    <cellStyle name="ป้อนค่า 7 3 7" xfId="25376"/>
    <cellStyle name="ป้อนค่า 7 4" xfId="25377"/>
    <cellStyle name="ป้อนค่า 7 4 2" xfId="25378"/>
    <cellStyle name="ป้อนค่า 7 4 3" xfId="25379"/>
    <cellStyle name="ป้อนค่า 7 4 4" xfId="25380"/>
    <cellStyle name="ป้อนค่า 7 4 5" xfId="25381"/>
    <cellStyle name="ป้อนค่า 7 4 6" xfId="25382"/>
    <cellStyle name="ป้อนค่า 7 4 7" xfId="25383"/>
    <cellStyle name="ป้อนค่า 7 5" xfId="25384"/>
    <cellStyle name="ป้อนค่า 7 5 2" xfId="25385"/>
    <cellStyle name="ป้อนค่า 7 5 3" xfId="25386"/>
    <cellStyle name="ป้อนค่า 7 5 4" xfId="25387"/>
    <cellStyle name="ป้อนค่า 7 5 5" xfId="25388"/>
    <cellStyle name="ป้อนค่า 7 5 6" xfId="25389"/>
    <cellStyle name="ป้อนค่า 7 5 7" xfId="25390"/>
    <cellStyle name="ป้อนค่า 7 6" xfId="25391"/>
    <cellStyle name="ป้อนค่า 7 6 2" xfId="25392"/>
    <cellStyle name="ป้อนค่า 7 6 3" xfId="25393"/>
    <cellStyle name="ป้อนค่า 7 6 4" xfId="25394"/>
    <cellStyle name="ป้อนค่า 7 6 5" xfId="25395"/>
    <cellStyle name="ป้อนค่า 7 6 6" xfId="25396"/>
    <cellStyle name="ป้อนค่า 7 6 7" xfId="25397"/>
    <cellStyle name="ป้อนค่า 7 7" xfId="25398"/>
    <cellStyle name="ป้อนค่า 7 7 2" xfId="25399"/>
    <cellStyle name="ป้อนค่า 7 7 3" xfId="25400"/>
    <cellStyle name="ป้อนค่า 7 7 4" xfId="25401"/>
    <cellStyle name="ป้อนค่า 7 7 5" xfId="25402"/>
    <cellStyle name="ป้อนค่า 7 7 6" xfId="25403"/>
    <cellStyle name="ป้อนค่า 7 7 7" xfId="25404"/>
    <cellStyle name="ป้อนค่า 7 8" xfId="25405"/>
    <cellStyle name="ป้อนค่า 7 8 2" xfId="25406"/>
    <cellStyle name="ป้อนค่า 7 8 3" xfId="25407"/>
    <cellStyle name="ป้อนค่า 7 8 4" xfId="25408"/>
    <cellStyle name="ป้อนค่า 7 8 5" xfId="25409"/>
    <cellStyle name="ป้อนค่า 7 8 6" xfId="25410"/>
    <cellStyle name="ป้อนค่า 7 8 7" xfId="25411"/>
    <cellStyle name="ป้อนค่า 7 9" xfId="25412"/>
    <cellStyle name="ป้อนค่า 7 9 2" xfId="25413"/>
    <cellStyle name="ป้อนค่า 7 9 3" xfId="25414"/>
    <cellStyle name="ป้อนค่า 7 9 4" xfId="25415"/>
    <cellStyle name="ป้อนค่า 7 9 5" xfId="25416"/>
    <cellStyle name="ป้อนค่า 7 9 6" xfId="25417"/>
    <cellStyle name="ป้อนค่า 7 9 7" xfId="25418"/>
    <cellStyle name="ปานกลาง 2" xfId="25419"/>
    <cellStyle name="ปานกลาง 2 10" xfId="25420"/>
    <cellStyle name="ปานกลาง 2 11" xfId="25421"/>
    <cellStyle name="ปานกลาง 2 12" xfId="25422"/>
    <cellStyle name="ปานกลาง 2 13" xfId="25423"/>
    <cellStyle name="ปานกลาง 2 14" xfId="25424"/>
    <cellStyle name="ปานกลาง 2 15" xfId="25425"/>
    <cellStyle name="ปานกลาง 2 16" xfId="25426"/>
    <cellStyle name="ปานกลาง 2 17" xfId="25427"/>
    <cellStyle name="ปานกลาง 2 18" xfId="25428"/>
    <cellStyle name="ปานกลาง 2 19" xfId="25429"/>
    <cellStyle name="ปานกลาง 2 2" xfId="25430"/>
    <cellStyle name="ปานกลาง 2 2 2" xfId="25431"/>
    <cellStyle name="ปานกลาง 2 2 3" xfId="25432"/>
    <cellStyle name="ปานกลาง 2 20" xfId="25433"/>
    <cellStyle name="ปานกลาง 2 21" xfId="25434"/>
    <cellStyle name="ปานกลาง 2 22" xfId="25435"/>
    <cellStyle name="ปานกลาง 2 23" xfId="28960"/>
    <cellStyle name="ปานกลาง 2 3" xfId="25436"/>
    <cellStyle name="ปานกลาง 2 3 2" xfId="25437"/>
    <cellStyle name="ปานกลาง 2 3 3" xfId="25438"/>
    <cellStyle name="ปานกลาง 2 4" xfId="25439"/>
    <cellStyle name="ปานกลาง 2 4 2" xfId="25440"/>
    <cellStyle name="ปานกลาง 2 4 3" xfId="25441"/>
    <cellStyle name="ปานกลาง 2 5" xfId="25442"/>
    <cellStyle name="ปานกลาง 2 5 2" xfId="25443"/>
    <cellStyle name="ปานกลาง 2 5 3" xfId="25444"/>
    <cellStyle name="ปานกลาง 2 6" xfId="25445"/>
    <cellStyle name="ปานกลาง 2 7" xfId="25446"/>
    <cellStyle name="ปานกลาง 2 8" xfId="25447"/>
    <cellStyle name="ปานกลาง 2 9" xfId="25448"/>
    <cellStyle name="ปานกลาง 3" xfId="25449"/>
    <cellStyle name="ปานกลาง 4" xfId="25450"/>
    <cellStyle name="ปานกลาง 5" xfId="25451"/>
    <cellStyle name="ปานกลาง 6" xfId="25452"/>
    <cellStyle name="ปานกลาง 7" xfId="25453"/>
    <cellStyle name="เปอร์เซ็นต์ 16" xfId="25454"/>
    <cellStyle name="เปอร์เซ็นต์ 16 2" xfId="25455"/>
    <cellStyle name="เปอร์เซ็นต์ 16 3" xfId="25456"/>
    <cellStyle name="เปอร์เซ็นต์ 16 4" xfId="25457"/>
    <cellStyle name="เปอร์เซ็นต์ 16 5" xfId="28961"/>
    <cellStyle name="เปอร์เซ็นต์ 2" xfId="25458"/>
    <cellStyle name="เปอร์เซ็นต์ 2 10" xfId="25459"/>
    <cellStyle name="เปอร์เซ็นต์ 2 10 2" xfId="25460"/>
    <cellStyle name="เปอร์เซ็นต์ 2 10 3" xfId="25461"/>
    <cellStyle name="เปอร์เซ็นต์ 2 11" xfId="25462"/>
    <cellStyle name="เปอร์เซ็นต์ 2 11 2" xfId="25463"/>
    <cellStyle name="เปอร์เซ็นต์ 2 11 3" xfId="25464"/>
    <cellStyle name="เปอร์เซ็นต์ 2 12" xfId="25465"/>
    <cellStyle name="เปอร์เซ็นต์ 2 12 2" xfId="25466"/>
    <cellStyle name="เปอร์เซ็นต์ 2 12 3" xfId="25467"/>
    <cellStyle name="เปอร์เซ็นต์ 2 13" xfId="25468"/>
    <cellStyle name="เปอร์เซ็นต์ 2 13 2" xfId="25469"/>
    <cellStyle name="เปอร์เซ็นต์ 2 13 3" xfId="25470"/>
    <cellStyle name="เปอร์เซ็นต์ 2 14" xfId="25471"/>
    <cellStyle name="เปอร์เซ็นต์ 2 15" xfId="25472"/>
    <cellStyle name="เปอร์เซ็นต์ 2 16" xfId="25473"/>
    <cellStyle name="เปอร์เซ็นต์ 2 17" xfId="25474"/>
    <cellStyle name="เปอร์เซ็นต์ 2 18" xfId="25475"/>
    <cellStyle name="เปอร์เซ็นต์ 2 19" xfId="25476"/>
    <cellStyle name="เปอร์เซ็นต์ 2 2" xfId="25477"/>
    <cellStyle name="เปอร์เซ็นต์ 2 2 10" xfId="25478"/>
    <cellStyle name="เปอร์เซ็นต์ 2 2 11" xfId="25479"/>
    <cellStyle name="เปอร์เซ็นต์ 2 2 12" xfId="25480"/>
    <cellStyle name="เปอร์เซ็นต์ 2 2 13" xfId="25481"/>
    <cellStyle name="เปอร์เซ็นต์ 2 2 14" xfId="25482"/>
    <cellStyle name="เปอร์เซ็นต์ 2 2 15" xfId="25483"/>
    <cellStyle name="เปอร์เซ็นต์ 2 2 16" xfId="25484"/>
    <cellStyle name="เปอร์เซ็นต์ 2 2 17" xfId="25485"/>
    <cellStyle name="เปอร์เซ็นต์ 2 2 18" xfId="25486"/>
    <cellStyle name="เปอร์เซ็นต์ 2 2 19" xfId="25487"/>
    <cellStyle name="เปอร์เซ็นต์ 2 2 2" xfId="25488"/>
    <cellStyle name="เปอร์เซ็นต์ 2 2 20" xfId="25489"/>
    <cellStyle name="เปอร์เซ็นต์ 2 2 21" xfId="25490"/>
    <cellStyle name="เปอร์เซ็นต์ 2 2 22" xfId="25491"/>
    <cellStyle name="เปอร์เซ็นต์ 2 2 23" xfId="25492"/>
    <cellStyle name="เปอร์เซ็นต์ 2 2 24" xfId="25493"/>
    <cellStyle name="เปอร์เซ็นต์ 2 2 25" xfId="25494"/>
    <cellStyle name="เปอร์เซ็นต์ 2 2 26" xfId="25495"/>
    <cellStyle name="เปอร์เซ็นต์ 2 2 27" xfId="25496"/>
    <cellStyle name="เปอร์เซ็นต์ 2 2 28" xfId="25497"/>
    <cellStyle name="เปอร์เซ็นต์ 2 2 29" xfId="25498"/>
    <cellStyle name="เปอร์เซ็นต์ 2 2 3" xfId="25499"/>
    <cellStyle name="เปอร์เซ็นต์ 2 2 30" xfId="25500"/>
    <cellStyle name="เปอร์เซ็นต์ 2 2 4" xfId="25501"/>
    <cellStyle name="เปอร์เซ็นต์ 2 2 5" xfId="25502"/>
    <cellStyle name="เปอร์เซ็นต์ 2 2 6" xfId="25503"/>
    <cellStyle name="เปอร์เซ็นต์ 2 2 7" xfId="25504"/>
    <cellStyle name="เปอร์เซ็นต์ 2 2 8" xfId="25505"/>
    <cellStyle name="เปอร์เซ็นต์ 2 2 9" xfId="25506"/>
    <cellStyle name="เปอร์เซ็นต์ 2 20" xfId="25507"/>
    <cellStyle name="เปอร์เซ็นต์ 2 21" xfId="25508"/>
    <cellStyle name="เปอร์เซ็นต์ 2 22" xfId="25509"/>
    <cellStyle name="เปอร์เซ็นต์ 2 23" xfId="25510"/>
    <cellStyle name="เปอร์เซ็นต์ 2 24" xfId="25511"/>
    <cellStyle name="เปอร์เซ็นต์ 2 25" xfId="25512"/>
    <cellStyle name="เปอร์เซ็นต์ 2 26" xfId="25513"/>
    <cellStyle name="เปอร์เซ็นต์ 2 27" xfId="25514"/>
    <cellStyle name="เปอร์เซ็นต์ 2 28" xfId="25515"/>
    <cellStyle name="เปอร์เซ็นต์ 2 29" xfId="25516"/>
    <cellStyle name="เปอร์เซ็นต์ 2 3" xfId="25517"/>
    <cellStyle name="เปอร์เซ็นต์ 2 3 10" xfId="25518"/>
    <cellStyle name="เปอร์เซ็นต์ 2 3 11" xfId="25519"/>
    <cellStyle name="เปอร์เซ็นต์ 2 3 12" xfId="25520"/>
    <cellStyle name="เปอร์เซ็นต์ 2 3 13" xfId="25521"/>
    <cellStyle name="เปอร์เซ็นต์ 2 3 14" xfId="25522"/>
    <cellStyle name="เปอร์เซ็นต์ 2 3 15" xfId="25523"/>
    <cellStyle name="เปอร์เซ็นต์ 2 3 16" xfId="25524"/>
    <cellStyle name="เปอร์เซ็นต์ 2 3 17" xfId="25525"/>
    <cellStyle name="เปอร์เซ็นต์ 2 3 18" xfId="25526"/>
    <cellStyle name="เปอร์เซ็นต์ 2 3 19" xfId="25527"/>
    <cellStyle name="เปอร์เซ็นต์ 2 3 2" xfId="25528"/>
    <cellStyle name="เปอร์เซ็นต์ 2 3 20" xfId="25529"/>
    <cellStyle name="เปอร์เซ็นต์ 2 3 21" xfId="25530"/>
    <cellStyle name="เปอร์เซ็นต์ 2 3 22" xfId="25531"/>
    <cellStyle name="เปอร์เซ็นต์ 2 3 23" xfId="25532"/>
    <cellStyle name="เปอร์เซ็นต์ 2 3 24" xfId="25533"/>
    <cellStyle name="เปอร์เซ็นต์ 2 3 25" xfId="25534"/>
    <cellStyle name="เปอร์เซ็นต์ 2 3 26" xfId="25535"/>
    <cellStyle name="เปอร์เซ็นต์ 2 3 27" xfId="25536"/>
    <cellStyle name="เปอร์เซ็นต์ 2 3 28" xfId="25537"/>
    <cellStyle name="เปอร์เซ็นต์ 2 3 29" xfId="25538"/>
    <cellStyle name="เปอร์เซ็นต์ 2 3 3" xfId="25539"/>
    <cellStyle name="เปอร์เซ็นต์ 2 3 30" xfId="25540"/>
    <cellStyle name="เปอร์เซ็นต์ 2 3 4" xfId="25541"/>
    <cellStyle name="เปอร์เซ็นต์ 2 3 5" xfId="25542"/>
    <cellStyle name="เปอร์เซ็นต์ 2 3 6" xfId="25543"/>
    <cellStyle name="เปอร์เซ็นต์ 2 3 7" xfId="25544"/>
    <cellStyle name="เปอร์เซ็นต์ 2 3 8" xfId="25545"/>
    <cellStyle name="เปอร์เซ็นต์ 2 3 9" xfId="25546"/>
    <cellStyle name="เปอร์เซ็นต์ 2 30" xfId="25547"/>
    <cellStyle name="เปอร์เซ็นต์ 2 31" xfId="25548"/>
    <cellStyle name="เปอร์เซ็นต์ 2 32" xfId="25549"/>
    <cellStyle name="เปอร์เซ็นต์ 2 33" xfId="25550"/>
    <cellStyle name="เปอร์เซ็นต์ 2 34" xfId="25551"/>
    <cellStyle name="เปอร์เซ็นต์ 2 35" xfId="25552"/>
    <cellStyle name="เปอร์เซ็นต์ 2 36" xfId="28422"/>
    <cellStyle name="เปอร์เซ็นต์ 2 4" xfId="25553"/>
    <cellStyle name="เปอร์เซ็นต์ 2 4 2" xfId="25554"/>
    <cellStyle name="เปอร์เซ็นต์ 2 4 3" xfId="25555"/>
    <cellStyle name="เปอร์เซ็นต์ 2 5" xfId="25556"/>
    <cellStyle name="เปอร์เซ็นต์ 2 5 2" xfId="25557"/>
    <cellStyle name="เปอร์เซ็นต์ 2 5 3" xfId="25558"/>
    <cellStyle name="เปอร์เซ็นต์ 2 6" xfId="25559"/>
    <cellStyle name="เปอร์เซ็นต์ 2 6 2" xfId="25560"/>
    <cellStyle name="เปอร์เซ็นต์ 2 6 3" xfId="25561"/>
    <cellStyle name="เปอร์เซ็นต์ 2 7" xfId="25562"/>
    <cellStyle name="เปอร์เซ็นต์ 2 7 2" xfId="25563"/>
    <cellStyle name="เปอร์เซ็นต์ 2 7 3" xfId="25564"/>
    <cellStyle name="เปอร์เซ็นต์ 2 8" xfId="25565"/>
    <cellStyle name="เปอร์เซ็นต์ 2 8 2" xfId="25566"/>
    <cellStyle name="เปอร์เซ็นต์ 2 8 3" xfId="25567"/>
    <cellStyle name="เปอร์เซ็นต์ 2 9" xfId="25568"/>
    <cellStyle name="เปอร์เซ็นต์ 2 9 2" xfId="25569"/>
    <cellStyle name="เปอร์เซ็นต์ 2 9 3" xfId="25570"/>
    <cellStyle name="เปอร์เซ็นต์ 3" xfId="25571"/>
    <cellStyle name="เปอร์เซ็นต์ 3 10" xfId="25572"/>
    <cellStyle name="เปอร์เซ็นต์ 3 10 2" xfId="25573"/>
    <cellStyle name="เปอร์เซ็นต์ 3 10 3" xfId="25574"/>
    <cellStyle name="เปอร์เซ็นต์ 3 11" xfId="25575"/>
    <cellStyle name="เปอร์เซ็นต์ 3 11 2" xfId="25576"/>
    <cellStyle name="เปอร์เซ็นต์ 3 11 3" xfId="25577"/>
    <cellStyle name="เปอร์เซ็นต์ 3 12" xfId="25578"/>
    <cellStyle name="เปอร์เซ็นต์ 3 12 2" xfId="25579"/>
    <cellStyle name="เปอร์เซ็นต์ 3 12 3" xfId="25580"/>
    <cellStyle name="เปอร์เซ็นต์ 3 13" xfId="25581"/>
    <cellStyle name="เปอร์เซ็นต์ 3 13 2" xfId="25582"/>
    <cellStyle name="เปอร์เซ็นต์ 3 13 3" xfId="25583"/>
    <cellStyle name="เปอร์เซ็นต์ 3 14" xfId="25584"/>
    <cellStyle name="เปอร์เซ็นต์ 3 15" xfId="25585"/>
    <cellStyle name="เปอร์เซ็นต์ 3 16" xfId="25586"/>
    <cellStyle name="เปอร์เซ็นต์ 3 17" xfId="25587"/>
    <cellStyle name="เปอร์เซ็นต์ 3 18" xfId="25588"/>
    <cellStyle name="เปอร์เซ็นต์ 3 19" xfId="25589"/>
    <cellStyle name="เปอร์เซ็นต์ 3 2" xfId="25590"/>
    <cellStyle name="เปอร์เซ็นต์ 3 2 2" xfId="25591"/>
    <cellStyle name="เปอร์เซ็นต์ 3 2 3" xfId="25592"/>
    <cellStyle name="เปอร์เซ็นต์ 3 2 4" xfId="28454"/>
    <cellStyle name="เปอร์เซ็นต์ 3 20" xfId="25593"/>
    <cellStyle name="เปอร์เซ็นต์ 3 21" xfId="25594"/>
    <cellStyle name="เปอร์เซ็นต์ 3 22" xfId="25595"/>
    <cellStyle name="เปอร์เซ็นต์ 3 23" xfId="25596"/>
    <cellStyle name="เปอร์เซ็นต์ 3 24" xfId="25597"/>
    <cellStyle name="เปอร์เซ็นต์ 3 25" xfId="25598"/>
    <cellStyle name="เปอร์เซ็นต์ 3 26" xfId="25599"/>
    <cellStyle name="เปอร์เซ็นต์ 3 27" xfId="25600"/>
    <cellStyle name="เปอร์เซ็นต์ 3 28" xfId="25601"/>
    <cellStyle name="เปอร์เซ็นต์ 3 29" xfId="25602"/>
    <cellStyle name="เปอร์เซ็นต์ 3 3" xfId="25603"/>
    <cellStyle name="เปอร์เซ็นต์ 3 3 2" xfId="25604"/>
    <cellStyle name="เปอร์เซ็นต์ 3 3 3" xfId="25605"/>
    <cellStyle name="เปอร์เซ็นต์ 3 30" xfId="25606"/>
    <cellStyle name="เปอร์เซ็นต์ 3 31" xfId="25607"/>
    <cellStyle name="เปอร์เซ็นต์ 3 32" xfId="25608"/>
    <cellStyle name="เปอร์เซ็นต์ 3 33" xfId="25609"/>
    <cellStyle name="เปอร์เซ็นต์ 3 34" xfId="25610"/>
    <cellStyle name="เปอร์เซ็นต์ 3 35" xfId="25611"/>
    <cellStyle name="เปอร์เซ็นต์ 3 36" xfId="25612"/>
    <cellStyle name="เปอร์เซ็นต์ 3 37" xfId="25613"/>
    <cellStyle name="เปอร์เซ็นต์ 3 38" xfId="25614"/>
    <cellStyle name="เปอร์เซ็นต์ 3 39" xfId="25615"/>
    <cellStyle name="เปอร์เซ็นต์ 3 4" xfId="25616"/>
    <cellStyle name="เปอร์เซ็นต์ 3 4 2" xfId="25617"/>
    <cellStyle name="เปอร์เซ็นต์ 3 4 3" xfId="25618"/>
    <cellStyle name="เปอร์เซ็นต์ 3 40" xfId="25619"/>
    <cellStyle name="เปอร์เซ็นต์ 3 41" xfId="25620"/>
    <cellStyle name="เปอร์เซ็นต์ 3 42" xfId="25621"/>
    <cellStyle name="เปอร์เซ็นต์ 3 43" xfId="25622"/>
    <cellStyle name="เปอร์เซ็นต์ 3 44" xfId="25623"/>
    <cellStyle name="เปอร์เซ็นต์ 3 45" xfId="25624"/>
    <cellStyle name="เปอร์เซ็นต์ 3 46" xfId="25625"/>
    <cellStyle name="เปอร์เซ็นต์ 3 47" xfId="25626"/>
    <cellStyle name="เปอร์เซ็นต์ 3 48" xfId="25627"/>
    <cellStyle name="เปอร์เซ็นต์ 3 49" xfId="25628"/>
    <cellStyle name="เปอร์เซ็นต์ 3 5" xfId="25629"/>
    <cellStyle name="เปอร์เซ็นต์ 3 5 2" xfId="25630"/>
    <cellStyle name="เปอร์เซ็นต์ 3 5 3" xfId="25631"/>
    <cellStyle name="เปอร์เซ็นต์ 3 50" xfId="25632"/>
    <cellStyle name="เปอร์เซ็นต์ 3 51" xfId="25633"/>
    <cellStyle name="เปอร์เซ็นต์ 3 52" xfId="25634"/>
    <cellStyle name="เปอร์เซ็นต์ 3 53" xfId="25635"/>
    <cellStyle name="เปอร์เซ็นต์ 3 54" xfId="25636"/>
    <cellStyle name="เปอร์เซ็นต์ 3 55" xfId="25637"/>
    <cellStyle name="เปอร์เซ็นต์ 3 56" xfId="25638"/>
    <cellStyle name="เปอร์เซ็นต์ 3 57" xfId="25639"/>
    <cellStyle name="เปอร์เซ็นต์ 3 58" xfId="25640"/>
    <cellStyle name="เปอร์เซ็นต์ 3 59" xfId="25641"/>
    <cellStyle name="เปอร์เซ็นต์ 3 6" xfId="25642"/>
    <cellStyle name="เปอร์เซ็นต์ 3 6 2" xfId="25643"/>
    <cellStyle name="เปอร์เซ็นต์ 3 6 3" xfId="25644"/>
    <cellStyle name="เปอร์เซ็นต์ 3 60" xfId="25645"/>
    <cellStyle name="เปอร์เซ็นต์ 3 61" xfId="25646"/>
    <cellStyle name="เปอร์เซ็นต์ 3 62" xfId="28423"/>
    <cellStyle name="เปอร์เซ็นต์ 3 7" xfId="25647"/>
    <cellStyle name="เปอร์เซ็นต์ 3 7 2" xfId="25648"/>
    <cellStyle name="เปอร์เซ็นต์ 3 7 3" xfId="25649"/>
    <cellStyle name="เปอร์เซ็นต์ 3 8" xfId="25650"/>
    <cellStyle name="เปอร์เซ็นต์ 3 8 2" xfId="25651"/>
    <cellStyle name="เปอร์เซ็นต์ 3 8 3" xfId="25652"/>
    <cellStyle name="เปอร์เซ็นต์ 3 9" xfId="25653"/>
    <cellStyle name="เปอร์เซ็นต์ 3 9 2" xfId="25654"/>
    <cellStyle name="เปอร์เซ็นต์ 3 9 3" xfId="25655"/>
    <cellStyle name="เปอร์เซ็นต์ 4" xfId="25656"/>
    <cellStyle name="เปอร์เซ็นต์ 4 2" xfId="25657"/>
    <cellStyle name="เปอร์เซ็นต์ 4 3" xfId="25658"/>
    <cellStyle name="เปอร์เซ็นต์ 4 4" xfId="25659"/>
    <cellStyle name="เปอร์เซ็นต์ 4 5" xfId="25660"/>
    <cellStyle name="เปอร์เซ็นต์ 5" xfId="25661"/>
    <cellStyle name="ผลรวม 2" xfId="25662"/>
    <cellStyle name="ผลรวม 2 10" xfId="25663"/>
    <cellStyle name="ผลรวม 2 11" xfId="25664"/>
    <cellStyle name="ผลรวม 2 12" xfId="25665"/>
    <cellStyle name="ผลรวม 2 13" xfId="25666"/>
    <cellStyle name="ผลรวม 2 14" xfId="25667"/>
    <cellStyle name="ผลรวม 2 15" xfId="25668"/>
    <cellStyle name="ผลรวม 2 16" xfId="25669"/>
    <cellStyle name="ผลรวม 2 17" xfId="25670"/>
    <cellStyle name="ผลรวม 2 18" xfId="25671"/>
    <cellStyle name="ผลรวม 2 19" xfId="25672"/>
    <cellStyle name="ผลรวม 2 2" xfId="25673"/>
    <cellStyle name="ผลรวม 2 2 2" xfId="25674"/>
    <cellStyle name="ผลรวม 2 2 2 2" xfId="25675"/>
    <cellStyle name="ผลรวม 2 2 2 3" xfId="25676"/>
    <cellStyle name="ผลรวม 2 2 2 4" xfId="25677"/>
    <cellStyle name="ผลรวม 2 2 2 5" xfId="25678"/>
    <cellStyle name="ผลรวม 2 2 2 6" xfId="25679"/>
    <cellStyle name="ผลรวม 2 2 2 7" xfId="25680"/>
    <cellStyle name="ผลรวม 2 2 3" xfId="25681"/>
    <cellStyle name="ผลรวม 2 2 3 2" xfId="25682"/>
    <cellStyle name="ผลรวม 2 2 3 3" xfId="25683"/>
    <cellStyle name="ผลรวม 2 2 3 4" xfId="25684"/>
    <cellStyle name="ผลรวม 2 2 3 5" xfId="25685"/>
    <cellStyle name="ผลรวม 2 2 3 6" xfId="25686"/>
    <cellStyle name="ผลรวม 2 2 3 7" xfId="25687"/>
    <cellStyle name="ผลรวม 2 20" xfId="25688"/>
    <cellStyle name="ผลรวม 2 20 2" xfId="25689"/>
    <cellStyle name="ผลรวม 2 20 3" xfId="25690"/>
    <cellStyle name="ผลรวม 2 20 4" xfId="25691"/>
    <cellStyle name="ผลรวม 2 20 5" xfId="25692"/>
    <cellStyle name="ผลรวม 2 20 6" xfId="25693"/>
    <cellStyle name="ผลรวม 2 20 7" xfId="25694"/>
    <cellStyle name="ผลรวม 2 21" xfId="25695"/>
    <cellStyle name="ผลรวม 2 21 2" xfId="25696"/>
    <cellStyle name="ผลรวม 2 21 3" xfId="25697"/>
    <cellStyle name="ผลรวม 2 21 4" xfId="25698"/>
    <cellStyle name="ผลรวม 2 21 5" xfId="25699"/>
    <cellStyle name="ผลรวม 2 21 6" xfId="25700"/>
    <cellStyle name="ผลรวม 2 21 7" xfId="25701"/>
    <cellStyle name="ผลรวม 2 22" xfId="25702"/>
    <cellStyle name="ผลรวม 2 23" xfId="28962"/>
    <cellStyle name="ผลรวม 2 3" xfId="25703"/>
    <cellStyle name="ผลรวม 2 3 2" xfId="25704"/>
    <cellStyle name="ผลรวม 2 3 2 2" xfId="25705"/>
    <cellStyle name="ผลรวม 2 3 2 3" xfId="25706"/>
    <cellStyle name="ผลรวม 2 3 2 4" xfId="25707"/>
    <cellStyle name="ผลรวม 2 3 2 5" xfId="25708"/>
    <cellStyle name="ผลรวม 2 3 2 6" xfId="25709"/>
    <cellStyle name="ผลรวม 2 3 2 7" xfId="25710"/>
    <cellStyle name="ผลรวม 2 3 3" xfId="25711"/>
    <cellStyle name="ผลรวม 2 3 3 2" xfId="25712"/>
    <cellStyle name="ผลรวม 2 3 3 3" xfId="25713"/>
    <cellStyle name="ผลรวม 2 3 3 4" xfId="25714"/>
    <cellStyle name="ผลรวม 2 3 3 5" xfId="25715"/>
    <cellStyle name="ผลรวม 2 3 3 6" xfId="25716"/>
    <cellStyle name="ผลรวม 2 3 3 7" xfId="25717"/>
    <cellStyle name="ผลรวม 2 4" xfId="25718"/>
    <cellStyle name="ผลรวม 2 4 2" xfId="25719"/>
    <cellStyle name="ผลรวม 2 4 2 2" xfId="25720"/>
    <cellStyle name="ผลรวม 2 4 2 3" xfId="25721"/>
    <cellStyle name="ผลรวม 2 4 2 4" xfId="25722"/>
    <cellStyle name="ผลรวม 2 4 2 5" xfId="25723"/>
    <cellStyle name="ผลรวม 2 4 2 6" xfId="25724"/>
    <cellStyle name="ผลรวม 2 4 2 7" xfId="25725"/>
    <cellStyle name="ผลรวม 2 4 3" xfId="25726"/>
    <cellStyle name="ผลรวม 2 4 3 2" xfId="25727"/>
    <cellStyle name="ผลรวม 2 4 3 3" xfId="25728"/>
    <cellStyle name="ผลรวม 2 4 3 4" xfId="25729"/>
    <cellStyle name="ผลรวม 2 4 3 5" xfId="25730"/>
    <cellStyle name="ผลรวม 2 4 3 6" xfId="25731"/>
    <cellStyle name="ผลรวม 2 4 3 7" xfId="25732"/>
    <cellStyle name="ผลรวม 2 5" xfId="25733"/>
    <cellStyle name="ผลรวม 2 5 2" xfId="25734"/>
    <cellStyle name="ผลรวม 2 5 2 2" xfId="25735"/>
    <cellStyle name="ผลรวม 2 5 2 3" xfId="25736"/>
    <cellStyle name="ผลรวม 2 5 2 4" xfId="25737"/>
    <cellStyle name="ผลรวม 2 5 2 5" xfId="25738"/>
    <cellStyle name="ผลรวม 2 5 2 6" xfId="25739"/>
    <cellStyle name="ผลรวม 2 5 2 7" xfId="25740"/>
    <cellStyle name="ผลรวม 2 5 3" xfId="25741"/>
    <cellStyle name="ผลรวม 2 5 3 2" xfId="25742"/>
    <cellStyle name="ผลรวม 2 5 3 3" xfId="25743"/>
    <cellStyle name="ผลรวม 2 5 3 4" xfId="25744"/>
    <cellStyle name="ผลรวม 2 5 3 5" xfId="25745"/>
    <cellStyle name="ผลรวม 2 5 3 6" xfId="25746"/>
    <cellStyle name="ผลรวม 2 5 3 7" xfId="25747"/>
    <cellStyle name="ผลรวม 2 6" xfId="25748"/>
    <cellStyle name="ผลรวม 2 6 2" xfId="25749"/>
    <cellStyle name="ผลรวม 2 6 2 2" xfId="25750"/>
    <cellStyle name="ผลรวม 2 6 2 3" xfId="25751"/>
    <cellStyle name="ผลรวม 2 6 2 4" xfId="25752"/>
    <cellStyle name="ผลรวม 2 6 2 5" xfId="25753"/>
    <cellStyle name="ผลรวม 2 6 2 6" xfId="25754"/>
    <cellStyle name="ผลรวม 2 6 2 7" xfId="25755"/>
    <cellStyle name="ผลรวม 2 6 3" xfId="25756"/>
    <cellStyle name="ผลรวม 2 6 3 2" xfId="25757"/>
    <cellStyle name="ผลรวม 2 6 3 3" xfId="25758"/>
    <cellStyle name="ผลรวม 2 6 3 4" xfId="25759"/>
    <cellStyle name="ผลรวม 2 6 3 5" xfId="25760"/>
    <cellStyle name="ผลรวม 2 6 3 6" xfId="25761"/>
    <cellStyle name="ผลรวม 2 6 3 7" xfId="25762"/>
    <cellStyle name="ผลรวม 2 7" xfId="25763"/>
    <cellStyle name="ผลรวม 2 7 2" xfId="25764"/>
    <cellStyle name="ผลรวม 2 7 2 2" xfId="25765"/>
    <cellStyle name="ผลรวม 2 7 2 3" xfId="25766"/>
    <cellStyle name="ผลรวม 2 7 2 4" xfId="25767"/>
    <cellStyle name="ผลรวม 2 7 2 5" xfId="25768"/>
    <cellStyle name="ผลรวม 2 7 2 6" xfId="25769"/>
    <cellStyle name="ผลรวม 2 7 2 7" xfId="25770"/>
    <cellStyle name="ผลรวม 2 7 3" xfId="25771"/>
    <cellStyle name="ผลรวม 2 7 3 2" xfId="25772"/>
    <cellStyle name="ผลรวม 2 7 3 3" xfId="25773"/>
    <cellStyle name="ผลรวม 2 7 3 4" xfId="25774"/>
    <cellStyle name="ผลรวม 2 7 3 5" xfId="25775"/>
    <cellStyle name="ผลรวม 2 7 3 6" xfId="25776"/>
    <cellStyle name="ผลรวม 2 7 3 7" xfId="25777"/>
    <cellStyle name="ผลรวม 2 8" xfId="25778"/>
    <cellStyle name="ผลรวม 2 9" xfId="25779"/>
    <cellStyle name="ผลรวม 3" xfId="25780"/>
    <cellStyle name="ผลรวม 3 10" xfId="25781"/>
    <cellStyle name="ผลรวม 3 10 2" xfId="25782"/>
    <cellStyle name="ผลรวม 3 10 3" xfId="25783"/>
    <cellStyle name="ผลรวม 3 10 4" xfId="25784"/>
    <cellStyle name="ผลรวม 3 10 5" xfId="25785"/>
    <cellStyle name="ผลรวม 3 10 6" xfId="25786"/>
    <cellStyle name="ผลรวม 3 10 7" xfId="25787"/>
    <cellStyle name="ผลรวม 3 11" xfId="25788"/>
    <cellStyle name="ผลรวม 3 11 2" xfId="25789"/>
    <cellStyle name="ผลรวม 3 11 3" xfId="25790"/>
    <cellStyle name="ผลรวม 3 11 4" xfId="25791"/>
    <cellStyle name="ผลรวม 3 11 5" xfId="25792"/>
    <cellStyle name="ผลรวม 3 11 6" xfId="25793"/>
    <cellStyle name="ผลรวม 3 11 7" xfId="25794"/>
    <cellStyle name="ผลรวม 3 12" xfId="25795"/>
    <cellStyle name="ผลรวม 3 12 2" xfId="25796"/>
    <cellStyle name="ผลรวม 3 12 3" xfId="25797"/>
    <cellStyle name="ผลรวม 3 12 4" xfId="25798"/>
    <cellStyle name="ผลรวม 3 12 5" xfId="25799"/>
    <cellStyle name="ผลรวม 3 12 6" xfId="25800"/>
    <cellStyle name="ผลรวม 3 12 7" xfId="25801"/>
    <cellStyle name="ผลรวม 3 13" xfId="25802"/>
    <cellStyle name="ผลรวม 3 13 2" xfId="25803"/>
    <cellStyle name="ผลรวม 3 13 3" xfId="25804"/>
    <cellStyle name="ผลรวม 3 13 4" xfId="25805"/>
    <cellStyle name="ผลรวม 3 13 5" xfId="25806"/>
    <cellStyle name="ผลรวม 3 13 6" xfId="25807"/>
    <cellStyle name="ผลรวม 3 13 7" xfId="25808"/>
    <cellStyle name="ผลรวม 3 2" xfId="25809"/>
    <cellStyle name="ผลรวม 3 2 2" xfId="25810"/>
    <cellStyle name="ผลรวม 3 2 3" xfId="25811"/>
    <cellStyle name="ผลรวม 3 2 4" xfId="25812"/>
    <cellStyle name="ผลรวม 3 2 5" xfId="25813"/>
    <cellStyle name="ผลรวม 3 2 6" xfId="25814"/>
    <cellStyle name="ผลรวม 3 2 7" xfId="25815"/>
    <cellStyle name="ผลรวม 3 3" xfId="25816"/>
    <cellStyle name="ผลรวม 3 3 2" xfId="25817"/>
    <cellStyle name="ผลรวม 3 3 3" xfId="25818"/>
    <cellStyle name="ผลรวม 3 3 4" xfId="25819"/>
    <cellStyle name="ผลรวม 3 3 5" xfId="25820"/>
    <cellStyle name="ผลรวม 3 3 6" xfId="25821"/>
    <cellStyle name="ผลรวม 3 3 7" xfId="25822"/>
    <cellStyle name="ผลรวม 3 4" xfId="25823"/>
    <cellStyle name="ผลรวม 3 4 2" xfId="25824"/>
    <cellStyle name="ผลรวม 3 4 3" xfId="25825"/>
    <cellStyle name="ผลรวม 3 4 4" xfId="25826"/>
    <cellStyle name="ผลรวม 3 4 5" xfId="25827"/>
    <cellStyle name="ผลรวม 3 4 6" xfId="25828"/>
    <cellStyle name="ผลรวม 3 4 7" xfId="25829"/>
    <cellStyle name="ผลรวม 3 5" xfId="25830"/>
    <cellStyle name="ผลรวม 3 5 2" xfId="25831"/>
    <cellStyle name="ผลรวม 3 5 3" xfId="25832"/>
    <cellStyle name="ผลรวม 3 5 4" xfId="25833"/>
    <cellStyle name="ผลรวม 3 5 5" xfId="25834"/>
    <cellStyle name="ผลรวม 3 5 6" xfId="25835"/>
    <cellStyle name="ผลรวม 3 5 7" xfId="25836"/>
    <cellStyle name="ผลรวม 3 6" xfId="25837"/>
    <cellStyle name="ผลรวม 3 6 2" xfId="25838"/>
    <cellStyle name="ผลรวม 3 6 3" xfId="25839"/>
    <cellStyle name="ผลรวม 3 6 4" xfId="25840"/>
    <cellStyle name="ผลรวม 3 6 5" xfId="25841"/>
    <cellStyle name="ผลรวม 3 6 6" xfId="25842"/>
    <cellStyle name="ผลรวม 3 6 7" xfId="25843"/>
    <cellStyle name="ผลรวม 3 7" xfId="25844"/>
    <cellStyle name="ผลรวม 3 7 2" xfId="25845"/>
    <cellStyle name="ผลรวม 3 7 3" xfId="25846"/>
    <cellStyle name="ผลรวม 3 7 4" xfId="25847"/>
    <cellStyle name="ผลรวม 3 7 5" xfId="25848"/>
    <cellStyle name="ผลรวม 3 7 6" xfId="25849"/>
    <cellStyle name="ผลรวม 3 7 7" xfId="25850"/>
    <cellStyle name="ผลรวม 3 8" xfId="25851"/>
    <cellStyle name="ผลรวม 3 8 2" xfId="25852"/>
    <cellStyle name="ผลรวม 3 8 3" xfId="25853"/>
    <cellStyle name="ผลรวม 3 8 4" xfId="25854"/>
    <cellStyle name="ผลรวม 3 8 5" xfId="25855"/>
    <cellStyle name="ผลรวม 3 8 6" xfId="25856"/>
    <cellStyle name="ผลรวม 3 8 7" xfId="25857"/>
    <cellStyle name="ผลรวม 3 9" xfId="25858"/>
    <cellStyle name="ผลรวม 3 9 2" xfId="25859"/>
    <cellStyle name="ผลรวม 3 9 3" xfId="25860"/>
    <cellStyle name="ผลรวม 3 9 4" xfId="25861"/>
    <cellStyle name="ผลรวม 3 9 5" xfId="25862"/>
    <cellStyle name="ผลรวม 3 9 6" xfId="25863"/>
    <cellStyle name="ผลรวม 3 9 7" xfId="25864"/>
    <cellStyle name="ผลรวม 4" xfId="25865"/>
    <cellStyle name="ผลรวม 4 10" xfId="25866"/>
    <cellStyle name="ผลรวม 4 10 2" xfId="25867"/>
    <cellStyle name="ผลรวม 4 10 3" xfId="25868"/>
    <cellStyle name="ผลรวม 4 10 4" xfId="25869"/>
    <cellStyle name="ผลรวม 4 10 5" xfId="25870"/>
    <cellStyle name="ผลรวม 4 10 6" xfId="25871"/>
    <cellStyle name="ผลรวม 4 10 7" xfId="25872"/>
    <cellStyle name="ผลรวม 4 11" xfId="25873"/>
    <cellStyle name="ผลรวม 4 11 2" xfId="25874"/>
    <cellStyle name="ผลรวม 4 11 3" xfId="25875"/>
    <cellStyle name="ผลรวม 4 11 4" xfId="25876"/>
    <cellStyle name="ผลรวม 4 11 5" xfId="25877"/>
    <cellStyle name="ผลรวม 4 11 6" xfId="25878"/>
    <cellStyle name="ผลรวม 4 11 7" xfId="25879"/>
    <cellStyle name="ผลรวม 4 12" xfId="25880"/>
    <cellStyle name="ผลรวม 4 12 2" xfId="25881"/>
    <cellStyle name="ผลรวม 4 12 3" xfId="25882"/>
    <cellStyle name="ผลรวม 4 12 4" xfId="25883"/>
    <cellStyle name="ผลรวม 4 12 5" xfId="25884"/>
    <cellStyle name="ผลรวม 4 12 6" xfId="25885"/>
    <cellStyle name="ผลรวม 4 12 7" xfId="25886"/>
    <cellStyle name="ผลรวม 4 13" xfId="25887"/>
    <cellStyle name="ผลรวม 4 13 2" xfId="25888"/>
    <cellStyle name="ผลรวม 4 13 3" xfId="25889"/>
    <cellStyle name="ผลรวม 4 13 4" xfId="25890"/>
    <cellStyle name="ผลรวม 4 13 5" xfId="25891"/>
    <cellStyle name="ผลรวม 4 13 6" xfId="25892"/>
    <cellStyle name="ผลรวม 4 13 7" xfId="25893"/>
    <cellStyle name="ผลรวม 4 2" xfId="25894"/>
    <cellStyle name="ผลรวม 4 2 2" xfId="25895"/>
    <cellStyle name="ผลรวม 4 2 3" xfId="25896"/>
    <cellStyle name="ผลรวม 4 2 4" xfId="25897"/>
    <cellStyle name="ผลรวม 4 2 5" xfId="25898"/>
    <cellStyle name="ผลรวม 4 2 6" xfId="25899"/>
    <cellStyle name="ผลรวม 4 2 7" xfId="25900"/>
    <cellStyle name="ผลรวม 4 3" xfId="25901"/>
    <cellStyle name="ผลรวม 4 3 2" xfId="25902"/>
    <cellStyle name="ผลรวม 4 3 3" xfId="25903"/>
    <cellStyle name="ผลรวม 4 3 4" xfId="25904"/>
    <cellStyle name="ผลรวม 4 3 5" xfId="25905"/>
    <cellStyle name="ผลรวม 4 3 6" xfId="25906"/>
    <cellStyle name="ผลรวม 4 3 7" xfId="25907"/>
    <cellStyle name="ผลรวม 4 4" xfId="25908"/>
    <cellStyle name="ผลรวม 4 4 2" xfId="25909"/>
    <cellStyle name="ผลรวม 4 4 3" xfId="25910"/>
    <cellStyle name="ผลรวม 4 4 4" xfId="25911"/>
    <cellStyle name="ผลรวม 4 4 5" xfId="25912"/>
    <cellStyle name="ผลรวม 4 4 6" xfId="25913"/>
    <cellStyle name="ผลรวม 4 4 7" xfId="25914"/>
    <cellStyle name="ผลรวม 4 5" xfId="25915"/>
    <cellStyle name="ผลรวม 4 5 2" xfId="25916"/>
    <cellStyle name="ผลรวม 4 5 3" xfId="25917"/>
    <cellStyle name="ผลรวม 4 5 4" xfId="25918"/>
    <cellStyle name="ผลรวม 4 5 5" xfId="25919"/>
    <cellStyle name="ผลรวม 4 5 6" xfId="25920"/>
    <cellStyle name="ผลรวม 4 5 7" xfId="25921"/>
    <cellStyle name="ผลรวม 4 6" xfId="25922"/>
    <cellStyle name="ผลรวม 4 6 2" xfId="25923"/>
    <cellStyle name="ผลรวม 4 6 3" xfId="25924"/>
    <cellStyle name="ผลรวม 4 6 4" xfId="25925"/>
    <cellStyle name="ผลรวม 4 6 5" xfId="25926"/>
    <cellStyle name="ผลรวม 4 6 6" xfId="25927"/>
    <cellStyle name="ผลรวม 4 6 7" xfId="25928"/>
    <cellStyle name="ผลรวม 4 7" xfId="25929"/>
    <cellStyle name="ผลรวม 4 7 2" xfId="25930"/>
    <cellStyle name="ผลรวม 4 7 3" xfId="25931"/>
    <cellStyle name="ผลรวม 4 7 4" xfId="25932"/>
    <cellStyle name="ผลรวม 4 7 5" xfId="25933"/>
    <cellStyle name="ผลรวม 4 7 6" xfId="25934"/>
    <cellStyle name="ผลรวม 4 7 7" xfId="25935"/>
    <cellStyle name="ผลรวม 4 8" xfId="25936"/>
    <cellStyle name="ผลรวม 4 8 2" xfId="25937"/>
    <cellStyle name="ผลรวม 4 8 3" xfId="25938"/>
    <cellStyle name="ผลรวม 4 8 4" xfId="25939"/>
    <cellStyle name="ผลรวม 4 8 5" xfId="25940"/>
    <cellStyle name="ผลรวม 4 8 6" xfId="25941"/>
    <cellStyle name="ผลรวม 4 8 7" xfId="25942"/>
    <cellStyle name="ผลรวม 4 9" xfId="25943"/>
    <cellStyle name="ผลรวม 4 9 2" xfId="25944"/>
    <cellStyle name="ผลรวม 4 9 3" xfId="25945"/>
    <cellStyle name="ผลรวม 4 9 4" xfId="25946"/>
    <cellStyle name="ผลรวม 4 9 5" xfId="25947"/>
    <cellStyle name="ผลรวม 4 9 6" xfId="25948"/>
    <cellStyle name="ผลรวม 4 9 7" xfId="25949"/>
    <cellStyle name="ผลรวม 5" xfId="25950"/>
    <cellStyle name="ผลรวม 5 10" xfId="25951"/>
    <cellStyle name="ผลรวม 5 10 2" xfId="25952"/>
    <cellStyle name="ผลรวม 5 10 3" xfId="25953"/>
    <cellStyle name="ผลรวม 5 10 4" xfId="25954"/>
    <cellStyle name="ผลรวม 5 10 5" xfId="25955"/>
    <cellStyle name="ผลรวม 5 10 6" xfId="25956"/>
    <cellStyle name="ผลรวม 5 10 7" xfId="25957"/>
    <cellStyle name="ผลรวม 5 11" xfId="25958"/>
    <cellStyle name="ผลรวม 5 11 2" xfId="25959"/>
    <cellStyle name="ผลรวม 5 11 3" xfId="25960"/>
    <cellStyle name="ผลรวม 5 11 4" xfId="25961"/>
    <cellStyle name="ผลรวม 5 11 5" xfId="25962"/>
    <cellStyle name="ผลรวม 5 11 6" xfId="25963"/>
    <cellStyle name="ผลรวม 5 11 7" xfId="25964"/>
    <cellStyle name="ผลรวม 5 12" xfId="25965"/>
    <cellStyle name="ผลรวม 5 12 2" xfId="25966"/>
    <cellStyle name="ผลรวม 5 12 3" xfId="25967"/>
    <cellStyle name="ผลรวม 5 12 4" xfId="25968"/>
    <cellStyle name="ผลรวม 5 12 5" xfId="25969"/>
    <cellStyle name="ผลรวม 5 12 6" xfId="25970"/>
    <cellStyle name="ผลรวม 5 12 7" xfId="25971"/>
    <cellStyle name="ผลรวม 5 13" xfId="25972"/>
    <cellStyle name="ผลรวม 5 13 2" xfId="25973"/>
    <cellStyle name="ผลรวม 5 13 3" xfId="25974"/>
    <cellStyle name="ผลรวม 5 13 4" xfId="25975"/>
    <cellStyle name="ผลรวม 5 13 5" xfId="25976"/>
    <cellStyle name="ผลรวม 5 13 6" xfId="25977"/>
    <cellStyle name="ผลรวม 5 13 7" xfId="25978"/>
    <cellStyle name="ผลรวม 5 2" xfId="25979"/>
    <cellStyle name="ผลรวม 5 2 2" xfId="25980"/>
    <cellStyle name="ผลรวม 5 2 3" xfId="25981"/>
    <cellStyle name="ผลรวม 5 2 4" xfId="25982"/>
    <cellStyle name="ผลรวม 5 2 5" xfId="25983"/>
    <cellStyle name="ผลรวม 5 2 6" xfId="25984"/>
    <cellStyle name="ผลรวม 5 2 7" xfId="25985"/>
    <cellStyle name="ผลรวม 5 3" xfId="25986"/>
    <cellStyle name="ผลรวม 5 3 2" xfId="25987"/>
    <cellStyle name="ผลรวม 5 3 3" xfId="25988"/>
    <cellStyle name="ผลรวม 5 3 4" xfId="25989"/>
    <cellStyle name="ผลรวม 5 3 5" xfId="25990"/>
    <cellStyle name="ผลรวม 5 3 6" xfId="25991"/>
    <cellStyle name="ผลรวม 5 3 7" xfId="25992"/>
    <cellStyle name="ผลรวม 5 4" xfId="25993"/>
    <cellStyle name="ผลรวม 5 4 2" xfId="25994"/>
    <cellStyle name="ผลรวม 5 4 3" xfId="25995"/>
    <cellStyle name="ผลรวม 5 4 4" xfId="25996"/>
    <cellStyle name="ผลรวม 5 4 5" xfId="25997"/>
    <cellStyle name="ผลรวม 5 4 6" xfId="25998"/>
    <cellStyle name="ผลรวม 5 4 7" xfId="25999"/>
    <cellStyle name="ผลรวม 5 5" xfId="26000"/>
    <cellStyle name="ผลรวม 5 5 2" xfId="26001"/>
    <cellStyle name="ผลรวม 5 5 3" xfId="26002"/>
    <cellStyle name="ผลรวม 5 5 4" xfId="26003"/>
    <cellStyle name="ผลรวม 5 5 5" xfId="26004"/>
    <cellStyle name="ผลรวม 5 5 6" xfId="26005"/>
    <cellStyle name="ผลรวม 5 5 7" xfId="26006"/>
    <cellStyle name="ผลรวม 5 6" xfId="26007"/>
    <cellStyle name="ผลรวม 5 6 2" xfId="26008"/>
    <cellStyle name="ผลรวม 5 6 3" xfId="26009"/>
    <cellStyle name="ผลรวม 5 6 4" xfId="26010"/>
    <cellStyle name="ผลรวม 5 6 5" xfId="26011"/>
    <cellStyle name="ผลรวม 5 6 6" xfId="26012"/>
    <cellStyle name="ผลรวม 5 6 7" xfId="26013"/>
    <cellStyle name="ผลรวม 5 7" xfId="26014"/>
    <cellStyle name="ผลรวม 5 7 2" xfId="26015"/>
    <cellStyle name="ผลรวม 5 7 3" xfId="26016"/>
    <cellStyle name="ผลรวม 5 7 4" xfId="26017"/>
    <cellStyle name="ผลรวม 5 7 5" xfId="26018"/>
    <cellStyle name="ผลรวม 5 7 6" xfId="26019"/>
    <cellStyle name="ผลรวม 5 7 7" xfId="26020"/>
    <cellStyle name="ผลรวม 5 8" xfId="26021"/>
    <cellStyle name="ผลรวม 5 8 2" xfId="26022"/>
    <cellStyle name="ผลรวม 5 8 3" xfId="26023"/>
    <cellStyle name="ผลรวม 5 8 4" xfId="26024"/>
    <cellStyle name="ผลรวม 5 8 5" xfId="26025"/>
    <cellStyle name="ผลรวม 5 8 6" xfId="26026"/>
    <cellStyle name="ผลรวม 5 8 7" xfId="26027"/>
    <cellStyle name="ผลรวม 5 9" xfId="26028"/>
    <cellStyle name="ผลรวม 5 9 2" xfId="26029"/>
    <cellStyle name="ผลรวม 5 9 3" xfId="26030"/>
    <cellStyle name="ผลรวม 5 9 4" xfId="26031"/>
    <cellStyle name="ผลรวม 5 9 5" xfId="26032"/>
    <cellStyle name="ผลรวม 5 9 6" xfId="26033"/>
    <cellStyle name="ผลรวม 5 9 7" xfId="26034"/>
    <cellStyle name="ผลรวม 6" xfId="26035"/>
    <cellStyle name="ผลรวม 6 10" xfId="26036"/>
    <cellStyle name="ผลรวม 6 10 2" xfId="26037"/>
    <cellStyle name="ผลรวม 6 10 3" xfId="26038"/>
    <cellStyle name="ผลรวม 6 10 4" xfId="26039"/>
    <cellStyle name="ผลรวม 6 10 5" xfId="26040"/>
    <cellStyle name="ผลรวม 6 10 6" xfId="26041"/>
    <cellStyle name="ผลรวม 6 10 7" xfId="26042"/>
    <cellStyle name="ผลรวม 6 11" xfId="26043"/>
    <cellStyle name="ผลรวม 6 11 2" xfId="26044"/>
    <cellStyle name="ผลรวม 6 11 3" xfId="26045"/>
    <cellStyle name="ผลรวม 6 11 4" xfId="26046"/>
    <cellStyle name="ผลรวม 6 11 5" xfId="26047"/>
    <cellStyle name="ผลรวม 6 11 6" xfId="26048"/>
    <cellStyle name="ผลรวม 6 11 7" xfId="26049"/>
    <cellStyle name="ผลรวม 6 12" xfId="26050"/>
    <cellStyle name="ผลรวม 6 12 2" xfId="26051"/>
    <cellStyle name="ผลรวม 6 12 3" xfId="26052"/>
    <cellStyle name="ผลรวม 6 12 4" xfId="26053"/>
    <cellStyle name="ผลรวม 6 12 5" xfId="26054"/>
    <cellStyle name="ผลรวม 6 12 6" xfId="26055"/>
    <cellStyle name="ผลรวม 6 12 7" xfId="26056"/>
    <cellStyle name="ผลรวม 6 13" xfId="26057"/>
    <cellStyle name="ผลรวม 6 13 2" xfId="26058"/>
    <cellStyle name="ผลรวม 6 13 3" xfId="26059"/>
    <cellStyle name="ผลรวม 6 13 4" xfId="26060"/>
    <cellStyle name="ผลรวม 6 13 5" xfId="26061"/>
    <cellStyle name="ผลรวม 6 13 6" xfId="26062"/>
    <cellStyle name="ผลรวม 6 13 7" xfId="26063"/>
    <cellStyle name="ผลรวม 6 2" xfId="26064"/>
    <cellStyle name="ผลรวม 6 2 2" xfId="26065"/>
    <cellStyle name="ผลรวม 6 2 3" xfId="26066"/>
    <cellStyle name="ผลรวม 6 2 4" xfId="26067"/>
    <cellStyle name="ผลรวม 6 2 5" xfId="26068"/>
    <cellStyle name="ผลรวม 6 2 6" xfId="26069"/>
    <cellStyle name="ผลรวม 6 2 7" xfId="26070"/>
    <cellStyle name="ผลรวม 6 3" xfId="26071"/>
    <cellStyle name="ผลรวม 6 3 2" xfId="26072"/>
    <cellStyle name="ผลรวม 6 3 3" xfId="26073"/>
    <cellStyle name="ผลรวม 6 3 4" xfId="26074"/>
    <cellStyle name="ผลรวม 6 3 5" xfId="26075"/>
    <cellStyle name="ผลรวม 6 3 6" xfId="26076"/>
    <cellStyle name="ผลรวม 6 3 7" xfId="26077"/>
    <cellStyle name="ผลรวม 6 4" xfId="26078"/>
    <cellStyle name="ผลรวม 6 4 2" xfId="26079"/>
    <cellStyle name="ผลรวม 6 4 3" xfId="26080"/>
    <cellStyle name="ผลรวม 6 4 4" xfId="26081"/>
    <cellStyle name="ผลรวม 6 4 5" xfId="26082"/>
    <cellStyle name="ผลรวม 6 4 6" xfId="26083"/>
    <cellStyle name="ผลรวม 6 4 7" xfId="26084"/>
    <cellStyle name="ผลรวม 6 5" xfId="26085"/>
    <cellStyle name="ผลรวม 6 5 2" xfId="26086"/>
    <cellStyle name="ผลรวม 6 5 3" xfId="26087"/>
    <cellStyle name="ผลรวม 6 5 4" xfId="26088"/>
    <cellStyle name="ผลรวม 6 5 5" xfId="26089"/>
    <cellStyle name="ผลรวม 6 5 6" xfId="26090"/>
    <cellStyle name="ผลรวม 6 5 7" xfId="26091"/>
    <cellStyle name="ผลรวม 6 6" xfId="26092"/>
    <cellStyle name="ผลรวม 6 6 2" xfId="26093"/>
    <cellStyle name="ผลรวม 6 6 3" xfId="26094"/>
    <cellStyle name="ผลรวม 6 6 4" xfId="26095"/>
    <cellStyle name="ผลรวม 6 6 5" xfId="26096"/>
    <cellStyle name="ผลรวม 6 6 6" xfId="26097"/>
    <cellStyle name="ผลรวม 6 6 7" xfId="26098"/>
    <cellStyle name="ผลรวม 6 7" xfId="26099"/>
    <cellStyle name="ผลรวม 6 7 2" xfId="26100"/>
    <cellStyle name="ผลรวม 6 7 3" xfId="26101"/>
    <cellStyle name="ผลรวม 6 7 4" xfId="26102"/>
    <cellStyle name="ผลรวม 6 7 5" xfId="26103"/>
    <cellStyle name="ผลรวม 6 7 6" xfId="26104"/>
    <cellStyle name="ผลรวม 6 7 7" xfId="26105"/>
    <cellStyle name="ผลรวม 6 8" xfId="26106"/>
    <cellStyle name="ผลรวม 6 8 2" xfId="26107"/>
    <cellStyle name="ผลรวม 6 8 3" xfId="26108"/>
    <cellStyle name="ผลรวม 6 8 4" xfId="26109"/>
    <cellStyle name="ผลรวม 6 8 5" xfId="26110"/>
    <cellStyle name="ผลรวม 6 8 6" xfId="26111"/>
    <cellStyle name="ผลรวม 6 8 7" xfId="26112"/>
    <cellStyle name="ผลรวม 6 9" xfId="26113"/>
    <cellStyle name="ผลรวม 6 9 2" xfId="26114"/>
    <cellStyle name="ผลรวม 6 9 3" xfId="26115"/>
    <cellStyle name="ผลรวม 6 9 4" xfId="26116"/>
    <cellStyle name="ผลรวม 6 9 5" xfId="26117"/>
    <cellStyle name="ผลรวม 6 9 6" xfId="26118"/>
    <cellStyle name="ผลรวม 6 9 7" xfId="26119"/>
    <cellStyle name="ผลรวม 7" xfId="26120"/>
    <cellStyle name="ผลรวม 7 10" xfId="26121"/>
    <cellStyle name="ผลรวม 7 10 2" xfId="26122"/>
    <cellStyle name="ผลรวม 7 10 3" xfId="26123"/>
    <cellStyle name="ผลรวม 7 10 4" xfId="26124"/>
    <cellStyle name="ผลรวม 7 10 5" xfId="26125"/>
    <cellStyle name="ผลรวม 7 10 6" xfId="26126"/>
    <cellStyle name="ผลรวม 7 10 7" xfId="26127"/>
    <cellStyle name="ผลรวม 7 11" xfId="26128"/>
    <cellStyle name="ผลรวม 7 11 2" xfId="26129"/>
    <cellStyle name="ผลรวม 7 11 3" xfId="26130"/>
    <cellStyle name="ผลรวม 7 11 4" xfId="26131"/>
    <cellStyle name="ผลรวม 7 11 5" xfId="26132"/>
    <cellStyle name="ผลรวม 7 11 6" xfId="26133"/>
    <cellStyle name="ผลรวม 7 11 7" xfId="26134"/>
    <cellStyle name="ผลรวม 7 12" xfId="26135"/>
    <cellStyle name="ผลรวม 7 12 2" xfId="26136"/>
    <cellStyle name="ผลรวม 7 12 3" xfId="26137"/>
    <cellStyle name="ผลรวม 7 12 4" xfId="26138"/>
    <cellStyle name="ผลรวม 7 12 5" xfId="26139"/>
    <cellStyle name="ผลรวม 7 12 6" xfId="26140"/>
    <cellStyle name="ผลรวม 7 12 7" xfId="26141"/>
    <cellStyle name="ผลรวม 7 13" xfId="26142"/>
    <cellStyle name="ผลรวม 7 13 2" xfId="26143"/>
    <cellStyle name="ผลรวม 7 13 3" xfId="26144"/>
    <cellStyle name="ผลรวม 7 13 4" xfId="26145"/>
    <cellStyle name="ผลรวม 7 13 5" xfId="26146"/>
    <cellStyle name="ผลรวม 7 13 6" xfId="26147"/>
    <cellStyle name="ผลรวม 7 13 7" xfId="26148"/>
    <cellStyle name="ผลรวม 7 2" xfId="26149"/>
    <cellStyle name="ผลรวม 7 2 2" xfId="26150"/>
    <cellStyle name="ผลรวม 7 2 3" xfId="26151"/>
    <cellStyle name="ผลรวม 7 2 4" xfId="26152"/>
    <cellStyle name="ผลรวม 7 2 5" xfId="26153"/>
    <cellStyle name="ผลรวม 7 2 6" xfId="26154"/>
    <cellStyle name="ผลรวม 7 2 7" xfId="26155"/>
    <cellStyle name="ผลรวม 7 3" xfId="26156"/>
    <cellStyle name="ผลรวม 7 3 2" xfId="26157"/>
    <cellStyle name="ผลรวม 7 3 3" xfId="26158"/>
    <cellStyle name="ผลรวม 7 3 4" xfId="26159"/>
    <cellStyle name="ผลรวม 7 3 5" xfId="26160"/>
    <cellStyle name="ผลรวม 7 3 6" xfId="26161"/>
    <cellStyle name="ผลรวม 7 3 7" xfId="26162"/>
    <cellStyle name="ผลรวม 7 4" xfId="26163"/>
    <cellStyle name="ผลรวม 7 4 2" xfId="26164"/>
    <cellStyle name="ผลรวม 7 4 3" xfId="26165"/>
    <cellStyle name="ผลรวม 7 4 4" xfId="26166"/>
    <cellStyle name="ผลรวม 7 4 5" xfId="26167"/>
    <cellStyle name="ผลรวม 7 4 6" xfId="26168"/>
    <cellStyle name="ผลรวม 7 4 7" xfId="26169"/>
    <cellStyle name="ผลรวม 7 5" xfId="26170"/>
    <cellStyle name="ผลรวม 7 5 2" xfId="26171"/>
    <cellStyle name="ผลรวม 7 5 3" xfId="26172"/>
    <cellStyle name="ผลรวม 7 5 4" xfId="26173"/>
    <cellStyle name="ผลรวม 7 5 5" xfId="26174"/>
    <cellStyle name="ผลรวม 7 5 6" xfId="26175"/>
    <cellStyle name="ผลรวม 7 5 7" xfId="26176"/>
    <cellStyle name="ผลรวม 7 6" xfId="26177"/>
    <cellStyle name="ผลรวม 7 6 2" xfId="26178"/>
    <cellStyle name="ผลรวม 7 6 3" xfId="26179"/>
    <cellStyle name="ผลรวม 7 6 4" xfId="26180"/>
    <cellStyle name="ผลรวม 7 6 5" xfId="26181"/>
    <cellStyle name="ผลรวม 7 6 6" xfId="26182"/>
    <cellStyle name="ผลรวม 7 6 7" xfId="26183"/>
    <cellStyle name="ผลรวม 7 7" xfId="26184"/>
    <cellStyle name="ผลรวม 7 7 2" xfId="26185"/>
    <cellStyle name="ผลรวม 7 7 3" xfId="26186"/>
    <cellStyle name="ผลรวม 7 7 4" xfId="26187"/>
    <cellStyle name="ผลรวม 7 7 5" xfId="26188"/>
    <cellStyle name="ผลรวม 7 7 6" xfId="26189"/>
    <cellStyle name="ผลรวม 7 7 7" xfId="26190"/>
    <cellStyle name="ผลรวม 7 8" xfId="26191"/>
    <cellStyle name="ผลรวม 7 8 2" xfId="26192"/>
    <cellStyle name="ผลรวม 7 8 3" xfId="26193"/>
    <cellStyle name="ผลรวม 7 8 4" xfId="26194"/>
    <cellStyle name="ผลรวม 7 8 5" xfId="26195"/>
    <cellStyle name="ผลรวม 7 8 6" xfId="26196"/>
    <cellStyle name="ผลรวม 7 8 7" xfId="26197"/>
    <cellStyle name="ผลรวม 7 9" xfId="26198"/>
    <cellStyle name="ผลรวม 7 9 2" xfId="26199"/>
    <cellStyle name="ผลรวม 7 9 3" xfId="26200"/>
    <cellStyle name="ผลรวม 7 9 4" xfId="26201"/>
    <cellStyle name="ผลรวม 7 9 5" xfId="26202"/>
    <cellStyle name="ผลรวม 7 9 6" xfId="26203"/>
    <cellStyle name="ผลรวม 7 9 7" xfId="26204"/>
    <cellStyle name="ไม่ติด" xfId="26205"/>
    <cellStyle name="ไม่ติด 10" xfId="26206"/>
    <cellStyle name="ไม่ติด 10 2" xfId="26207"/>
    <cellStyle name="ไม่ติด 10 2 2" xfId="26208"/>
    <cellStyle name="ไม่ติด 10 2 3" xfId="26209"/>
    <cellStyle name="ไม่ติด 10 2 4" xfId="26210"/>
    <cellStyle name="ไม่ติด 10 2 5" xfId="26211"/>
    <cellStyle name="ไม่ติด 10 2 6" xfId="26212"/>
    <cellStyle name="ไม่ติด 10 2 7" xfId="26213"/>
    <cellStyle name="ไม่ติด 10 3" xfId="26214"/>
    <cellStyle name="ไม่ติด 10 3 2" xfId="26215"/>
    <cellStyle name="ไม่ติด 10 3 3" xfId="26216"/>
    <cellStyle name="ไม่ติด 10 3 4" xfId="26217"/>
    <cellStyle name="ไม่ติด 10 3 5" xfId="26218"/>
    <cellStyle name="ไม่ติด 10 3 6" xfId="26219"/>
    <cellStyle name="ไม่ติด 10 3 7" xfId="26220"/>
    <cellStyle name="ไม่ติด 11" xfId="26221"/>
    <cellStyle name="ไม่ติด 11 2" xfId="26222"/>
    <cellStyle name="ไม่ติด 11 2 2" xfId="26223"/>
    <cellStyle name="ไม่ติด 11 2 3" xfId="26224"/>
    <cellStyle name="ไม่ติด 11 2 4" xfId="26225"/>
    <cellStyle name="ไม่ติด 11 2 5" xfId="26226"/>
    <cellStyle name="ไม่ติด 11 2 6" xfId="26227"/>
    <cellStyle name="ไม่ติด 11 2 7" xfId="26228"/>
    <cellStyle name="ไม่ติด 11 3" xfId="26229"/>
    <cellStyle name="ไม่ติด 11 3 2" xfId="26230"/>
    <cellStyle name="ไม่ติด 11 3 3" xfId="26231"/>
    <cellStyle name="ไม่ติด 11 3 4" xfId="26232"/>
    <cellStyle name="ไม่ติด 11 3 5" xfId="26233"/>
    <cellStyle name="ไม่ติด 11 3 6" xfId="26234"/>
    <cellStyle name="ไม่ติด 11 3 7" xfId="26235"/>
    <cellStyle name="ไม่ติด 12" xfId="26236"/>
    <cellStyle name="ไม่ติด 12 2" xfId="26237"/>
    <cellStyle name="ไม่ติด 12 2 2" xfId="26238"/>
    <cellStyle name="ไม่ติด 12 2 3" xfId="26239"/>
    <cellStyle name="ไม่ติด 12 2 4" xfId="26240"/>
    <cellStyle name="ไม่ติด 12 2 5" xfId="26241"/>
    <cellStyle name="ไม่ติด 12 2 6" xfId="26242"/>
    <cellStyle name="ไม่ติด 12 2 7" xfId="26243"/>
    <cellStyle name="ไม่ติด 12 3" xfId="26244"/>
    <cellStyle name="ไม่ติด 12 3 2" xfId="26245"/>
    <cellStyle name="ไม่ติด 12 3 3" xfId="26246"/>
    <cellStyle name="ไม่ติด 12 3 4" xfId="26247"/>
    <cellStyle name="ไม่ติด 12 3 5" xfId="26248"/>
    <cellStyle name="ไม่ติด 12 3 6" xfId="26249"/>
    <cellStyle name="ไม่ติด 12 3 7" xfId="26250"/>
    <cellStyle name="ไม่ติด 13" xfId="26251"/>
    <cellStyle name="ไม่ติด 13 2" xfId="26252"/>
    <cellStyle name="ไม่ติด 13 2 2" xfId="26253"/>
    <cellStyle name="ไม่ติด 13 2 3" xfId="26254"/>
    <cellStyle name="ไม่ติด 13 2 4" xfId="26255"/>
    <cellStyle name="ไม่ติด 13 2 5" xfId="26256"/>
    <cellStyle name="ไม่ติด 13 2 6" xfId="26257"/>
    <cellStyle name="ไม่ติด 13 2 7" xfId="26258"/>
    <cellStyle name="ไม่ติด 13 3" xfId="26259"/>
    <cellStyle name="ไม่ติด 13 3 2" xfId="26260"/>
    <cellStyle name="ไม่ติด 13 3 3" xfId="26261"/>
    <cellStyle name="ไม่ติด 13 3 4" xfId="26262"/>
    <cellStyle name="ไม่ติด 13 3 5" xfId="26263"/>
    <cellStyle name="ไม่ติด 13 3 6" xfId="26264"/>
    <cellStyle name="ไม่ติด 13 3 7" xfId="26265"/>
    <cellStyle name="ไม่ติด 14" xfId="26266"/>
    <cellStyle name="ไม่ติด 15" xfId="26267"/>
    <cellStyle name="ไม่ติด 16" xfId="26268"/>
    <cellStyle name="ไม่ติด 17" xfId="26269"/>
    <cellStyle name="ไม่ติด 18" xfId="26270"/>
    <cellStyle name="ไม่ติด 19" xfId="26271"/>
    <cellStyle name="ไม่ติด 2" xfId="26272"/>
    <cellStyle name="ไม่ติด 2 2" xfId="26273"/>
    <cellStyle name="ไม่ติด 2 2 10" xfId="26274"/>
    <cellStyle name="ไม่ติด 2 2 10 2" xfId="26275"/>
    <cellStyle name="ไม่ติด 2 2 10 3" xfId="26276"/>
    <cellStyle name="ไม่ติด 2 2 10 4" xfId="26277"/>
    <cellStyle name="ไม่ติด 2 2 10 5" xfId="26278"/>
    <cellStyle name="ไม่ติด 2 2 10 6" xfId="26279"/>
    <cellStyle name="ไม่ติด 2 2 10 7" xfId="26280"/>
    <cellStyle name="ไม่ติด 2 2 11" xfId="26281"/>
    <cellStyle name="ไม่ติด 2 2 11 2" xfId="26282"/>
    <cellStyle name="ไม่ติด 2 2 11 3" xfId="26283"/>
    <cellStyle name="ไม่ติด 2 2 11 4" xfId="26284"/>
    <cellStyle name="ไม่ติด 2 2 11 5" xfId="26285"/>
    <cellStyle name="ไม่ติด 2 2 11 6" xfId="26286"/>
    <cellStyle name="ไม่ติด 2 2 11 7" xfId="26287"/>
    <cellStyle name="ไม่ติด 2 2 12" xfId="26288"/>
    <cellStyle name="ไม่ติด 2 2 12 2" xfId="26289"/>
    <cellStyle name="ไม่ติด 2 2 12 3" xfId="26290"/>
    <cellStyle name="ไม่ติด 2 2 12 4" xfId="26291"/>
    <cellStyle name="ไม่ติด 2 2 12 5" xfId="26292"/>
    <cellStyle name="ไม่ติด 2 2 12 6" xfId="26293"/>
    <cellStyle name="ไม่ติด 2 2 12 7" xfId="26294"/>
    <cellStyle name="ไม่ติด 2 2 13" xfId="26295"/>
    <cellStyle name="ไม่ติด 2 2 13 2" xfId="26296"/>
    <cellStyle name="ไม่ติด 2 2 13 3" xfId="26297"/>
    <cellStyle name="ไม่ติด 2 2 13 4" xfId="26298"/>
    <cellStyle name="ไม่ติด 2 2 13 5" xfId="26299"/>
    <cellStyle name="ไม่ติด 2 2 13 6" xfId="26300"/>
    <cellStyle name="ไม่ติด 2 2 13 7" xfId="26301"/>
    <cellStyle name="ไม่ติด 2 2 2" xfId="26302"/>
    <cellStyle name="ไม่ติด 2 2 2 2" xfId="26303"/>
    <cellStyle name="ไม่ติด 2 2 2 3" xfId="26304"/>
    <cellStyle name="ไม่ติด 2 2 2 4" xfId="26305"/>
    <cellStyle name="ไม่ติด 2 2 2 5" xfId="26306"/>
    <cellStyle name="ไม่ติด 2 2 2 6" xfId="26307"/>
    <cellStyle name="ไม่ติด 2 2 2 7" xfId="26308"/>
    <cellStyle name="ไม่ติด 2 2 3" xfId="26309"/>
    <cellStyle name="ไม่ติด 2 2 3 2" xfId="26310"/>
    <cellStyle name="ไม่ติด 2 2 3 3" xfId="26311"/>
    <cellStyle name="ไม่ติด 2 2 3 4" xfId="26312"/>
    <cellStyle name="ไม่ติด 2 2 3 5" xfId="26313"/>
    <cellStyle name="ไม่ติด 2 2 3 6" xfId="26314"/>
    <cellStyle name="ไม่ติด 2 2 3 7" xfId="26315"/>
    <cellStyle name="ไม่ติด 2 2 4" xfId="26316"/>
    <cellStyle name="ไม่ติด 2 2 4 2" xfId="26317"/>
    <cellStyle name="ไม่ติด 2 2 4 3" xfId="26318"/>
    <cellStyle name="ไม่ติด 2 2 4 4" xfId="26319"/>
    <cellStyle name="ไม่ติด 2 2 4 5" xfId="26320"/>
    <cellStyle name="ไม่ติด 2 2 4 6" xfId="26321"/>
    <cellStyle name="ไม่ติด 2 2 4 7" xfId="26322"/>
    <cellStyle name="ไม่ติด 2 2 5" xfId="26323"/>
    <cellStyle name="ไม่ติด 2 2 5 2" xfId="26324"/>
    <cellStyle name="ไม่ติด 2 2 5 3" xfId="26325"/>
    <cellStyle name="ไม่ติด 2 2 5 4" xfId="26326"/>
    <cellStyle name="ไม่ติด 2 2 5 5" xfId="26327"/>
    <cellStyle name="ไม่ติด 2 2 5 6" xfId="26328"/>
    <cellStyle name="ไม่ติด 2 2 5 7" xfId="26329"/>
    <cellStyle name="ไม่ติด 2 2 6" xfId="26330"/>
    <cellStyle name="ไม่ติด 2 2 6 2" xfId="26331"/>
    <cellStyle name="ไม่ติด 2 2 6 3" xfId="26332"/>
    <cellStyle name="ไม่ติด 2 2 6 4" xfId="26333"/>
    <cellStyle name="ไม่ติด 2 2 6 5" xfId="26334"/>
    <cellStyle name="ไม่ติด 2 2 6 6" xfId="26335"/>
    <cellStyle name="ไม่ติด 2 2 6 7" xfId="26336"/>
    <cellStyle name="ไม่ติด 2 2 7" xfId="26337"/>
    <cellStyle name="ไม่ติด 2 2 7 2" xfId="26338"/>
    <cellStyle name="ไม่ติด 2 2 7 3" xfId="26339"/>
    <cellStyle name="ไม่ติด 2 2 7 4" xfId="26340"/>
    <cellStyle name="ไม่ติด 2 2 7 5" xfId="26341"/>
    <cellStyle name="ไม่ติด 2 2 7 6" xfId="26342"/>
    <cellStyle name="ไม่ติด 2 2 7 7" xfId="26343"/>
    <cellStyle name="ไม่ติด 2 2 8" xfId="26344"/>
    <cellStyle name="ไม่ติด 2 2 8 2" xfId="26345"/>
    <cellStyle name="ไม่ติด 2 2 8 3" xfId="26346"/>
    <cellStyle name="ไม่ติด 2 2 8 4" xfId="26347"/>
    <cellStyle name="ไม่ติด 2 2 8 5" xfId="26348"/>
    <cellStyle name="ไม่ติด 2 2 8 6" xfId="26349"/>
    <cellStyle name="ไม่ติด 2 2 8 7" xfId="26350"/>
    <cellStyle name="ไม่ติด 2 2 9" xfId="26351"/>
    <cellStyle name="ไม่ติด 2 2 9 2" xfId="26352"/>
    <cellStyle name="ไม่ติด 2 2 9 3" xfId="26353"/>
    <cellStyle name="ไม่ติด 2 2 9 4" xfId="26354"/>
    <cellStyle name="ไม่ติด 2 2 9 5" xfId="26355"/>
    <cellStyle name="ไม่ติด 2 2 9 6" xfId="26356"/>
    <cellStyle name="ไม่ติด 2 2 9 7" xfId="26357"/>
    <cellStyle name="ไม่ติด 2 3" xfId="26358"/>
    <cellStyle name="ไม่ติด 2 3 2" xfId="26359"/>
    <cellStyle name="ไม่ติด 2 3 3" xfId="26360"/>
    <cellStyle name="ไม่ติด 2 3 4" xfId="26361"/>
    <cellStyle name="ไม่ติด 2 3 5" xfId="26362"/>
    <cellStyle name="ไม่ติด 2 3 6" xfId="26363"/>
    <cellStyle name="ไม่ติด 2 3 7" xfId="26364"/>
    <cellStyle name="ไม่ติด 2 4" xfId="26365"/>
    <cellStyle name="ไม่ติด 2 4 2" xfId="26366"/>
    <cellStyle name="ไม่ติด 2 4 3" xfId="26367"/>
    <cellStyle name="ไม่ติด 2 4 4" xfId="26368"/>
    <cellStyle name="ไม่ติด 2 4 5" xfId="26369"/>
    <cellStyle name="ไม่ติด 2 4 6" xfId="26370"/>
    <cellStyle name="ไม่ติด 2 4 7" xfId="26371"/>
    <cellStyle name="ไม่ติด 20" xfId="26372"/>
    <cellStyle name="ไม่ติด 21" xfId="26373"/>
    <cellStyle name="ไม่ติด 22" xfId="26374"/>
    <cellStyle name="ไม่ติด 23" xfId="26375"/>
    <cellStyle name="ไม่ติด 24" xfId="26376"/>
    <cellStyle name="ไม่ติด 25" xfId="26377"/>
    <cellStyle name="ไม่ติด 26" xfId="26378"/>
    <cellStyle name="ไม่ติด 27" xfId="26379"/>
    <cellStyle name="ไม่ติด 28" xfId="26380"/>
    <cellStyle name="ไม่ติด 29" xfId="26381"/>
    <cellStyle name="ไม่ติด 3" xfId="26382"/>
    <cellStyle name="ไม่ติด 3 2" xfId="26383"/>
    <cellStyle name="ไม่ติด 3 2 2" xfId="26384"/>
    <cellStyle name="ไม่ติด 3 2 3" xfId="26385"/>
    <cellStyle name="ไม่ติด 3 2 4" xfId="26386"/>
    <cellStyle name="ไม่ติด 3 2 5" xfId="26387"/>
    <cellStyle name="ไม่ติด 3 2 6" xfId="26388"/>
    <cellStyle name="ไม่ติด 3 2 7" xfId="26389"/>
    <cellStyle name="ไม่ติด 3 3" xfId="26390"/>
    <cellStyle name="ไม่ติด 3 3 2" xfId="26391"/>
    <cellStyle name="ไม่ติด 3 3 3" xfId="26392"/>
    <cellStyle name="ไม่ติด 3 3 4" xfId="26393"/>
    <cellStyle name="ไม่ติด 3 3 5" xfId="26394"/>
    <cellStyle name="ไม่ติด 3 3 6" xfId="26395"/>
    <cellStyle name="ไม่ติด 3 3 7" xfId="26396"/>
    <cellStyle name="ไม่ติด 30" xfId="26397"/>
    <cellStyle name="ไม่ติด 31" xfId="26398"/>
    <cellStyle name="ไม่ติด 32" xfId="26399"/>
    <cellStyle name="ไม่ติด 33" xfId="26400"/>
    <cellStyle name="ไม่ติด 34" xfId="26401"/>
    <cellStyle name="ไม่ติด 35" xfId="26402"/>
    <cellStyle name="ไม่ติด 36" xfId="26403"/>
    <cellStyle name="ไม่ติด 37" xfId="26404"/>
    <cellStyle name="ไม่ติด 38" xfId="26405"/>
    <cellStyle name="ไม่ติด 39" xfId="26406"/>
    <cellStyle name="ไม่ติด 4" xfId="26407"/>
    <cellStyle name="ไม่ติด 4 2" xfId="26408"/>
    <cellStyle name="ไม่ติด 4 2 2" xfId="26409"/>
    <cellStyle name="ไม่ติด 4 2 3" xfId="26410"/>
    <cellStyle name="ไม่ติด 4 2 4" xfId="26411"/>
    <cellStyle name="ไม่ติด 4 2 5" xfId="26412"/>
    <cellStyle name="ไม่ติด 4 2 6" xfId="26413"/>
    <cellStyle name="ไม่ติด 4 2 7" xfId="26414"/>
    <cellStyle name="ไม่ติด 4 3" xfId="26415"/>
    <cellStyle name="ไม่ติด 4 3 2" xfId="26416"/>
    <cellStyle name="ไม่ติด 4 3 3" xfId="26417"/>
    <cellStyle name="ไม่ติด 4 3 4" xfId="26418"/>
    <cellStyle name="ไม่ติด 4 3 5" xfId="26419"/>
    <cellStyle name="ไม่ติด 4 3 6" xfId="26420"/>
    <cellStyle name="ไม่ติด 4 3 7" xfId="26421"/>
    <cellStyle name="ไม่ติด 40" xfId="26422"/>
    <cellStyle name="ไม่ติด 41" xfId="26423"/>
    <cellStyle name="ไม่ติด 42" xfId="26424"/>
    <cellStyle name="ไม่ติด 43" xfId="26425"/>
    <cellStyle name="ไม่ติด 44" xfId="26426"/>
    <cellStyle name="ไม่ติด 45" xfId="26427"/>
    <cellStyle name="ไม่ติด 46" xfId="26428"/>
    <cellStyle name="ไม่ติด 47" xfId="26429"/>
    <cellStyle name="ไม่ติด 48" xfId="26430"/>
    <cellStyle name="ไม่ติด 49" xfId="26431"/>
    <cellStyle name="ไม่ติด 5" xfId="26432"/>
    <cellStyle name="ไม่ติด 5 2" xfId="26433"/>
    <cellStyle name="ไม่ติด 5 2 2" xfId="26434"/>
    <cellStyle name="ไม่ติด 5 2 3" xfId="26435"/>
    <cellStyle name="ไม่ติด 5 2 4" xfId="26436"/>
    <cellStyle name="ไม่ติด 5 2 5" xfId="26437"/>
    <cellStyle name="ไม่ติด 5 2 6" xfId="26438"/>
    <cellStyle name="ไม่ติด 5 2 7" xfId="26439"/>
    <cellStyle name="ไม่ติด 5 3" xfId="26440"/>
    <cellStyle name="ไม่ติด 5 3 2" xfId="26441"/>
    <cellStyle name="ไม่ติด 5 3 3" xfId="26442"/>
    <cellStyle name="ไม่ติด 5 3 4" xfId="26443"/>
    <cellStyle name="ไม่ติด 5 3 5" xfId="26444"/>
    <cellStyle name="ไม่ติด 5 3 6" xfId="26445"/>
    <cellStyle name="ไม่ติด 5 3 7" xfId="26446"/>
    <cellStyle name="ไม่ติด 50" xfId="26447"/>
    <cellStyle name="ไม่ติด 51" xfId="26448"/>
    <cellStyle name="ไม่ติด 52" xfId="26449"/>
    <cellStyle name="ไม่ติด 53" xfId="26450"/>
    <cellStyle name="ไม่ติด 54" xfId="26451"/>
    <cellStyle name="ไม่ติด 55" xfId="26452"/>
    <cellStyle name="ไม่ติด 56" xfId="26453"/>
    <cellStyle name="ไม่ติด 57" xfId="26454"/>
    <cellStyle name="ไม่ติด 58" xfId="26455"/>
    <cellStyle name="ไม่ติด 59" xfId="26456"/>
    <cellStyle name="ไม่ติด 59 2" xfId="26457"/>
    <cellStyle name="ไม่ติด 59 3" xfId="26458"/>
    <cellStyle name="ไม่ติด 59 4" xfId="26459"/>
    <cellStyle name="ไม่ติด 59 5" xfId="26460"/>
    <cellStyle name="ไม่ติด 59 6" xfId="26461"/>
    <cellStyle name="ไม่ติด 59 7" xfId="26462"/>
    <cellStyle name="ไม่ติด 6" xfId="26463"/>
    <cellStyle name="ไม่ติด 6 2" xfId="26464"/>
    <cellStyle name="ไม่ติด 6 2 2" xfId="26465"/>
    <cellStyle name="ไม่ติด 6 2 3" xfId="26466"/>
    <cellStyle name="ไม่ติด 6 2 4" xfId="26467"/>
    <cellStyle name="ไม่ติด 6 2 5" xfId="26468"/>
    <cellStyle name="ไม่ติด 6 2 6" xfId="26469"/>
    <cellStyle name="ไม่ติด 6 2 7" xfId="26470"/>
    <cellStyle name="ไม่ติด 6 3" xfId="26471"/>
    <cellStyle name="ไม่ติด 6 3 2" xfId="26472"/>
    <cellStyle name="ไม่ติด 6 3 3" xfId="26473"/>
    <cellStyle name="ไม่ติด 6 3 4" xfId="26474"/>
    <cellStyle name="ไม่ติด 6 3 5" xfId="26475"/>
    <cellStyle name="ไม่ติด 6 3 6" xfId="26476"/>
    <cellStyle name="ไม่ติด 6 3 7" xfId="26477"/>
    <cellStyle name="ไม่ติด 60" xfId="26478"/>
    <cellStyle name="ไม่ติด 60 2" xfId="26479"/>
    <cellStyle name="ไม่ติด 60 3" xfId="26480"/>
    <cellStyle name="ไม่ติด 60 4" xfId="26481"/>
    <cellStyle name="ไม่ติด 60 5" xfId="26482"/>
    <cellStyle name="ไม่ติด 60 6" xfId="26483"/>
    <cellStyle name="ไม่ติด 60 7" xfId="26484"/>
    <cellStyle name="ไม่ติด 61" xfId="26485"/>
    <cellStyle name="ไม่ติด 62" xfId="28963"/>
    <cellStyle name="ไม่ติด 7" xfId="26486"/>
    <cellStyle name="ไม่ติด 7 2" xfId="26487"/>
    <cellStyle name="ไม่ติด 7 2 2" xfId="26488"/>
    <cellStyle name="ไม่ติด 7 2 3" xfId="26489"/>
    <cellStyle name="ไม่ติด 7 2 4" xfId="26490"/>
    <cellStyle name="ไม่ติด 7 2 5" xfId="26491"/>
    <cellStyle name="ไม่ติด 7 2 6" xfId="26492"/>
    <cellStyle name="ไม่ติด 7 2 7" xfId="26493"/>
    <cellStyle name="ไม่ติด 7 3" xfId="26494"/>
    <cellStyle name="ไม่ติด 7 3 2" xfId="26495"/>
    <cellStyle name="ไม่ติด 7 3 3" xfId="26496"/>
    <cellStyle name="ไม่ติด 7 3 4" xfId="26497"/>
    <cellStyle name="ไม่ติด 7 3 5" xfId="26498"/>
    <cellStyle name="ไม่ติด 7 3 6" xfId="26499"/>
    <cellStyle name="ไม่ติด 7 3 7" xfId="26500"/>
    <cellStyle name="ไม่ติด 8" xfId="26501"/>
    <cellStyle name="ไม่ติด 8 2" xfId="26502"/>
    <cellStyle name="ไม่ติด 8 2 2" xfId="26503"/>
    <cellStyle name="ไม่ติด 8 2 3" xfId="26504"/>
    <cellStyle name="ไม่ติด 8 2 4" xfId="26505"/>
    <cellStyle name="ไม่ติด 8 2 5" xfId="26506"/>
    <cellStyle name="ไม่ติด 8 2 6" xfId="26507"/>
    <cellStyle name="ไม่ติด 8 2 7" xfId="26508"/>
    <cellStyle name="ไม่ติด 8 3" xfId="26509"/>
    <cellStyle name="ไม่ติด 8 3 2" xfId="26510"/>
    <cellStyle name="ไม่ติด 8 3 3" xfId="26511"/>
    <cellStyle name="ไม่ติด 8 3 4" xfId="26512"/>
    <cellStyle name="ไม่ติด 8 3 5" xfId="26513"/>
    <cellStyle name="ไม่ติด 8 3 6" xfId="26514"/>
    <cellStyle name="ไม่ติด 8 3 7" xfId="26515"/>
    <cellStyle name="ไม่ติด 9" xfId="26516"/>
    <cellStyle name="ไม่ติด 9 2" xfId="26517"/>
    <cellStyle name="ไม่ติด 9 2 2" xfId="26518"/>
    <cellStyle name="ไม่ติด 9 2 3" xfId="26519"/>
    <cellStyle name="ไม่ติด 9 2 4" xfId="26520"/>
    <cellStyle name="ไม่ติด 9 2 5" xfId="26521"/>
    <cellStyle name="ไม่ติด 9 2 6" xfId="26522"/>
    <cellStyle name="ไม่ติด 9 2 7" xfId="26523"/>
    <cellStyle name="ไม่ติด 9 3" xfId="26524"/>
    <cellStyle name="ไม่ติด 9 3 2" xfId="26525"/>
    <cellStyle name="ไม่ติด 9 3 3" xfId="26526"/>
    <cellStyle name="ไม่ติด 9 3 4" xfId="26527"/>
    <cellStyle name="ไม่ติด 9 3 5" xfId="26528"/>
    <cellStyle name="ไม่ติด 9 3 6" xfId="26529"/>
    <cellStyle name="ไม่ติด 9 3 7" xfId="26530"/>
    <cellStyle name="แย่ 2" xfId="26531"/>
    <cellStyle name="แย่ 2 10" xfId="26532"/>
    <cellStyle name="แย่ 2 11" xfId="26533"/>
    <cellStyle name="แย่ 2 12" xfId="26534"/>
    <cellStyle name="แย่ 2 13" xfId="26535"/>
    <cellStyle name="แย่ 2 14" xfId="26536"/>
    <cellStyle name="แย่ 2 15" xfId="26537"/>
    <cellStyle name="แย่ 2 16" xfId="26538"/>
    <cellStyle name="แย่ 2 17" xfId="26539"/>
    <cellStyle name="แย่ 2 18" xfId="26540"/>
    <cellStyle name="แย่ 2 19" xfId="26541"/>
    <cellStyle name="แย่ 2 2" xfId="26542"/>
    <cellStyle name="แย่ 2 2 2" xfId="26543"/>
    <cellStyle name="แย่ 2 2 3" xfId="26544"/>
    <cellStyle name="แย่ 2 20" xfId="26545"/>
    <cellStyle name="แย่ 2 21" xfId="26546"/>
    <cellStyle name="แย่ 2 22" xfId="26547"/>
    <cellStyle name="แย่ 2 23" xfId="28964"/>
    <cellStyle name="แย่ 2 3" xfId="26548"/>
    <cellStyle name="แย่ 2 3 2" xfId="26549"/>
    <cellStyle name="แย่ 2 3 3" xfId="26550"/>
    <cellStyle name="แย่ 2 4" xfId="26551"/>
    <cellStyle name="แย่ 2 4 2" xfId="26552"/>
    <cellStyle name="แย่ 2 4 3" xfId="26553"/>
    <cellStyle name="แย่ 2 5" xfId="26554"/>
    <cellStyle name="แย่ 2 5 2" xfId="26555"/>
    <cellStyle name="แย่ 2 5 3" xfId="26556"/>
    <cellStyle name="แย่ 2 6" xfId="26557"/>
    <cellStyle name="แย่ 2 7" xfId="26558"/>
    <cellStyle name="แย่ 2 8" xfId="26559"/>
    <cellStyle name="แย่ 2 9" xfId="26560"/>
    <cellStyle name="แย่ 3" xfId="26561"/>
    <cellStyle name="แย่ 4" xfId="26562"/>
    <cellStyle name="แย่ 5" xfId="26563"/>
    <cellStyle name="แย่ 6" xfId="26564"/>
    <cellStyle name="แย่ 7" xfId="26565"/>
    <cellStyle name="ฤธถ [0]_95" xfId="26566"/>
    <cellStyle name="ฤธถ_95" xfId="26567"/>
    <cellStyle name="ล๋ศญ [0]_95" xfId="26568"/>
    <cellStyle name="ล๋ศญ_95" xfId="26569"/>
    <cellStyle name="ลักษณะ 1" xfId="26570"/>
    <cellStyle name="ลักษณะ 1 10" xfId="26571"/>
    <cellStyle name="ลักษณะ 1 10 2" xfId="26572"/>
    <cellStyle name="ลักษณะ 1 10 3" xfId="26573"/>
    <cellStyle name="ลักษณะ 1 11" xfId="26574"/>
    <cellStyle name="ลักษณะ 1 11 2" xfId="26575"/>
    <cellStyle name="ลักษณะ 1 11 3" xfId="26576"/>
    <cellStyle name="ลักษณะ 1 12" xfId="26577"/>
    <cellStyle name="ลักษณะ 1 12 2" xfId="26578"/>
    <cellStyle name="ลักษณะ 1 12 3" xfId="26579"/>
    <cellStyle name="ลักษณะ 1 13" xfId="26580"/>
    <cellStyle name="ลักษณะ 1 13 2" xfId="26581"/>
    <cellStyle name="ลักษณะ 1 13 3" xfId="26582"/>
    <cellStyle name="ลักษณะ 1 14" xfId="26583"/>
    <cellStyle name="ลักษณะ 1 14 2" xfId="26584"/>
    <cellStyle name="ลักษณะ 1 14 3" xfId="26585"/>
    <cellStyle name="ลักษณะ 1 15" xfId="26586"/>
    <cellStyle name="ลักษณะ 1 16" xfId="26587"/>
    <cellStyle name="ลักษณะ 1 17" xfId="26588"/>
    <cellStyle name="ลักษณะ 1 18" xfId="26589"/>
    <cellStyle name="ลักษณะ 1 19" xfId="26590"/>
    <cellStyle name="ลักษณะ 1 2" xfId="26591"/>
    <cellStyle name="ลักษณะ 1 2 10" xfId="26592"/>
    <cellStyle name="ลักษณะ 1 2 10 2" xfId="26593"/>
    <cellStyle name="ลักษณะ 1 2 10 3" xfId="26594"/>
    <cellStyle name="ลักษณะ 1 2 11" xfId="26595"/>
    <cellStyle name="ลักษณะ 1 2 11 2" xfId="26596"/>
    <cellStyle name="ลักษณะ 1 2 11 3" xfId="26597"/>
    <cellStyle name="ลักษณะ 1 2 12" xfId="26598"/>
    <cellStyle name="ลักษณะ 1 2 12 2" xfId="26599"/>
    <cellStyle name="ลักษณะ 1 2 12 3" xfId="26600"/>
    <cellStyle name="ลักษณะ 1 2 13" xfId="26601"/>
    <cellStyle name="ลักษณะ 1 2 13 2" xfId="26602"/>
    <cellStyle name="ลักษณะ 1 2 13 3" xfId="26603"/>
    <cellStyle name="ลักษณะ 1 2 14" xfId="26604"/>
    <cellStyle name="ลักษณะ 1 2 15" xfId="26605"/>
    <cellStyle name="ลักษณะ 1 2 16" xfId="26606"/>
    <cellStyle name="ลักษณะ 1 2 17" xfId="26607"/>
    <cellStyle name="ลักษณะ 1 2 18" xfId="26608"/>
    <cellStyle name="ลักษณะ 1 2 19" xfId="26609"/>
    <cellStyle name="ลักษณะ 1 2 2" xfId="26610"/>
    <cellStyle name="ลักษณะ 1 2 2 2" xfId="26611"/>
    <cellStyle name="ลักษณะ 1 2 2 3" xfId="26612"/>
    <cellStyle name="ลักษณะ 1 2 20" xfId="26613"/>
    <cellStyle name="ลักษณะ 1 2 21" xfId="26614"/>
    <cellStyle name="ลักษณะ 1 2 22" xfId="26615"/>
    <cellStyle name="ลักษณะ 1 2 23" xfId="26616"/>
    <cellStyle name="ลักษณะ 1 2 24" xfId="26617"/>
    <cellStyle name="ลักษณะ 1 2 25" xfId="26618"/>
    <cellStyle name="ลักษณะ 1 2 26" xfId="26619"/>
    <cellStyle name="ลักษณะ 1 2 27" xfId="26620"/>
    <cellStyle name="ลักษณะ 1 2 28" xfId="26621"/>
    <cellStyle name="ลักษณะ 1 2 29" xfId="26622"/>
    <cellStyle name="ลักษณะ 1 2 3" xfId="26623"/>
    <cellStyle name="ลักษณะ 1 2 3 2" xfId="26624"/>
    <cellStyle name="ลักษณะ 1 2 3 3" xfId="26625"/>
    <cellStyle name="ลักษณะ 1 2 30" xfId="26626"/>
    <cellStyle name="ลักษณะ 1 2 31" xfId="26627"/>
    <cellStyle name="ลักษณะ 1 2 32" xfId="26628"/>
    <cellStyle name="ลักษณะ 1 2 33" xfId="26629"/>
    <cellStyle name="ลักษณะ 1 2 34" xfId="26630"/>
    <cellStyle name="ลักษณะ 1 2 35" xfId="26631"/>
    <cellStyle name="ลักษณะ 1 2 36" xfId="26632"/>
    <cellStyle name="ลักษณะ 1 2 37" xfId="26633"/>
    <cellStyle name="ลักษณะ 1 2 38" xfId="26634"/>
    <cellStyle name="ลักษณะ 1 2 39" xfId="26635"/>
    <cellStyle name="ลักษณะ 1 2 4" xfId="26636"/>
    <cellStyle name="ลักษณะ 1 2 4 2" xfId="26637"/>
    <cellStyle name="ลักษณะ 1 2 4 3" xfId="26638"/>
    <cellStyle name="ลักษณะ 1 2 40" xfId="26639"/>
    <cellStyle name="ลักษณะ 1 2 41" xfId="26640"/>
    <cellStyle name="ลักษณะ 1 2 42" xfId="26641"/>
    <cellStyle name="ลักษณะ 1 2 43" xfId="26642"/>
    <cellStyle name="ลักษณะ 1 2 44" xfId="26643"/>
    <cellStyle name="ลักษณะ 1 2 45" xfId="26644"/>
    <cellStyle name="ลักษณะ 1 2 46" xfId="26645"/>
    <cellStyle name="ลักษณะ 1 2 47" xfId="26646"/>
    <cellStyle name="ลักษณะ 1 2 48" xfId="26647"/>
    <cellStyle name="ลักษณะ 1 2 49" xfId="26648"/>
    <cellStyle name="ลักษณะ 1 2 5" xfId="26649"/>
    <cellStyle name="ลักษณะ 1 2 5 2" xfId="26650"/>
    <cellStyle name="ลักษณะ 1 2 5 3" xfId="26651"/>
    <cellStyle name="ลักษณะ 1 2 50" xfId="26652"/>
    <cellStyle name="ลักษณะ 1 2 51" xfId="26653"/>
    <cellStyle name="ลักษณะ 1 2 52" xfId="26654"/>
    <cellStyle name="ลักษณะ 1 2 53" xfId="26655"/>
    <cellStyle name="ลักษณะ 1 2 54" xfId="26656"/>
    <cellStyle name="ลักษณะ 1 2 55" xfId="26657"/>
    <cellStyle name="ลักษณะ 1 2 56" xfId="26658"/>
    <cellStyle name="ลักษณะ 1 2 57" xfId="26659"/>
    <cellStyle name="ลักษณะ 1 2 58" xfId="26660"/>
    <cellStyle name="ลักษณะ 1 2 59" xfId="26661"/>
    <cellStyle name="ลักษณะ 1 2 6" xfId="26662"/>
    <cellStyle name="ลักษณะ 1 2 6 2" xfId="26663"/>
    <cellStyle name="ลักษณะ 1 2 6 3" xfId="26664"/>
    <cellStyle name="ลักษณะ 1 2 60" xfId="26665"/>
    <cellStyle name="ลักษณะ 1 2 61" xfId="26666"/>
    <cellStyle name="ลักษณะ 1 2 62" xfId="28292"/>
    <cellStyle name="ลักษณะ 1 2 7" xfId="26667"/>
    <cellStyle name="ลักษณะ 1 2 7 2" xfId="26668"/>
    <cellStyle name="ลักษณะ 1 2 7 3" xfId="26669"/>
    <cellStyle name="ลักษณะ 1 2 8" xfId="26670"/>
    <cellStyle name="ลักษณะ 1 2 8 2" xfId="26671"/>
    <cellStyle name="ลักษณะ 1 2 8 3" xfId="26672"/>
    <cellStyle name="ลักษณะ 1 2 9" xfId="26673"/>
    <cellStyle name="ลักษณะ 1 2 9 2" xfId="26674"/>
    <cellStyle name="ลักษณะ 1 2 9 3" xfId="26675"/>
    <cellStyle name="ลักษณะ 1 20" xfId="26676"/>
    <cellStyle name="ลักษณะ 1 21" xfId="26677"/>
    <cellStyle name="ลักษณะ 1 22" xfId="26678"/>
    <cellStyle name="ลักษณะ 1 23" xfId="26679"/>
    <cellStyle name="ลักษณะ 1 24" xfId="26680"/>
    <cellStyle name="ลักษณะ 1 25" xfId="26681"/>
    <cellStyle name="ลักษณะ 1 26" xfId="26682"/>
    <cellStyle name="ลักษณะ 1 27" xfId="26683"/>
    <cellStyle name="ลักษณะ 1 28" xfId="26684"/>
    <cellStyle name="ลักษณะ 1 29" xfId="26685"/>
    <cellStyle name="ลักษณะ 1 3" xfId="26686"/>
    <cellStyle name="ลักษณะ 1 3 10" xfId="26687"/>
    <cellStyle name="ลักษณะ 1 3 11" xfId="26688"/>
    <cellStyle name="ลักษณะ 1 3 12" xfId="26689"/>
    <cellStyle name="ลักษณะ 1 3 13" xfId="26690"/>
    <cellStyle name="ลักษณะ 1 3 14" xfId="26691"/>
    <cellStyle name="ลักษณะ 1 3 15" xfId="26692"/>
    <cellStyle name="ลักษณะ 1 3 16" xfId="26693"/>
    <cellStyle name="ลักษณะ 1 3 17" xfId="26694"/>
    <cellStyle name="ลักษณะ 1 3 18" xfId="26695"/>
    <cellStyle name="ลักษณะ 1 3 19" xfId="26696"/>
    <cellStyle name="ลักษณะ 1 3 2" xfId="26697"/>
    <cellStyle name="ลักษณะ 1 3 20" xfId="26698"/>
    <cellStyle name="ลักษณะ 1 3 21" xfId="26699"/>
    <cellStyle name="ลักษณะ 1 3 22" xfId="26700"/>
    <cellStyle name="ลักษณะ 1 3 23" xfId="26701"/>
    <cellStyle name="ลักษณะ 1 3 24" xfId="26702"/>
    <cellStyle name="ลักษณะ 1 3 25" xfId="26703"/>
    <cellStyle name="ลักษณะ 1 3 26" xfId="26704"/>
    <cellStyle name="ลักษณะ 1 3 27" xfId="26705"/>
    <cellStyle name="ลักษณะ 1 3 28" xfId="26706"/>
    <cellStyle name="ลักษณะ 1 3 29" xfId="26707"/>
    <cellStyle name="ลักษณะ 1 3 3" xfId="26708"/>
    <cellStyle name="ลักษณะ 1 3 30" xfId="26709"/>
    <cellStyle name="ลักษณะ 1 3 4" xfId="26710"/>
    <cellStyle name="ลักษณะ 1 3 5" xfId="26711"/>
    <cellStyle name="ลักษณะ 1 3 6" xfId="26712"/>
    <cellStyle name="ลักษณะ 1 3 7" xfId="26713"/>
    <cellStyle name="ลักษณะ 1 3 8" xfId="26714"/>
    <cellStyle name="ลักษณะ 1 3 9" xfId="26715"/>
    <cellStyle name="ลักษณะ 1 30" xfId="26716"/>
    <cellStyle name="ลักษณะ 1 31" xfId="26717"/>
    <cellStyle name="ลักษณะ 1 32" xfId="26718"/>
    <cellStyle name="ลักษณะ 1 33" xfId="26719"/>
    <cellStyle name="ลักษณะ 1 34" xfId="26720"/>
    <cellStyle name="ลักษณะ 1 35" xfId="26721"/>
    <cellStyle name="ลักษณะ 1 36" xfId="26722"/>
    <cellStyle name="ลักษณะ 1 37" xfId="26723"/>
    <cellStyle name="ลักษณะ 1 38" xfId="26724"/>
    <cellStyle name="ลักษณะ 1 39" xfId="26725"/>
    <cellStyle name="ลักษณะ 1 4" xfId="26726"/>
    <cellStyle name="ลักษณะ 1 4 10" xfId="26727"/>
    <cellStyle name="ลักษณะ 1 4 11" xfId="26728"/>
    <cellStyle name="ลักษณะ 1 4 12" xfId="26729"/>
    <cellStyle name="ลักษณะ 1 4 13" xfId="26730"/>
    <cellStyle name="ลักษณะ 1 4 14" xfId="26731"/>
    <cellStyle name="ลักษณะ 1 4 15" xfId="26732"/>
    <cellStyle name="ลักษณะ 1 4 16" xfId="26733"/>
    <cellStyle name="ลักษณะ 1 4 17" xfId="26734"/>
    <cellStyle name="ลักษณะ 1 4 18" xfId="26735"/>
    <cellStyle name="ลักษณะ 1 4 19" xfId="26736"/>
    <cellStyle name="ลักษณะ 1 4 2" xfId="26737"/>
    <cellStyle name="ลักษณะ 1 4 20" xfId="26738"/>
    <cellStyle name="ลักษณะ 1 4 21" xfId="26739"/>
    <cellStyle name="ลักษณะ 1 4 22" xfId="26740"/>
    <cellStyle name="ลักษณะ 1 4 23" xfId="26741"/>
    <cellStyle name="ลักษณะ 1 4 24" xfId="26742"/>
    <cellStyle name="ลักษณะ 1 4 25" xfId="26743"/>
    <cellStyle name="ลักษณะ 1 4 26" xfId="26744"/>
    <cellStyle name="ลักษณะ 1 4 27" xfId="26745"/>
    <cellStyle name="ลักษณะ 1 4 28" xfId="26746"/>
    <cellStyle name="ลักษณะ 1 4 29" xfId="26747"/>
    <cellStyle name="ลักษณะ 1 4 3" xfId="26748"/>
    <cellStyle name="ลักษณะ 1 4 30" xfId="26749"/>
    <cellStyle name="ลักษณะ 1 4 4" xfId="26750"/>
    <cellStyle name="ลักษณะ 1 4 5" xfId="26751"/>
    <cellStyle name="ลักษณะ 1 4 6" xfId="26752"/>
    <cellStyle name="ลักษณะ 1 4 7" xfId="26753"/>
    <cellStyle name="ลักษณะ 1 4 8" xfId="26754"/>
    <cellStyle name="ลักษณะ 1 4 9" xfId="26755"/>
    <cellStyle name="ลักษณะ 1 40" xfId="26756"/>
    <cellStyle name="ลักษณะ 1 41" xfId="26757"/>
    <cellStyle name="ลักษณะ 1 42" xfId="26758"/>
    <cellStyle name="ลักษณะ 1 43" xfId="26759"/>
    <cellStyle name="ลักษณะ 1 44" xfId="26760"/>
    <cellStyle name="ลักษณะ 1 45" xfId="26761"/>
    <cellStyle name="ลักษณะ 1 46" xfId="26762"/>
    <cellStyle name="ลักษณะ 1 47" xfId="26763"/>
    <cellStyle name="ลักษณะ 1 48" xfId="26764"/>
    <cellStyle name="ลักษณะ 1 49" xfId="26765"/>
    <cellStyle name="ลักษณะ 1 5" xfId="26766"/>
    <cellStyle name="ลักษณะ 1 5 2" xfId="26767"/>
    <cellStyle name="ลักษณะ 1 5 3" xfId="26768"/>
    <cellStyle name="ลักษณะ 1 50" xfId="26769"/>
    <cellStyle name="ลักษณะ 1 51" xfId="26770"/>
    <cellStyle name="ลักษณะ 1 52" xfId="26771"/>
    <cellStyle name="ลักษณะ 1 53" xfId="26772"/>
    <cellStyle name="ลักษณะ 1 54" xfId="26773"/>
    <cellStyle name="ลักษณะ 1 55" xfId="26774"/>
    <cellStyle name="ลักษณะ 1 56" xfId="26775"/>
    <cellStyle name="ลักษณะ 1 57" xfId="26776"/>
    <cellStyle name="ลักษณะ 1 58" xfId="26777"/>
    <cellStyle name="ลักษณะ 1 59" xfId="26778"/>
    <cellStyle name="ลักษณะ 1 6" xfId="26779"/>
    <cellStyle name="ลักษณะ 1 6 2" xfId="26780"/>
    <cellStyle name="ลักษณะ 1 6 3" xfId="26781"/>
    <cellStyle name="ลักษณะ 1 60" xfId="26782"/>
    <cellStyle name="ลักษณะ 1 61" xfId="26783"/>
    <cellStyle name="ลักษณะ 1 62" xfId="26784"/>
    <cellStyle name="ลักษณะ 1 63" xfId="28415"/>
    <cellStyle name="ลักษณะ 1 7" xfId="26785"/>
    <cellStyle name="ลักษณะ 1 7 2" xfId="26786"/>
    <cellStyle name="ลักษณะ 1 7 3" xfId="26787"/>
    <cellStyle name="ลักษณะ 1 8" xfId="26788"/>
    <cellStyle name="ลักษณะ 1 8 2" xfId="26789"/>
    <cellStyle name="ลักษณะ 1 8 3" xfId="26790"/>
    <cellStyle name="ลักษณะ 1 9" xfId="26791"/>
    <cellStyle name="ลักษณะ 1 9 2" xfId="26792"/>
    <cellStyle name="ลักษณะ 1 9 3" xfId="26793"/>
    <cellStyle name="วฅมุ_4ฟ๙ฝวภ๛" xfId="26794"/>
    <cellStyle name="ส่วนที่ถูกเน้น1 2" xfId="26795"/>
    <cellStyle name="ส่วนที่ถูกเน้น1 2 10" xfId="26796"/>
    <cellStyle name="ส่วนที่ถูกเน้น1 2 11" xfId="26797"/>
    <cellStyle name="ส่วนที่ถูกเน้น1 2 12" xfId="26798"/>
    <cellStyle name="ส่วนที่ถูกเน้น1 2 13" xfId="26799"/>
    <cellStyle name="ส่วนที่ถูกเน้น1 2 14" xfId="26800"/>
    <cellStyle name="ส่วนที่ถูกเน้น1 2 15" xfId="26801"/>
    <cellStyle name="ส่วนที่ถูกเน้น1 2 16" xfId="26802"/>
    <cellStyle name="ส่วนที่ถูกเน้น1 2 17" xfId="26803"/>
    <cellStyle name="ส่วนที่ถูกเน้น1 2 18" xfId="26804"/>
    <cellStyle name="ส่วนที่ถูกเน้น1 2 19" xfId="26805"/>
    <cellStyle name="ส่วนที่ถูกเน้น1 2 2" xfId="26806"/>
    <cellStyle name="ส่วนที่ถูกเน้น1 2 2 2" xfId="26807"/>
    <cellStyle name="ส่วนที่ถูกเน้น1 2 2 3" xfId="26808"/>
    <cellStyle name="ส่วนที่ถูกเน้น1 2 20" xfId="26809"/>
    <cellStyle name="ส่วนที่ถูกเน้น1 2 21" xfId="26810"/>
    <cellStyle name="ส่วนที่ถูกเน้น1 2 22" xfId="26811"/>
    <cellStyle name="ส่วนที่ถูกเน้น1 2 23" xfId="28965"/>
    <cellStyle name="ส่วนที่ถูกเน้น1 2 3" xfId="26812"/>
    <cellStyle name="ส่วนที่ถูกเน้น1 2 3 2" xfId="26813"/>
    <cellStyle name="ส่วนที่ถูกเน้น1 2 3 3" xfId="26814"/>
    <cellStyle name="ส่วนที่ถูกเน้น1 2 4" xfId="26815"/>
    <cellStyle name="ส่วนที่ถูกเน้น1 2 4 2" xfId="26816"/>
    <cellStyle name="ส่วนที่ถูกเน้น1 2 4 3" xfId="26817"/>
    <cellStyle name="ส่วนที่ถูกเน้น1 2 5" xfId="26818"/>
    <cellStyle name="ส่วนที่ถูกเน้น1 2 5 2" xfId="26819"/>
    <cellStyle name="ส่วนที่ถูกเน้น1 2 5 3" xfId="26820"/>
    <cellStyle name="ส่วนที่ถูกเน้น1 2 6" xfId="26821"/>
    <cellStyle name="ส่วนที่ถูกเน้น1 2 7" xfId="26822"/>
    <cellStyle name="ส่วนที่ถูกเน้น1 2 8" xfId="26823"/>
    <cellStyle name="ส่วนที่ถูกเน้น1 2 9" xfId="26824"/>
    <cellStyle name="ส่วนที่ถูกเน้น1 3" xfId="26825"/>
    <cellStyle name="ส่วนที่ถูกเน้น1 4" xfId="26826"/>
    <cellStyle name="ส่วนที่ถูกเน้น1 5" xfId="26827"/>
    <cellStyle name="ส่วนที่ถูกเน้น1 6" xfId="26828"/>
    <cellStyle name="ส่วนที่ถูกเน้น1 7" xfId="26829"/>
    <cellStyle name="ส่วนที่ถูกเน้น2 2" xfId="26830"/>
    <cellStyle name="ส่วนที่ถูกเน้น2 2 10" xfId="26831"/>
    <cellStyle name="ส่วนที่ถูกเน้น2 2 11" xfId="26832"/>
    <cellStyle name="ส่วนที่ถูกเน้น2 2 12" xfId="26833"/>
    <cellStyle name="ส่วนที่ถูกเน้น2 2 13" xfId="26834"/>
    <cellStyle name="ส่วนที่ถูกเน้น2 2 14" xfId="26835"/>
    <cellStyle name="ส่วนที่ถูกเน้น2 2 15" xfId="26836"/>
    <cellStyle name="ส่วนที่ถูกเน้น2 2 16" xfId="26837"/>
    <cellStyle name="ส่วนที่ถูกเน้น2 2 17" xfId="26838"/>
    <cellStyle name="ส่วนที่ถูกเน้น2 2 18" xfId="26839"/>
    <cellStyle name="ส่วนที่ถูกเน้น2 2 19" xfId="26840"/>
    <cellStyle name="ส่วนที่ถูกเน้น2 2 2" xfId="26841"/>
    <cellStyle name="ส่วนที่ถูกเน้น2 2 2 2" xfId="26842"/>
    <cellStyle name="ส่วนที่ถูกเน้น2 2 2 3" xfId="26843"/>
    <cellStyle name="ส่วนที่ถูกเน้น2 2 20" xfId="26844"/>
    <cellStyle name="ส่วนที่ถูกเน้น2 2 21" xfId="26845"/>
    <cellStyle name="ส่วนที่ถูกเน้น2 2 22" xfId="26846"/>
    <cellStyle name="ส่วนที่ถูกเน้น2 2 23" xfId="28966"/>
    <cellStyle name="ส่วนที่ถูกเน้น2 2 3" xfId="26847"/>
    <cellStyle name="ส่วนที่ถูกเน้น2 2 3 2" xfId="26848"/>
    <cellStyle name="ส่วนที่ถูกเน้น2 2 3 3" xfId="26849"/>
    <cellStyle name="ส่วนที่ถูกเน้น2 2 4" xfId="26850"/>
    <cellStyle name="ส่วนที่ถูกเน้น2 2 4 2" xfId="26851"/>
    <cellStyle name="ส่วนที่ถูกเน้น2 2 4 3" xfId="26852"/>
    <cellStyle name="ส่วนที่ถูกเน้น2 2 5" xfId="26853"/>
    <cellStyle name="ส่วนที่ถูกเน้น2 2 5 2" xfId="26854"/>
    <cellStyle name="ส่วนที่ถูกเน้น2 2 5 3" xfId="26855"/>
    <cellStyle name="ส่วนที่ถูกเน้น2 2 6" xfId="26856"/>
    <cellStyle name="ส่วนที่ถูกเน้น2 2 7" xfId="26857"/>
    <cellStyle name="ส่วนที่ถูกเน้น2 2 8" xfId="26858"/>
    <cellStyle name="ส่วนที่ถูกเน้น2 2 9" xfId="26859"/>
    <cellStyle name="ส่วนที่ถูกเน้น2 3" xfId="26860"/>
    <cellStyle name="ส่วนที่ถูกเน้น2 4" xfId="26861"/>
    <cellStyle name="ส่วนที่ถูกเน้น2 5" xfId="26862"/>
    <cellStyle name="ส่วนที่ถูกเน้น2 6" xfId="26863"/>
    <cellStyle name="ส่วนที่ถูกเน้น2 7" xfId="26864"/>
    <cellStyle name="ส่วนที่ถูกเน้น3 2" xfId="26865"/>
    <cellStyle name="ส่วนที่ถูกเน้น3 2 10" xfId="26866"/>
    <cellStyle name="ส่วนที่ถูกเน้น3 2 11" xfId="26867"/>
    <cellStyle name="ส่วนที่ถูกเน้น3 2 12" xfId="26868"/>
    <cellStyle name="ส่วนที่ถูกเน้น3 2 13" xfId="26869"/>
    <cellStyle name="ส่วนที่ถูกเน้น3 2 14" xfId="26870"/>
    <cellStyle name="ส่วนที่ถูกเน้น3 2 15" xfId="26871"/>
    <cellStyle name="ส่วนที่ถูกเน้น3 2 16" xfId="26872"/>
    <cellStyle name="ส่วนที่ถูกเน้น3 2 17" xfId="26873"/>
    <cellStyle name="ส่วนที่ถูกเน้น3 2 18" xfId="26874"/>
    <cellStyle name="ส่วนที่ถูกเน้น3 2 19" xfId="26875"/>
    <cellStyle name="ส่วนที่ถูกเน้น3 2 2" xfId="26876"/>
    <cellStyle name="ส่วนที่ถูกเน้น3 2 2 2" xfId="26877"/>
    <cellStyle name="ส่วนที่ถูกเน้น3 2 2 3" xfId="26878"/>
    <cellStyle name="ส่วนที่ถูกเน้น3 2 20" xfId="26879"/>
    <cellStyle name="ส่วนที่ถูกเน้น3 2 21" xfId="26880"/>
    <cellStyle name="ส่วนที่ถูกเน้น3 2 22" xfId="26881"/>
    <cellStyle name="ส่วนที่ถูกเน้น3 2 23" xfId="28967"/>
    <cellStyle name="ส่วนที่ถูกเน้น3 2 3" xfId="26882"/>
    <cellStyle name="ส่วนที่ถูกเน้น3 2 3 2" xfId="26883"/>
    <cellStyle name="ส่วนที่ถูกเน้น3 2 3 3" xfId="26884"/>
    <cellStyle name="ส่วนที่ถูกเน้น3 2 4" xfId="26885"/>
    <cellStyle name="ส่วนที่ถูกเน้น3 2 4 2" xfId="26886"/>
    <cellStyle name="ส่วนที่ถูกเน้น3 2 4 3" xfId="26887"/>
    <cellStyle name="ส่วนที่ถูกเน้น3 2 5" xfId="26888"/>
    <cellStyle name="ส่วนที่ถูกเน้น3 2 5 2" xfId="26889"/>
    <cellStyle name="ส่วนที่ถูกเน้น3 2 5 3" xfId="26890"/>
    <cellStyle name="ส่วนที่ถูกเน้น3 2 6" xfId="26891"/>
    <cellStyle name="ส่วนที่ถูกเน้น3 2 7" xfId="26892"/>
    <cellStyle name="ส่วนที่ถูกเน้น3 2 8" xfId="26893"/>
    <cellStyle name="ส่วนที่ถูกเน้น3 2 9" xfId="26894"/>
    <cellStyle name="ส่วนที่ถูกเน้น3 3" xfId="26895"/>
    <cellStyle name="ส่วนที่ถูกเน้น3 4" xfId="26896"/>
    <cellStyle name="ส่วนที่ถูกเน้น3 5" xfId="26897"/>
    <cellStyle name="ส่วนที่ถูกเน้น3 6" xfId="26898"/>
    <cellStyle name="ส่วนที่ถูกเน้น3 7" xfId="26899"/>
    <cellStyle name="ส่วนที่ถูกเน้น4 2" xfId="26900"/>
    <cellStyle name="ส่วนที่ถูกเน้น4 2 10" xfId="26901"/>
    <cellStyle name="ส่วนที่ถูกเน้น4 2 11" xfId="26902"/>
    <cellStyle name="ส่วนที่ถูกเน้น4 2 12" xfId="26903"/>
    <cellStyle name="ส่วนที่ถูกเน้น4 2 13" xfId="26904"/>
    <cellStyle name="ส่วนที่ถูกเน้น4 2 14" xfId="26905"/>
    <cellStyle name="ส่วนที่ถูกเน้น4 2 15" xfId="26906"/>
    <cellStyle name="ส่วนที่ถูกเน้น4 2 16" xfId="26907"/>
    <cellStyle name="ส่วนที่ถูกเน้น4 2 17" xfId="26908"/>
    <cellStyle name="ส่วนที่ถูกเน้น4 2 18" xfId="26909"/>
    <cellStyle name="ส่วนที่ถูกเน้น4 2 19" xfId="26910"/>
    <cellStyle name="ส่วนที่ถูกเน้น4 2 2" xfId="26911"/>
    <cellStyle name="ส่วนที่ถูกเน้น4 2 2 2" xfId="26912"/>
    <cellStyle name="ส่วนที่ถูกเน้น4 2 2 3" xfId="26913"/>
    <cellStyle name="ส่วนที่ถูกเน้น4 2 20" xfId="26914"/>
    <cellStyle name="ส่วนที่ถูกเน้น4 2 21" xfId="26915"/>
    <cellStyle name="ส่วนที่ถูกเน้น4 2 22" xfId="26916"/>
    <cellStyle name="ส่วนที่ถูกเน้น4 2 23" xfId="28968"/>
    <cellStyle name="ส่วนที่ถูกเน้น4 2 3" xfId="26917"/>
    <cellStyle name="ส่วนที่ถูกเน้น4 2 3 2" xfId="26918"/>
    <cellStyle name="ส่วนที่ถูกเน้น4 2 3 3" xfId="26919"/>
    <cellStyle name="ส่วนที่ถูกเน้น4 2 4" xfId="26920"/>
    <cellStyle name="ส่วนที่ถูกเน้น4 2 4 2" xfId="26921"/>
    <cellStyle name="ส่วนที่ถูกเน้น4 2 4 3" xfId="26922"/>
    <cellStyle name="ส่วนที่ถูกเน้น4 2 5" xfId="26923"/>
    <cellStyle name="ส่วนที่ถูกเน้น4 2 5 2" xfId="26924"/>
    <cellStyle name="ส่วนที่ถูกเน้น4 2 5 3" xfId="26925"/>
    <cellStyle name="ส่วนที่ถูกเน้น4 2 6" xfId="26926"/>
    <cellStyle name="ส่วนที่ถูกเน้น4 2 7" xfId="26927"/>
    <cellStyle name="ส่วนที่ถูกเน้น4 2 8" xfId="26928"/>
    <cellStyle name="ส่วนที่ถูกเน้น4 2 9" xfId="26929"/>
    <cellStyle name="ส่วนที่ถูกเน้น4 3" xfId="26930"/>
    <cellStyle name="ส่วนที่ถูกเน้น4 4" xfId="26931"/>
    <cellStyle name="ส่วนที่ถูกเน้น4 5" xfId="26932"/>
    <cellStyle name="ส่วนที่ถูกเน้น4 6" xfId="26933"/>
    <cellStyle name="ส่วนที่ถูกเน้น4 7" xfId="26934"/>
    <cellStyle name="ส่วนที่ถูกเน้น5 2" xfId="26935"/>
    <cellStyle name="ส่วนที่ถูกเน้น5 2 10" xfId="26936"/>
    <cellStyle name="ส่วนที่ถูกเน้น5 2 11" xfId="26937"/>
    <cellStyle name="ส่วนที่ถูกเน้น5 2 12" xfId="26938"/>
    <cellStyle name="ส่วนที่ถูกเน้น5 2 13" xfId="26939"/>
    <cellStyle name="ส่วนที่ถูกเน้น5 2 14" xfId="26940"/>
    <cellStyle name="ส่วนที่ถูกเน้น5 2 15" xfId="26941"/>
    <cellStyle name="ส่วนที่ถูกเน้น5 2 16" xfId="26942"/>
    <cellStyle name="ส่วนที่ถูกเน้น5 2 17" xfId="26943"/>
    <cellStyle name="ส่วนที่ถูกเน้น5 2 18" xfId="26944"/>
    <cellStyle name="ส่วนที่ถูกเน้น5 2 19" xfId="26945"/>
    <cellStyle name="ส่วนที่ถูกเน้น5 2 2" xfId="26946"/>
    <cellStyle name="ส่วนที่ถูกเน้น5 2 2 2" xfId="26947"/>
    <cellStyle name="ส่วนที่ถูกเน้น5 2 2 3" xfId="26948"/>
    <cellStyle name="ส่วนที่ถูกเน้น5 2 20" xfId="26949"/>
    <cellStyle name="ส่วนที่ถูกเน้น5 2 21" xfId="26950"/>
    <cellStyle name="ส่วนที่ถูกเน้น5 2 22" xfId="26951"/>
    <cellStyle name="ส่วนที่ถูกเน้น5 2 23" xfId="28969"/>
    <cellStyle name="ส่วนที่ถูกเน้น5 2 3" xfId="26952"/>
    <cellStyle name="ส่วนที่ถูกเน้น5 2 3 2" xfId="26953"/>
    <cellStyle name="ส่วนที่ถูกเน้น5 2 3 3" xfId="26954"/>
    <cellStyle name="ส่วนที่ถูกเน้น5 2 4" xfId="26955"/>
    <cellStyle name="ส่วนที่ถูกเน้น5 2 4 2" xfId="26956"/>
    <cellStyle name="ส่วนที่ถูกเน้น5 2 4 3" xfId="26957"/>
    <cellStyle name="ส่วนที่ถูกเน้น5 2 5" xfId="26958"/>
    <cellStyle name="ส่วนที่ถูกเน้น5 2 5 2" xfId="26959"/>
    <cellStyle name="ส่วนที่ถูกเน้น5 2 5 3" xfId="26960"/>
    <cellStyle name="ส่วนที่ถูกเน้น5 2 6" xfId="26961"/>
    <cellStyle name="ส่วนที่ถูกเน้น5 2 7" xfId="26962"/>
    <cellStyle name="ส่วนที่ถูกเน้น5 2 8" xfId="26963"/>
    <cellStyle name="ส่วนที่ถูกเน้น5 2 9" xfId="26964"/>
    <cellStyle name="ส่วนที่ถูกเน้น5 3" xfId="26965"/>
    <cellStyle name="ส่วนที่ถูกเน้น5 4" xfId="26966"/>
    <cellStyle name="ส่วนที่ถูกเน้น5 5" xfId="26967"/>
    <cellStyle name="ส่วนที่ถูกเน้น5 6" xfId="26968"/>
    <cellStyle name="ส่วนที่ถูกเน้น5 7" xfId="26969"/>
    <cellStyle name="ส่วนที่ถูกเน้น6 2" xfId="26970"/>
    <cellStyle name="ส่วนที่ถูกเน้น6 2 10" xfId="26971"/>
    <cellStyle name="ส่วนที่ถูกเน้น6 2 11" xfId="26972"/>
    <cellStyle name="ส่วนที่ถูกเน้น6 2 12" xfId="26973"/>
    <cellStyle name="ส่วนที่ถูกเน้น6 2 13" xfId="26974"/>
    <cellStyle name="ส่วนที่ถูกเน้น6 2 14" xfId="26975"/>
    <cellStyle name="ส่วนที่ถูกเน้น6 2 15" xfId="26976"/>
    <cellStyle name="ส่วนที่ถูกเน้น6 2 16" xfId="26977"/>
    <cellStyle name="ส่วนที่ถูกเน้น6 2 17" xfId="26978"/>
    <cellStyle name="ส่วนที่ถูกเน้น6 2 18" xfId="26979"/>
    <cellStyle name="ส่วนที่ถูกเน้น6 2 19" xfId="26980"/>
    <cellStyle name="ส่วนที่ถูกเน้น6 2 2" xfId="26981"/>
    <cellStyle name="ส่วนที่ถูกเน้น6 2 2 2" xfId="26982"/>
    <cellStyle name="ส่วนที่ถูกเน้น6 2 2 3" xfId="26983"/>
    <cellStyle name="ส่วนที่ถูกเน้น6 2 20" xfId="26984"/>
    <cellStyle name="ส่วนที่ถูกเน้น6 2 21" xfId="26985"/>
    <cellStyle name="ส่วนที่ถูกเน้น6 2 22" xfId="26986"/>
    <cellStyle name="ส่วนที่ถูกเน้น6 2 23" xfId="28970"/>
    <cellStyle name="ส่วนที่ถูกเน้น6 2 3" xfId="26987"/>
    <cellStyle name="ส่วนที่ถูกเน้น6 2 3 2" xfId="26988"/>
    <cellStyle name="ส่วนที่ถูกเน้น6 2 3 3" xfId="26989"/>
    <cellStyle name="ส่วนที่ถูกเน้น6 2 4" xfId="26990"/>
    <cellStyle name="ส่วนที่ถูกเน้น6 2 4 2" xfId="26991"/>
    <cellStyle name="ส่วนที่ถูกเน้น6 2 4 3" xfId="26992"/>
    <cellStyle name="ส่วนที่ถูกเน้น6 2 5" xfId="26993"/>
    <cellStyle name="ส่วนที่ถูกเน้น6 2 5 2" xfId="26994"/>
    <cellStyle name="ส่วนที่ถูกเน้น6 2 5 3" xfId="26995"/>
    <cellStyle name="ส่วนที่ถูกเน้น6 2 6" xfId="26996"/>
    <cellStyle name="ส่วนที่ถูกเน้น6 2 7" xfId="26997"/>
    <cellStyle name="ส่วนที่ถูกเน้น6 2 8" xfId="26998"/>
    <cellStyle name="ส่วนที่ถูกเน้น6 2 9" xfId="26999"/>
    <cellStyle name="ส่วนที่ถูกเน้น6 3" xfId="27000"/>
    <cellStyle name="ส่วนที่ถูกเน้น6 4" xfId="27001"/>
    <cellStyle name="ส่วนที่ถูกเน้น6 5" xfId="27002"/>
    <cellStyle name="ส่วนที่ถูกเน้น6 6" xfId="27003"/>
    <cellStyle name="ส่วนที่ถูกเน้น6 7" xfId="27004"/>
    <cellStyle name="แสดงผล 2" xfId="27005"/>
    <cellStyle name="แสดงผล 2 10" xfId="27006"/>
    <cellStyle name="แสดงผล 2 11" xfId="27007"/>
    <cellStyle name="แสดงผล 2 12" xfId="27008"/>
    <cellStyle name="แสดงผล 2 13" xfId="27009"/>
    <cellStyle name="แสดงผล 2 14" xfId="27010"/>
    <cellStyle name="แสดงผล 2 15" xfId="27011"/>
    <cellStyle name="แสดงผล 2 16" xfId="27012"/>
    <cellStyle name="แสดงผล 2 17" xfId="27013"/>
    <cellStyle name="แสดงผล 2 18" xfId="27014"/>
    <cellStyle name="แสดงผล 2 19" xfId="27015"/>
    <cellStyle name="แสดงผล 2 2" xfId="27016"/>
    <cellStyle name="แสดงผล 2 2 2" xfId="27017"/>
    <cellStyle name="แสดงผล 2 2 2 2" xfId="27018"/>
    <cellStyle name="แสดงผล 2 2 2 3" xfId="27019"/>
    <cellStyle name="แสดงผล 2 2 2 4" xfId="27020"/>
    <cellStyle name="แสดงผล 2 2 2 5" xfId="27021"/>
    <cellStyle name="แสดงผล 2 2 2 6" xfId="27022"/>
    <cellStyle name="แสดงผล 2 2 2 7" xfId="27023"/>
    <cellStyle name="แสดงผล 2 2 3" xfId="27024"/>
    <cellStyle name="แสดงผล 2 2 3 2" xfId="27025"/>
    <cellStyle name="แสดงผล 2 2 3 3" xfId="27026"/>
    <cellStyle name="แสดงผล 2 2 3 4" xfId="27027"/>
    <cellStyle name="แสดงผล 2 2 3 5" xfId="27028"/>
    <cellStyle name="แสดงผล 2 2 3 6" xfId="27029"/>
    <cellStyle name="แสดงผล 2 2 3 7" xfId="27030"/>
    <cellStyle name="แสดงผล 2 20" xfId="27031"/>
    <cellStyle name="แสดงผล 2 20 2" xfId="27032"/>
    <cellStyle name="แสดงผล 2 20 3" xfId="27033"/>
    <cellStyle name="แสดงผล 2 20 4" xfId="27034"/>
    <cellStyle name="แสดงผล 2 20 5" xfId="27035"/>
    <cellStyle name="แสดงผล 2 20 6" xfId="27036"/>
    <cellStyle name="แสดงผล 2 20 7" xfId="27037"/>
    <cellStyle name="แสดงผล 2 21" xfId="27038"/>
    <cellStyle name="แสดงผล 2 21 2" xfId="27039"/>
    <cellStyle name="แสดงผล 2 21 3" xfId="27040"/>
    <cellStyle name="แสดงผล 2 21 4" xfId="27041"/>
    <cellStyle name="แสดงผล 2 21 5" xfId="27042"/>
    <cellStyle name="แสดงผล 2 21 6" xfId="27043"/>
    <cellStyle name="แสดงผล 2 21 7" xfId="27044"/>
    <cellStyle name="แสดงผล 2 22" xfId="27045"/>
    <cellStyle name="แสดงผล 2 23" xfId="28971"/>
    <cellStyle name="แสดงผล 2 3" xfId="27046"/>
    <cellStyle name="แสดงผล 2 3 2" xfId="27047"/>
    <cellStyle name="แสดงผล 2 3 2 2" xfId="27048"/>
    <cellStyle name="แสดงผล 2 3 2 3" xfId="27049"/>
    <cellStyle name="แสดงผล 2 3 2 4" xfId="27050"/>
    <cellStyle name="แสดงผล 2 3 2 5" xfId="27051"/>
    <cellStyle name="แสดงผล 2 3 2 6" xfId="27052"/>
    <cellStyle name="แสดงผล 2 3 2 7" xfId="27053"/>
    <cellStyle name="แสดงผล 2 3 3" xfId="27054"/>
    <cellStyle name="แสดงผล 2 3 3 2" xfId="27055"/>
    <cellStyle name="แสดงผล 2 3 3 3" xfId="27056"/>
    <cellStyle name="แสดงผล 2 3 3 4" xfId="27057"/>
    <cellStyle name="แสดงผล 2 3 3 5" xfId="27058"/>
    <cellStyle name="แสดงผล 2 3 3 6" xfId="27059"/>
    <cellStyle name="แสดงผล 2 3 3 7" xfId="27060"/>
    <cellStyle name="แสดงผล 2 4" xfId="27061"/>
    <cellStyle name="แสดงผล 2 4 2" xfId="27062"/>
    <cellStyle name="แสดงผล 2 4 2 2" xfId="27063"/>
    <cellStyle name="แสดงผล 2 4 2 3" xfId="27064"/>
    <cellStyle name="แสดงผล 2 4 2 4" xfId="27065"/>
    <cellStyle name="แสดงผล 2 4 2 5" xfId="27066"/>
    <cellStyle name="แสดงผล 2 4 2 6" xfId="27067"/>
    <cellStyle name="แสดงผล 2 4 2 7" xfId="27068"/>
    <cellStyle name="แสดงผล 2 4 3" xfId="27069"/>
    <cellStyle name="แสดงผล 2 4 3 2" xfId="27070"/>
    <cellStyle name="แสดงผล 2 4 3 3" xfId="27071"/>
    <cellStyle name="แสดงผล 2 4 3 4" xfId="27072"/>
    <cellStyle name="แสดงผล 2 4 3 5" xfId="27073"/>
    <cellStyle name="แสดงผล 2 4 3 6" xfId="27074"/>
    <cellStyle name="แสดงผล 2 4 3 7" xfId="27075"/>
    <cellStyle name="แสดงผล 2 5" xfId="27076"/>
    <cellStyle name="แสดงผล 2 5 2" xfId="27077"/>
    <cellStyle name="แสดงผล 2 5 2 2" xfId="27078"/>
    <cellStyle name="แสดงผล 2 5 2 3" xfId="27079"/>
    <cellStyle name="แสดงผล 2 5 2 4" xfId="27080"/>
    <cellStyle name="แสดงผล 2 5 2 5" xfId="27081"/>
    <cellStyle name="แสดงผล 2 5 2 6" xfId="27082"/>
    <cellStyle name="แสดงผล 2 5 2 7" xfId="27083"/>
    <cellStyle name="แสดงผล 2 5 3" xfId="27084"/>
    <cellStyle name="แสดงผล 2 5 3 2" xfId="27085"/>
    <cellStyle name="แสดงผล 2 5 3 3" xfId="27086"/>
    <cellStyle name="แสดงผล 2 5 3 4" xfId="27087"/>
    <cellStyle name="แสดงผล 2 5 3 5" xfId="27088"/>
    <cellStyle name="แสดงผล 2 5 3 6" xfId="27089"/>
    <cellStyle name="แสดงผล 2 5 3 7" xfId="27090"/>
    <cellStyle name="แสดงผล 2 6" xfId="27091"/>
    <cellStyle name="แสดงผล 2 6 2" xfId="27092"/>
    <cellStyle name="แสดงผล 2 6 2 2" xfId="27093"/>
    <cellStyle name="แสดงผล 2 6 2 3" xfId="27094"/>
    <cellStyle name="แสดงผล 2 6 2 4" xfId="27095"/>
    <cellStyle name="แสดงผล 2 6 2 5" xfId="27096"/>
    <cellStyle name="แสดงผล 2 6 2 6" xfId="27097"/>
    <cellStyle name="แสดงผล 2 6 2 7" xfId="27098"/>
    <cellStyle name="แสดงผล 2 6 3" xfId="27099"/>
    <cellStyle name="แสดงผล 2 6 3 2" xfId="27100"/>
    <cellStyle name="แสดงผล 2 6 3 3" xfId="27101"/>
    <cellStyle name="แสดงผล 2 6 3 4" xfId="27102"/>
    <cellStyle name="แสดงผล 2 6 3 5" xfId="27103"/>
    <cellStyle name="แสดงผล 2 6 3 6" xfId="27104"/>
    <cellStyle name="แสดงผล 2 6 3 7" xfId="27105"/>
    <cellStyle name="แสดงผล 2 7" xfId="27106"/>
    <cellStyle name="แสดงผล 2 7 2" xfId="27107"/>
    <cellStyle name="แสดงผล 2 7 2 2" xfId="27108"/>
    <cellStyle name="แสดงผล 2 7 2 3" xfId="27109"/>
    <cellStyle name="แสดงผล 2 7 2 4" xfId="27110"/>
    <cellStyle name="แสดงผล 2 7 2 5" xfId="27111"/>
    <cellStyle name="แสดงผล 2 7 2 6" xfId="27112"/>
    <cellStyle name="แสดงผล 2 7 2 7" xfId="27113"/>
    <cellStyle name="แสดงผล 2 7 3" xfId="27114"/>
    <cellStyle name="แสดงผล 2 7 3 2" xfId="27115"/>
    <cellStyle name="แสดงผล 2 7 3 3" xfId="27116"/>
    <cellStyle name="แสดงผล 2 7 3 4" xfId="27117"/>
    <cellStyle name="แสดงผล 2 7 3 5" xfId="27118"/>
    <cellStyle name="แสดงผล 2 7 3 6" xfId="27119"/>
    <cellStyle name="แสดงผล 2 7 3 7" xfId="27120"/>
    <cellStyle name="แสดงผล 2 8" xfId="27121"/>
    <cellStyle name="แสดงผล 2 9" xfId="27122"/>
    <cellStyle name="แสดงผล 3" xfId="27123"/>
    <cellStyle name="แสดงผล 3 10" xfId="27124"/>
    <cellStyle name="แสดงผล 3 10 2" xfId="27125"/>
    <cellStyle name="แสดงผล 3 10 3" xfId="27126"/>
    <cellStyle name="แสดงผล 3 10 4" xfId="27127"/>
    <cellStyle name="แสดงผล 3 10 5" xfId="27128"/>
    <cellStyle name="แสดงผล 3 10 6" xfId="27129"/>
    <cellStyle name="แสดงผล 3 10 7" xfId="27130"/>
    <cellStyle name="แสดงผล 3 11" xfId="27131"/>
    <cellStyle name="แสดงผล 3 11 2" xfId="27132"/>
    <cellStyle name="แสดงผล 3 11 3" xfId="27133"/>
    <cellStyle name="แสดงผล 3 11 4" xfId="27134"/>
    <cellStyle name="แสดงผล 3 11 5" xfId="27135"/>
    <cellStyle name="แสดงผล 3 11 6" xfId="27136"/>
    <cellStyle name="แสดงผล 3 11 7" xfId="27137"/>
    <cellStyle name="แสดงผล 3 12" xfId="27138"/>
    <cellStyle name="แสดงผล 3 12 2" xfId="27139"/>
    <cellStyle name="แสดงผล 3 12 3" xfId="27140"/>
    <cellStyle name="แสดงผล 3 12 4" xfId="27141"/>
    <cellStyle name="แสดงผล 3 12 5" xfId="27142"/>
    <cellStyle name="แสดงผล 3 12 6" xfId="27143"/>
    <cellStyle name="แสดงผล 3 12 7" xfId="27144"/>
    <cellStyle name="แสดงผล 3 13" xfId="27145"/>
    <cellStyle name="แสดงผล 3 13 2" xfId="27146"/>
    <cellStyle name="แสดงผล 3 13 3" xfId="27147"/>
    <cellStyle name="แสดงผล 3 13 4" xfId="27148"/>
    <cellStyle name="แสดงผล 3 13 5" xfId="27149"/>
    <cellStyle name="แสดงผล 3 13 6" xfId="27150"/>
    <cellStyle name="แสดงผล 3 13 7" xfId="27151"/>
    <cellStyle name="แสดงผล 3 2" xfId="27152"/>
    <cellStyle name="แสดงผล 3 2 2" xfId="27153"/>
    <cellStyle name="แสดงผล 3 2 3" xfId="27154"/>
    <cellStyle name="แสดงผล 3 2 4" xfId="27155"/>
    <cellStyle name="แสดงผล 3 2 5" xfId="27156"/>
    <cellStyle name="แสดงผล 3 2 6" xfId="27157"/>
    <cellStyle name="แสดงผล 3 2 7" xfId="27158"/>
    <cellStyle name="แสดงผล 3 3" xfId="27159"/>
    <cellStyle name="แสดงผล 3 3 2" xfId="27160"/>
    <cellStyle name="แสดงผล 3 3 3" xfId="27161"/>
    <cellStyle name="แสดงผล 3 3 4" xfId="27162"/>
    <cellStyle name="แสดงผล 3 3 5" xfId="27163"/>
    <cellStyle name="แสดงผล 3 3 6" xfId="27164"/>
    <cellStyle name="แสดงผล 3 3 7" xfId="27165"/>
    <cellStyle name="แสดงผล 3 4" xfId="27166"/>
    <cellStyle name="แสดงผล 3 4 2" xfId="27167"/>
    <cellStyle name="แสดงผล 3 4 3" xfId="27168"/>
    <cellStyle name="แสดงผล 3 4 4" xfId="27169"/>
    <cellStyle name="แสดงผล 3 4 5" xfId="27170"/>
    <cellStyle name="แสดงผล 3 4 6" xfId="27171"/>
    <cellStyle name="แสดงผล 3 4 7" xfId="27172"/>
    <cellStyle name="แสดงผล 3 5" xfId="27173"/>
    <cellStyle name="แสดงผล 3 5 2" xfId="27174"/>
    <cellStyle name="แสดงผล 3 5 3" xfId="27175"/>
    <cellStyle name="แสดงผล 3 5 4" xfId="27176"/>
    <cellStyle name="แสดงผล 3 5 5" xfId="27177"/>
    <cellStyle name="แสดงผล 3 5 6" xfId="27178"/>
    <cellStyle name="แสดงผล 3 5 7" xfId="27179"/>
    <cellStyle name="แสดงผล 3 6" xfId="27180"/>
    <cellStyle name="แสดงผล 3 6 2" xfId="27181"/>
    <cellStyle name="แสดงผล 3 6 3" xfId="27182"/>
    <cellStyle name="แสดงผล 3 6 4" xfId="27183"/>
    <cellStyle name="แสดงผล 3 6 5" xfId="27184"/>
    <cellStyle name="แสดงผล 3 6 6" xfId="27185"/>
    <cellStyle name="แสดงผล 3 6 7" xfId="27186"/>
    <cellStyle name="แสดงผล 3 7" xfId="27187"/>
    <cellStyle name="แสดงผล 3 7 2" xfId="27188"/>
    <cellStyle name="แสดงผล 3 7 3" xfId="27189"/>
    <cellStyle name="แสดงผล 3 7 4" xfId="27190"/>
    <cellStyle name="แสดงผล 3 7 5" xfId="27191"/>
    <cellStyle name="แสดงผล 3 7 6" xfId="27192"/>
    <cellStyle name="แสดงผล 3 7 7" xfId="27193"/>
    <cellStyle name="แสดงผล 3 8" xfId="27194"/>
    <cellStyle name="แสดงผล 3 8 2" xfId="27195"/>
    <cellStyle name="แสดงผล 3 8 3" xfId="27196"/>
    <cellStyle name="แสดงผล 3 8 4" xfId="27197"/>
    <cellStyle name="แสดงผล 3 8 5" xfId="27198"/>
    <cellStyle name="แสดงผล 3 8 6" xfId="27199"/>
    <cellStyle name="แสดงผล 3 8 7" xfId="27200"/>
    <cellStyle name="แสดงผล 3 9" xfId="27201"/>
    <cellStyle name="แสดงผล 3 9 2" xfId="27202"/>
    <cellStyle name="แสดงผล 3 9 3" xfId="27203"/>
    <cellStyle name="แสดงผล 3 9 4" xfId="27204"/>
    <cellStyle name="แสดงผล 3 9 5" xfId="27205"/>
    <cellStyle name="แสดงผล 3 9 6" xfId="27206"/>
    <cellStyle name="แสดงผล 3 9 7" xfId="27207"/>
    <cellStyle name="แสดงผล 4" xfId="27208"/>
    <cellStyle name="แสดงผล 4 10" xfId="27209"/>
    <cellStyle name="แสดงผล 4 10 2" xfId="27210"/>
    <cellStyle name="แสดงผล 4 10 3" xfId="27211"/>
    <cellStyle name="แสดงผล 4 10 4" xfId="27212"/>
    <cellStyle name="แสดงผล 4 10 5" xfId="27213"/>
    <cellStyle name="แสดงผล 4 10 6" xfId="27214"/>
    <cellStyle name="แสดงผล 4 10 7" xfId="27215"/>
    <cellStyle name="แสดงผล 4 11" xfId="27216"/>
    <cellStyle name="แสดงผล 4 11 2" xfId="27217"/>
    <cellStyle name="แสดงผล 4 11 3" xfId="27218"/>
    <cellStyle name="แสดงผล 4 11 4" xfId="27219"/>
    <cellStyle name="แสดงผล 4 11 5" xfId="27220"/>
    <cellStyle name="แสดงผล 4 11 6" xfId="27221"/>
    <cellStyle name="แสดงผล 4 11 7" xfId="27222"/>
    <cellStyle name="แสดงผล 4 12" xfId="27223"/>
    <cellStyle name="แสดงผล 4 12 2" xfId="27224"/>
    <cellStyle name="แสดงผล 4 12 3" xfId="27225"/>
    <cellStyle name="แสดงผล 4 12 4" xfId="27226"/>
    <cellStyle name="แสดงผล 4 12 5" xfId="27227"/>
    <cellStyle name="แสดงผล 4 12 6" xfId="27228"/>
    <cellStyle name="แสดงผล 4 12 7" xfId="27229"/>
    <cellStyle name="แสดงผล 4 13" xfId="27230"/>
    <cellStyle name="แสดงผล 4 13 2" xfId="27231"/>
    <cellStyle name="แสดงผล 4 13 3" xfId="27232"/>
    <cellStyle name="แสดงผล 4 13 4" xfId="27233"/>
    <cellStyle name="แสดงผล 4 13 5" xfId="27234"/>
    <cellStyle name="แสดงผล 4 13 6" xfId="27235"/>
    <cellStyle name="แสดงผล 4 13 7" xfId="27236"/>
    <cellStyle name="แสดงผล 4 2" xfId="27237"/>
    <cellStyle name="แสดงผล 4 2 2" xfId="27238"/>
    <cellStyle name="แสดงผล 4 2 3" xfId="27239"/>
    <cellStyle name="แสดงผล 4 2 4" xfId="27240"/>
    <cellStyle name="แสดงผล 4 2 5" xfId="27241"/>
    <cellStyle name="แสดงผล 4 2 6" xfId="27242"/>
    <cellStyle name="แสดงผล 4 2 7" xfId="27243"/>
    <cellStyle name="แสดงผล 4 3" xfId="27244"/>
    <cellStyle name="แสดงผล 4 3 2" xfId="27245"/>
    <cellStyle name="แสดงผล 4 3 3" xfId="27246"/>
    <cellStyle name="แสดงผล 4 3 4" xfId="27247"/>
    <cellStyle name="แสดงผล 4 3 5" xfId="27248"/>
    <cellStyle name="แสดงผล 4 3 6" xfId="27249"/>
    <cellStyle name="แสดงผล 4 3 7" xfId="27250"/>
    <cellStyle name="แสดงผล 4 4" xfId="27251"/>
    <cellStyle name="แสดงผล 4 4 2" xfId="27252"/>
    <cellStyle name="แสดงผล 4 4 3" xfId="27253"/>
    <cellStyle name="แสดงผล 4 4 4" xfId="27254"/>
    <cellStyle name="แสดงผล 4 4 5" xfId="27255"/>
    <cellStyle name="แสดงผล 4 4 6" xfId="27256"/>
    <cellStyle name="แสดงผล 4 4 7" xfId="27257"/>
    <cellStyle name="แสดงผล 4 5" xfId="27258"/>
    <cellStyle name="แสดงผล 4 5 2" xfId="27259"/>
    <cellStyle name="แสดงผล 4 5 3" xfId="27260"/>
    <cellStyle name="แสดงผล 4 5 4" xfId="27261"/>
    <cellStyle name="แสดงผล 4 5 5" xfId="27262"/>
    <cellStyle name="แสดงผล 4 5 6" xfId="27263"/>
    <cellStyle name="แสดงผล 4 5 7" xfId="27264"/>
    <cellStyle name="แสดงผล 4 6" xfId="27265"/>
    <cellStyle name="แสดงผล 4 6 2" xfId="27266"/>
    <cellStyle name="แสดงผล 4 6 3" xfId="27267"/>
    <cellStyle name="แสดงผล 4 6 4" xfId="27268"/>
    <cellStyle name="แสดงผล 4 6 5" xfId="27269"/>
    <cellStyle name="แสดงผล 4 6 6" xfId="27270"/>
    <cellStyle name="แสดงผล 4 6 7" xfId="27271"/>
    <cellStyle name="แสดงผล 4 7" xfId="27272"/>
    <cellStyle name="แสดงผล 4 7 2" xfId="27273"/>
    <cellStyle name="แสดงผล 4 7 3" xfId="27274"/>
    <cellStyle name="แสดงผล 4 7 4" xfId="27275"/>
    <cellStyle name="แสดงผล 4 7 5" xfId="27276"/>
    <cellStyle name="แสดงผล 4 7 6" xfId="27277"/>
    <cellStyle name="แสดงผล 4 7 7" xfId="27278"/>
    <cellStyle name="แสดงผล 4 8" xfId="27279"/>
    <cellStyle name="แสดงผล 4 8 2" xfId="27280"/>
    <cellStyle name="แสดงผล 4 8 3" xfId="27281"/>
    <cellStyle name="แสดงผล 4 8 4" xfId="27282"/>
    <cellStyle name="แสดงผล 4 8 5" xfId="27283"/>
    <cellStyle name="แสดงผล 4 8 6" xfId="27284"/>
    <cellStyle name="แสดงผล 4 8 7" xfId="27285"/>
    <cellStyle name="แสดงผล 4 9" xfId="27286"/>
    <cellStyle name="แสดงผล 4 9 2" xfId="27287"/>
    <cellStyle name="แสดงผล 4 9 3" xfId="27288"/>
    <cellStyle name="แสดงผล 4 9 4" xfId="27289"/>
    <cellStyle name="แสดงผล 4 9 5" xfId="27290"/>
    <cellStyle name="แสดงผล 4 9 6" xfId="27291"/>
    <cellStyle name="แสดงผล 4 9 7" xfId="27292"/>
    <cellStyle name="แสดงผล 5" xfId="27293"/>
    <cellStyle name="แสดงผล 5 10" xfId="27294"/>
    <cellStyle name="แสดงผล 5 10 2" xfId="27295"/>
    <cellStyle name="แสดงผล 5 10 3" xfId="27296"/>
    <cellStyle name="แสดงผล 5 10 4" xfId="27297"/>
    <cellStyle name="แสดงผล 5 10 5" xfId="27298"/>
    <cellStyle name="แสดงผล 5 10 6" xfId="27299"/>
    <cellStyle name="แสดงผล 5 10 7" xfId="27300"/>
    <cellStyle name="แสดงผล 5 11" xfId="27301"/>
    <cellStyle name="แสดงผล 5 11 2" xfId="27302"/>
    <cellStyle name="แสดงผล 5 11 3" xfId="27303"/>
    <cellStyle name="แสดงผล 5 11 4" xfId="27304"/>
    <cellStyle name="แสดงผล 5 11 5" xfId="27305"/>
    <cellStyle name="แสดงผล 5 11 6" xfId="27306"/>
    <cellStyle name="แสดงผล 5 11 7" xfId="27307"/>
    <cellStyle name="แสดงผล 5 12" xfId="27308"/>
    <cellStyle name="แสดงผล 5 12 2" xfId="27309"/>
    <cellStyle name="แสดงผล 5 12 3" xfId="27310"/>
    <cellStyle name="แสดงผล 5 12 4" xfId="27311"/>
    <cellStyle name="แสดงผล 5 12 5" xfId="27312"/>
    <cellStyle name="แสดงผล 5 12 6" xfId="27313"/>
    <cellStyle name="แสดงผล 5 12 7" xfId="27314"/>
    <cellStyle name="แสดงผล 5 13" xfId="27315"/>
    <cellStyle name="แสดงผล 5 13 2" xfId="27316"/>
    <cellStyle name="แสดงผล 5 13 3" xfId="27317"/>
    <cellStyle name="แสดงผล 5 13 4" xfId="27318"/>
    <cellStyle name="แสดงผล 5 13 5" xfId="27319"/>
    <cellStyle name="แสดงผล 5 13 6" xfId="27320"/>
    <cellStyle name="แสดงผล 5 13 7" xfId="27321"/>
    <cellStyle name="แสดงผล 5 2" xfId="27322"/>
    <cellStyle name="แสดงผล 5 2 2" xfId="27323"/>
    <cellStyle name="แสดงผล 5 2 3" xfId="27324"/>
    <cellStyle name="แสดงผล 5 2 4" xfId="27325"/>
    <cellStyle name="แสดงผล 5 2 5" xfId="27326"/>
    <cellStyle name="แสดงผล 5 2 6" xfId="27327"/>
    <cellStyle name="แสดงผล 5 2 7" xfId="27328"/>
    <cellStyle name="แสดงผล 5 3" xfId="27329"/>
    <cellStyle name="แสดงผล 5 3 2" xfId="27330"/>
    <cellStyle name="แสดงผล 5 3 3" xfId="27331"/>
    <cellStyle name="แสดงผล 5 3 4" xfId="27332"/>
    <cellStyle name="แสดงผล 5 3 5" xfId="27333"/>
    <cellStyle name="แสดงผล 5 3 6" xfId="27334"/>
    <cellStyle name="แสดงผล 5 3 7" xfId="27335"/>
    <cellStyle name="แสดงผล 5 4" xfId="27336"/>
    <cellStyle name="แสดงผล 5 4 2" xfId="27337"/>
    <cellStyle name="แสดงผล 5 4 3" xfId="27338"/>
    <cellStyle name="แสดงผล 5 4 4" xfId="27339"/>
    <cellStyle name="แสดงผล 5 4 5" xfId="27340"/>
    <cellStyle name="แสดงผล 5 4 6" xfId="27341"/>
    <cellStyle name="แสดงผล 5 4 7" xfId="27342"/>
    <cellStyle name="แสดงผล 5 5" xfId="27343"/>
    <cellStyle name="แสดงผล 5 5 2" xfId="27344"/>
    <cellStyle name="แสดงผล 5 5 3" xfId="27345"/>
    <cellStyle name="แสดงผล 5 5 4" xfId="27346"/>
    <cellStyle name="แสดงผล 5 5 5" xfId="27347"/>
    <cellStyle name="แสดงผล 5 5 6" xfId="27348"/>
    <cellStyle name="แสดงผล 5 5 7" xfId="27349"/>
    <cellStyle name="แสดงผล 5 6" xfId="27350"/>
    <cellStyle name="แสดงผล 5 6 2" xfId="27351"/>
    <cellStyle name="แสดงผล 5 6 3" xfId="27352"/>
    <cellStyle name="แสดงผล 5 6 4" xfId="27353"/>
    <cellStyle name="แสดงผล 5 6 5" xfId="27354"/>
    <cellStyle name="แสดงผล 5 6 6" xfId="27355"/>
    <cellStyle name="แสดงผล 5 6 7" xfId="27356"/>
    <cellStyle name="แสดงผล 5 7" xfId="27357"/>
    <cellStyle name="แสดงผล 5 7 2" xfId="27358"/>
    <cellStyle name="แสดงผล 5 7 3" xfId="27359"/>
    <cellStyle name="แสดงผล 5 7 4" xfId="27360"/>
    <cellStyle name="แสดงผล 5 7 5" xfId="27361"/>
    <cellStyle name="แสดงผล 5 7 6" xfId="27362"/>
    <cellStyle name="แสดงผล 5 7 7" xfId="27363"/>
    <cellStyle name="แสดงผล 5 8" xfId="27364"/>
    <cellStyle name="แสดงผล 5 8 2" xfId="27365"/>
    <cellStyle name="แสดงผล 5 8 3" xfId="27366"/>
    <cellStyle name="แสดงผล 5 8 4" xfId="27367"/>
    <cellStyle name="แสดงผล 5 8 5" xfId="27368"/>
    <cellStyle name="แสดงผล 5 8 6" xfId="27369"/>
    <cellStyle name="แสดงผล 5 8 7" xfId="27370"/>
    <cellStyle name="แสดงผล 5 9" xfId="27371"/>
    <cellStyle name="แสดงผล 5 9 2" xfId="27372"/>
    <cellStyle name="แสดงผล 5 9 3" xfId="27373"/>
    <cellStyle name="แสดงผล 5 9 4" xfId="27374"/>
    <cellStyle name="แสดงผล 5 9 5" xfId="27375"/>
    <cellStyle name="แสดงผล 5 9 6" xfId="27376"/>
    <cellStyle name="แสดงผล 5 9 7" xfId="27377"/>
    <cellStyle name="แสดงผล 6" xfId="27378"/>
    <cellStyle name="แสดงผล 6 10" xfId="27379"/>
    <cellStyle name="แสดงผล 6 10 2" xfId="27380"/>
    <cellStyle name="แสดงผล 6 10 3" xfId="27381"/>
    <cellStyle name="แสดงผล 6 10 4" xfId="27382"/>
    <cellStyle name="แสดงผล 6 10 5" xfId="27383"/>
    <cellStyle name="แสดงผล 6 10 6" xfId="27384"/>
    <cellStyle name="แสดงผล 6 10 7" xfId="27385"/>
    <cellStyle name="แสดงผล 6 11" xfId="27386"/>
    <cellStyle name="แสดงผล 6 11 2" xfId="27387"/>
    <cellStyle name="แสดงผล 6 11 3" xfId="27388"/>
    <cellStyle name="แสดงผล 6 11 4" xfId="27389"/>
    <cellStyle name="แสดงผล 6 11 5" xfId="27390"/>
    <cellStyle name="แสดงผล 6 11 6" xfId="27391"/>
    <cellStyle name="แสดงผล 6 11 7" xfId="27392"/>
    <cellStyle name="แสดงผล 6 12" xfId="27393"/>
    <cellStyle name="แสดงผล 6 12 2" xfId="27394"/>
    <cellStyle name="แสดงผล 6 12 3" xfId="27395"/>
    <cellStyle name="แสดงผล 6 12 4" xfId="27396"/>
    <cellStyle name="แสดงผล 6 12 5" xfId="27397"/>
    <cellStyle name="แสดงผล 6 12 6" xfId="27398"/>
    <cellStyle name="แสดงผล 6 12 7" xfId="27399"/>
    <cellStyle name="แสดงผล 6 13" xfId="27400"/>
    <cellStyle name="แสดงผล 6 13 2" xfId="27401"/>
    <cellStyle name="แสดงผล 6 13 3" xfId="27402"/>
    <cellStyle name="แสดงผล 6 13 4" xfId="27403"/>
    <cellStyle name="แสดงผล 6 13 5" xfId="27404"/>
    <cellStyle name="แสดงผล 6 13 6" xfId="27405"/>
    <cellStyle name="แสดงผล 6 13 7" xfId="27406"/>
    <cellStyle name="แสดงผล 6 2" xfId="27407"/>
    <cellStyle name="แสดงผล 6 2 2" xfId="27408"/>
    <cellStyle name="แสดงผล 6 2 3" xfId="27409"/>
    <cellStyle name="แสดงผล 6 2 4" xfId="27410"/>
    <cellStyle name="แสดงผล 6 2 5" xfId="27411"/>
    <cellStyle name="แสดงผล 6 2 6" xfId="27412"/>
    <cellStyle name="แสดงผล 6 2 7" xfId="27413"/>
    <cellStyle name="แสดงผล 6 3" xfId="27414"/>
    <cellStyle name="แสดงผล 6 3 2" xfId="27415"/>
    <cellStyle name="แสดงผล 6 3 3" xfId="27416"/>
    <cellStyle name="แสดงผล 6 3 4" xfId="27417"/>
    <cellStyle name="แสดงผล 6 3 5" xfId="27418"/>
    <cellStyle name="แสดงผล 6 3 6" xfId="27419"/>
    <cellStyle name="แสดงผล 6 3 7" xfId="27420"/>
    <cellStyle name="แสดงผล 6 4" xfId="27421"/>
    <cellStyle name="แสดงผล 6 4 2" xfId="27422"/>
    <cellStyle name="แสดงผล 6 4 3" xfId="27423"/>
    <cellStyle name="แสดงผล 6 4 4" xfId="27424"/>
    <cellStyle name="แสดงผล 6 4 5" xfId="27425"/>
    <cellStyle name="แสดงผล 6 4 6" xfId="27426"/>
    <cellStyle name="แสดงผล 6 4 7" xfId="27427"/>
    <cellStyle name="แสดงผล 6 5" xfId="27428"/>
    <cellStyle name="แสดงผล 6 5 2" xfId="27429"/>
    <cellStyle name="แสดงผล 6 5 3" xfId="27430"/>
    <cellStyle name="แสดงผล 6 5 4" xfId="27431"/>
    <cellStyle name="แสดงผล 6 5 5" xfId="27432"/>
    <cellStyle name="แสดงผล 6 5 6" xfId="27433"/>
    <cellStyle name="แสดงผล 6 5 7" xfId="27434"/>
    <cellStyle name="แสดงผล 6 6" xfId="27435"/>
    <cellStyle name="แสดงผล 6 6 2" xfId="27436"/>
    <cellStyle name="แสดงผล 6 6 3" xfId="27437"/>
    <cellStyle name="แสดงผล 6 6 4" xfId="27438"/>
    <cellStyle name="แสดงผล 6 6 5" xfId="27439"/>
    <cellStyle name="แสดงผล 6 6 6" xfId="27440"/>
    <cellStyle name="แสดงผล 6 6 7" xfId="27441"/>
    <cellStyle name="แสดงผล 6 7" xfId="27442"/>
    <cellStyle name="แสดงผล 6 7 2" xfId="27443"/>
    <cellStyle name="แสดงผล 6 7 3" xfId="27444"/>
    <cellStyle name="แสดงผล 6 7 4" xfId="27445"/>
    <cellStyle name="แสดงผล 6 7 5" xfId="27446"/>
    <cellStyle name="แสดงผล 6 7 6" xfId="27447"/>
    <cellStyle name="แสดงผล 6 7 7" xfId="27448"/>
    <cellStyle name="แสดงผล 6 8" xfId="27449"/>
    <cellStyle name="แสดงผล 6 8 2" xfId="27450"/>
    <cellStyle name="แสดงผล 6 8 3" xfId="27451"/>
    <cellStyle name="แสดงผล 6 8 4" xfId="27452"/>
    <cellStyle name="แสดงผล 6 8 5" xfId="27453"/>
    <cellStyle name="แสดงผล 6 8 6" xfId="27454"/>
    <cellStyle name="แสดงผล 6 8 7" xfId="27455"/>
    <cellStyle name="แสดงผล 6 9" xfId="27456"/>
    <cellStyle name="แสดงผล 6 9 2" xfId="27457"/>
    <cellStyle name="แสดงผล 6 9 3" xfId="27458"/>
    <cellStyle name="แสดงผล 6 9 4" xfId="27459"/>
    <cellStyle name="แสดงผล 6 9 5" xfId="27460"/>
    <cellStyle name="แสดงผล 6 9 6" xfId="27461"/>
    <cellStyle name="แสดงผล 6 9 7" xfId="27462"/>
    <cellStyle name="แสดงผล 7" xfId="27463"/>
    <cellStyle name="แสดงผล 7 10" xfId="27464"/>
    <cellStyle name="แสดงผล 7 10 2" xfId="27465"/>
    <cellStyle name="แสดงผล 7 10 3" xfId="27466"/>
    <cellStyle name="แสดงผล 7 10 4" xfId="27467"/>
    <cellStyle name="แสดงผล 7 10 5" xfId="27468"/>
    <cellStyle name="แสดงผล 7 10 6" xfId="27469"/>
    <cellStyle name="แสดงผล 7 10 7" xfId="27470"/>
    <cellStyle name="แสดงผล 7 11" xfId="27471"/>
    <cellStyle name="แสดงผล 7 11 2" xfId="27472"/>
    <cellStyle name="แสดงผล 7 11 3" xfId="27473"/>
    <cellStyle name="แสดงผล 7 11 4" xfId="27474"/>
    <cellStyle name="แสดงผล 7 11 5" xfId="27475"/>
    <cellStyle name="แสดงผล 7 11 6" xfId="27476"/>
    <cellStyle name="แสดงผล 7 11 7" xfId="27477"/>
    <cellStyle name="แสดงผล 7 12" xfId="27478"/>
    <cellStyle name="แสดงผล 7 12 2" xfId="27479"/>
    <cellStyle name="แสดงผล 7 12 3" xfId="27480"/>
    <cellStyle name="แสดงผล 7 12 4" xfId="27481"/>
    <cellStyle name="แสดงผล 7 12 5" xfId="27482"/>
    <cellStyle name="แสดงผล 7 12 6" xfId="27483"/>
    <cellStyle name="แสดงผล 7 12 7" xfId="27484"/>
    <cellStyle name="แสดงผล 7 13" xfId="27485"/>
    <cellStyle name="แสดงผล 7 13 2" xfId="27486"/>
    <cellStyle name="แสดงผล 7 13 3" xfId="27487"/>
    <cellStyle name="แสดงผล 7 13 4" xfId="27488"/>
    <cellStyle name="แสดงผล 7 13 5" xfId="27489"/>
    <cellStyle name="แสดงผล 7 13 6" xfId="27490"/>
    <cellStyle name="แสดงผล 7 13 7" xfId="27491"/>
    <cellStyle name="แสดงผล 7 2" xfId="27492"/>
    <cellStyle name="แสดงผล 7 2 2" xfId="27493"/>
    <cellStyle name="แสดงผล 7 2 3" xfId="27494"/>
    <cellStyle name="แสดงผล 7 2 4" xfId="27495"/>
    <cellStyle name="แสดงผล 7 2 5" xfId="27496"/>
    <cellStyle name="แสดงผล 7 2 6" xfId="27497"/>
    <cellStyle name="แสดงผล 7 2 7" xfId="27498"/>
    <cellStyle name="แสดงผล 7 3" xfId="27499"/>
    <cellStyle name="แสดงผล 7 3 2" xfId="27500"/>
    <cellStyle name="แสดงผล 7 3 3" xfId="27501"/>
    <cellStyle name="แสดงผล 7 3 4" xfId="27502"/>
    <cellStyle name="แสดงผล 7 3 5" xfId="27503"/>
    <cellStyle name="แสดงผล 7 3 6" xfId="27504"/>
    <cellStyle name="แสดงผล 7 3 7" xfId="27505"/>
    <cellStyle name="แสดงผล 7 4" xfId="27506"/>
    <cellStyle name="แสดงผล 7 4 2" xfId="27507"/>
    <cellStyle name="แสดงผล 7 4 3" xfId="27508"/>
    <cellStyle name="แสดงผล 7 4 4" xfId="27509"/>
    <cellStyle name="แสดงผล 7 4 5" xfId="27510"/>
    <cellStyle name="แสดงผล 7 4 6" xfId="27511"/>
    <cellStyle name="แสดงผล 7 4 7" xfId="27512"/>
    <cellStyle name="แสดงผล 7 5" xfId="27513"/>
    <cellStyle name="แสดงผล 7 5 2" xfId="27514"/>
    <cellStyle name="แสดงผล 7 5 3" xfId="27515"/>
    <cellStyle name="แสดงผล 7 5 4" xfId="27516"/>
    <cellStyle name="แสดงผล 7 5 5" xfId="27517"/>
    <cellStyle name="แสดงผล 7 5 6" xfId="27518"/>
    <cellStyle name="แสดงผล 7 5 7" xfId="27519"/>
    <cellStyle name="แสดงผล 7 6" xfId="27520"/>
    <cellStyle name="แสดงผล 7 6 2" xfId="27521"/>
    <cellStyle name="แสดงผล 7 6 3" xfId="27522"/>
    <cellStyle name="แสดงผล 7 6 4" xfId="27523"/>
    <cellStyle name="แสดงผล 7 6 5" xfId="27524"/>
    <cellStyle name="แสดงผล 7 6 6" xfId="27525"/>
    <cellStyle name="แสดงผล 7 6 7" xfId="27526"/>
    <cellStyle name="แสดงผล 7 7" xfId="27527"/>
    <cellStyle name="แสดงผล 7 7 2" xfId="27528"/>
    <cellStyle name="แสดงผล 7 7 3" xfId="27529"/>
    <cellStyle name="แสดงผล 7 7 4" xfId="27530"/>
    <cellStyle name="แสดงผล 7 7 5" xfId="27531"/>
    <cellStyle name="แสดงผล 7 7 6" xfId="27532"/>
    <cellStyle name="แสดงผล 7 7 7" xfId="27533"/>
    <cellStyle name="แสดงผล 7 8" xfId="27534"/>
    <cellStyle name="แสดงผล 7 8 2" xfId="27535"/>
    <cellStyle name="แสดงผล 7 8 3" xfId="27536"/>
    <cellStyle name="แสดงผล 7 8 4" xfId="27537"/>
    <cellStyle name="แสดงผล 7 8 5" xfId="27538"/>
    <cellStyle name="แสดงผล 7 8 6" xfId="27539"/>
    <cellStyle name="แสดงผล 7 8 7" xfId="27540"/>
    <cellStyle name="แสดงผล 7 9" xfId="27541"/>
    <cellStyle name="แสดงผล 7 9 2" xfId="27542"/>
    <cellStyle name="แสดงผล 7 9 3" xfId="27543"/>
    <cellStyle name="แสดงผล 7 9 4" xfId="27544"/>
    <cellStyle name="แสดงผล 7 9 5" xfId="27545"/>
    <cellStyle name="แสดงผล 7 9 6" xfId="27546"/>
    <cellStyle name="แสดงผล 7 9 7" xfId="27547"/>
    <cellStyle name="หมายเหตุ 2" xfId="27548"/>
    <cellStyle name="หมายเหตุ 2 10" xfId="27549"/>
    <cellStyle name="หมายเหตุ 2 11" xfId="27550"/>
    <cellStyle name="หมายเหตุ 2 12" xfId="27551"/>
    <cellStyle name="หมายเหตุ 2 13" xfId="27552"/>
    <cellStyle name="หมายเหตุ 2 14" xfId="27553"/>
    <cellStyle name="หมายเหตุ 2 15" xfId="27554"/>
    <cellStyle name="หมายเหตุ 2 16" xfId="27555"/>
    <cellStyle name="หมายเหตุ 2 17" xfId="27556"/>
    <cellStyle name="หมายเหตุ 2 18" xfId="27557"/>
    <cellStyle name="หมายเหตุ 2 19" xfId="27558"/>
    <cellStyle name="หมายเหตุ 2 2" xfId="27559"/>
    <cellStyle name="หมายเหตุ 2 2 2" xfId="27560"/>
    <cellStyle name="หมายเหตุ 2 2 2 2" xfId="27561"/>
    <cellStyle name="หมายเหตุ 2 2 2 2 2" xfId="27562"/>
    <cellStyle name="หมายเหตุ 2 2 2 2 3" xfId="27563"/>
    <cellStyle name="หมายเหตุ 2 2 2 2 4" xfId="27564"/>
    <cellStyle name="หมายเหตุ 2 2 2 2 5" xfId="27565"/>
    <cellStyle name="หมายเหตุ 2 2 2 2 6" xfId="27566"/>
    <cellStyle name="หมายเหตุ 2 2 2 2 7" xfId="27567"/>
    <cellStyle name="หมายเหตุ 2 2 2 3" xfId="27568"/>
    <cellStyle name="หมายเหตุ 2 2 2 3 2" xfId="27569"/>
    <cellStyle name="หมายเหตุ 2 2 2 3 3" xfId="27570"/>
    <cellStyle name="หมายเหตุ 2 2 2 3 4" xfId="27571"/>
    <cellStyle name="หมายเหตุ 2 2 2 3 5" xfId="27572"/>
    <cellStyle name="หมายเหตุ 2 2 2 3 6" xfId="27573"/>
    <cellStyle name="หมายเหตุ 2 2 2 3 7" xfId="27574"/>
    <cellStyle name="หมายเหตุ 2 2 2 4" xfId="27575"/>
    <cellStyle name="หมายเหตุ 2 2 2 5" xfId="27576"/>
    <cellStyle name="หมายเหตุ 2 2 2 6" xfId="27577"/>
    <cellStyle name="หมายเหตุ 2 2 2 7" xfId="27578"/>
    <cellStyle name="หมายเหตุ 2 2 2 8" xfId="27579"/>
    <cellStyle name="หมายเหตุ 2 2 2 9" xfId="27580"/>
    <cellStyle name="หมายเหตุ 2 2 3" xfId="27581"/>
    <cellStyle name="หมายเหตุ 2 2 3 2" xfId="27582"/>
    <cellStyle name="หมายเหตุ 2 2 3 3" xfId="27583"/>
    <cellStyle name="หมายเหตุ 2 2 3 4" xfId="27584"/>
    <cellStyle name="หมายเหตุ 2 2 3 5" xfId="27585"/>
    <cellStyle name="หมายเหตุ 2 2 3 6" xfId="27586"/>
    <cellStyle name="หมายเหตุ 2 2 3 7" xfId="27587"/>
    <cellStyle name="หมายเหตุ 2 20" xfId="27588"/>
    <cellStyle name="หมายเหตุ 2 20 2" xfId="27589"/>
    <cellStyle name="หมายเหตุ 2 20 3" xfId="27590"/>
    <cellStyle name="หมายเหตุ 2 20 4" xfId="27591"/>
    <cellStyle name="หมายเหตุ 2 20 5" xfId="27592"/>
    <cellStyle name="หมายเหตุ 2 20 6" xfId="27593"/>
    <cellStyle name="หมายเหตุ 2 20 7" xfId="27594"/>
    <cellStyle name="หมายเหตุ 2 21" xfId="27595"/>
    <cellStyle name="หมายเหตุ 2 21 2" xfId="27596"/>
    <cellStyle name="หมายเหตุ 2 21 3" xfId="27597"/>
    <cellStyle name="หมายเหตุ 2 21 4" xfId="27598"/>
    <cellStyle name="หมายเหตุ 2 21 5" xfId="27599"/>
    <cellStyle name="หมายเหตุ 2 21 6" xfId="27600"/>
    <cellStyle name="หมายเหตุ 2 21 7" xfId="27601"/>
    <cellStyle name="หมายเหตุ 2 22" xfId="27602"/>
    <cellStyle name="หมายเหตุ 2 23" xfId="28972"/>
    <cellStyle name="หมายเหตุ 2 3" xfId="27603"/>
    <cellStyle name="หมายเหตุ 2 3 2" xfId="27604"/>
    <cellStyle name="หมายเหตุ 2 3 2 2" xfId="27605"/>
    <cellStyle name="หมายเหตุ 2 3 2 3" xfId="27606"/>
    <cellStyle name="หมายเหตุ 2 3 2 4" xfId="27607"/>
    <cellStyle name="หมายเหตุ 2 3 2 5" xfId="27608"/>
    <cellStyle name="หมายเหตุ 2 3 2 6" xfId="27609"/>
    <cellStyle name="หมายเหตุ 2 3 2 7" xfId="27610"/>
    <cellStyle name="หมายเหตุ 2 3 3" xfId="27611"/>
    <cellStyle name="หมายเหตุ 2 3 3 2" xfId="27612"/>
    <cellStyle name="หมายเหตุ 2 3 3 3" xfId="27613"/>
    <cellStyle name="หมายเหตุ 2 3 3 4" xfId="27614"/>
    <cellStyle name="หมายเหตุ 2 3 3 5" xfId="27615"/>
    <cellStyle name="หมายเหตุ 2 3 3 6" xfId="27616"/>
    <cellStyle name="หมายเหตุ 2 3 3 7" xfId="27617"/>
    <cellStyle name="หมายเหตุ 2 4" xfId="27618"/>
    <cellStyle name="หมายเหตุ 2 4 2" xfId="27619"/>
    <cellStyle name="หมายเหตุ 2 4 2 2" xfId="27620"/>
    <cellStyle name="หมายเหตุ 2 4 2 3" xfId="27621"/>
    <cellStyle name="หมายเหตุ 2 4 2 4" xfId="27622"/>
    <cellStyle name="หมายเหตุ 2 4 2 5" xfId="27623"/>
    <cellStyle name="หมายเหตุ 2 4 2 6" xfId="27624"/>
    <cellStyle name="หมายเหตุ 2 4 2 7" xfId="27625"/>
    <cellStyle name="หมายเหตุ 2 4 3" xfId="27626"/>
    <cellStyle name="หมายเหตุ 2 4 3 2" xfId="27627"/>
    <cellStyle name="หมายเหตุ 2 4 3 3" xfId="27628"/>
    <cellStyle name="หมายเหตุ 2 4 3 4" xfId="27629"/>
    <cellStyle name="หมายเหตุ 2 4 3 5" xfId="27630"/>
    <cellStyle name="หมายเหตุ 2 4 3 6" xfId="27631"/>
    <cellStyle name="หมายเหตุ 2 4 3 7" xfId="27632"/>
    <cellStyle name="หมายเหตุ 2 5" xfId="27633"/>
    <cellStyle name="หมายเหตุ 2 5 2" xfId="27634"/>
    <cellStyle name="หมายเหตุ 2 5 2 2" xfId="27635"/>
    <cellStyle name="หมายเหตุ 2 5 2 3" xfId="27636"/>
    <cellStyle name="หมายเหตุ 2 5 2 4" xfId="27637"/>
    <cellStyle name="หมายเหตุ 2 5 2 5" xfId="27638"/>
    <cellStyle name="หมายเหตุ 2 5 2 6" xfId="27639"/>
    <cellStyle name="หมายเหตุ 2 5 2 7" xfId="27640"/>
    <cellStyle name="หมายเหตุ 2 5 3" xfId="27641"/>
    <cellStyle name="หมายเหตุ 2 5 3 2" xfId="27642"/>
    <cellStyle name="หมายเหตุ 2 5 3 3" xfId="27643"/>
    <cellStyle name="หมายเหตุ 2 5 3 4" xfId="27644"/>
    <cellStyle name="หมายเหตุ 2 5 3 5" xfId="27645"/>
    <cellStyle name="หมายเหตุ 2 5 3 6" xfId="27646"/>
    <cellStyle name="หมายเหตุ 2 5 3 7" xfId="27647"/>
    <cellStyle name="หมายเหตุ 2 6" xfId="27648"/>
    <cellStyle name="หมายเหตุ 2 6 2" xfId="27649"/>
    <cellStyle name="หมายเหตุ 2 6 2 2" xfId="27650"/>
    <cellStyle name="หมายเหตุ 2 6 2 3" xfId="27651"/>
    <cellStyle name="หมายเหตุ 2 6 2 4" xfId="27652"/>
    <cellStyle name="หมายเหตุ 2 6 2 5" xfId="27653"/>
    <cellStyle name="หมายเหตุ 2 6 2 6" xfId="27654"/>
    <cellStyle name="หมายเหตุ 2 6 2 7" xfId="27655"/>
    <cellStyle name="หมายเหตุ 2 6 3" xfId="27656"/>
    <cellStyle name="หมายเหตุ 2 6 3 2" xfId="27657"/>
    <cellStyle name="หมายเหตุ 2 6 3 3" xfId="27658"/>
    <cellStyle name="หมายเหตุ 2 6 3 4" xfId="27659"/>
    <cellStyle name="หมายเหตุ 2 6 3 5" xfId="27660"/>
    <cellStyle name="หมายเหตุ 2 6 3 6" xfId="27661"/>
    <cellStyle name="หมายเหตุ 2 6 3 7" xfId="27662"/>
    <cellStyle name="หมายเหตุ 2 7" xfId="27663"/>
    <cellStyle name="หมายเหตุ 2 7 2" xfId="27664"/>
    <cellStyle name="หมายเหตุ 2 7 2 2" xfId="27665"/>
    <cellStyle name="หมายเหตุ 2 7 2 3" xfId="27666"/>
    <cellStyle name="หมายเหตุ 2 7 2 4" xfId="27667"/>
    <cellStyle name="หมายเหตุ 2 7 2 5" xfId="27668"/>
    <cellStyle name="หมายเหตุ 2 7 2 6" xfId="27669"/>
    <cellStyle name="หมายเหตุ 2 7 2 7" xfId="27670"/>
    <cellStyle name="หมายเหตุ 2 7 3" xfId="27671"/>
    <cellStyle name="หมายเหตุ 2 7 3 2" xfId="27672"/>
    <cellStyle name="หมายเหตุ 2 7 3 3" xfId="27673"/>
    <cellStyle name="หมายเหตุ 2 7 3 4" xfId="27674"/>
    <cellStyle name="หมายเหตุ 2 7 3 5" xfId="27675"/>
    <cellStyle name="หมายเหตุ 2 7 3 6" xfId="27676"/>
    <cellStyle name="หมายเหตุ 2 7 3 7" xfId="27677"/>
    <cellStyle name="หมายเหตุ 2 8" xfId="27678"/>
    <cellStyle name="หมายเหตุ 2 9" xfId="27679"/>
    <cellStyle name="หมายเหตุ 3" xfId="27680"/>
    <cellStyle name="หมายเหตุ 3 10" xfId="27681"/>
    <cellStyle name="หมายเหตุ 3 10 2" xfId="27682"/>
    <cellStyle name="หมายเหตุ 3 10 3" xfId="27683"/>
    <cellStyle name="หมายเหตุ 3 10 4" xfId="27684"/>
    <cellStyle name="หมายเหตุ 3 10 5" xfId="27685"/>
    <cellStyle name="หมายเหตุ 3 10 6" xfId="27686"/>
    <cellStyle name="หมายเหตุ 3 10 7" xfId="27687"/>
    <cellStyle name="หมายเหตุ 3 11" xfId="27688"/>
    <cellStyle name="หมายเหตุ 3 11 2" xfId="27689"/>
    <cellStyle name="หมายเหตุ 3 11 3" xfId="27690"/>
    <cellStyle name="หมายเหตุ 3 11 4" xfId="27691"/>
    <cellStyle name="หมายเหตุ 3 11 5" xfId="27692"/>
    <cellStyle name="หมายเหตุ 3 11 6" xfId="27693"/>
    <cellStyle name="หมายเหตุ 3 11 7" xfId="27694"/>
    <cellStyle name="หมายเหตุ 3 12" xfId="27695"/>
    <cellStyle name="หมายเหตุ 3 12 2" xfId="27696"/>
    <cellStyle name="หมายเหตุ 3 12 3" xfId="27697"/>
    <cellStyle name="หมายเหตุ 3 12 4" xfId="27698"/>
    <cellStyle name="หมายเหตุ 3 12 5" xfId="27699"/>
    <cellStyle name="หมายเหตุ 3 12 6" xfId="27700"/>
    <cellStyle name="หมายเหตุ 3 12 7" xfId="27701"/>
    <cellStyle name="หมายเหตุ 3 13" xfId="27702"/>
    <cellStyle name="หมายเหตุ 3 13 2" xfId="27703"/>
    <cellStyle name="หมายเหตุ 3 13 3" xfId="27704"/>
    <cellStyle name="หมายเหตุ 3 13 4" xfId="27705"/>
    <cellStyle name="หมายเหตุ 3 13 5" xfId="27706"/>
    <cellStyle name="หมายเหตุ 3 13 6" xfId="27707"/>
    <cellStyle name="หมายเหตุ 3 13 7" xfId="27708"/>
    <cellStyle name="หมายเหตุ 3 2" xfId="27709"/>
    <cellStyle name="หมายเหตุ 3 2 2" xfId="27710"/>
    <cellStyle name="หมายเหตุ 3 2 3" xfId="27711"/>
    <cellStyle name="หมายเหตุ 3 2 4" xfId="27712"/>
    <cellStyle name="หมายเหตุ 3 2 5" xfId="27713"/>
    <cellStyle name="หมายเหตุ 3 2 6" xfId="27714"/>
    <cellStyle name="หมายเหตุ 3 2 7" xfId="27715"/>
    <cellStyle name="หมายเหตุ 3 3" xfId="27716"/>
    <cellStyle name="หมายเหตุ 3 3 2" xfId="27717"/>
    <cellStyle name="หมายเหตุ 3 3 3" xfId="27718"/>
    <cellStyle name="หมายเหตุ 3 3 4" xfId="27719"/>
    <cellStyle name="หมายเหตุ 3 3 5" xfId="27720"/>
    <cellStyle name="หมายเหตุ 3 3 6" xfId="27721"/>
    <cellStyle name="หมายเหตุ 3 3 7" xfId="27722"/>
    <cellStyle name="หมายเหตุ 3 4" xfId="27723"/>
    <cellStyle name="หมายเหตุ 3 4 2" xfId="27724"/>
    <cellStyle name="หมายเหตุ 3 4 3" xfId="27725"/>
    <cellStyle name="หมายเหตุ 3 4 4" xfId="27726"/>
    <cellStyle name="หมายเหตุ 3 4 5" xfId="27727"/>
    <cellStyle name="หมายเหตุ 3 4 6" xfId="27728"/>
    <cellStyle name="หมายเหตุ 3 4 7" xfId="27729"/>
    <cellStyle name="หมายเหตุ 3 5" xfId="27730"/>
    <cellStyle name="หมายเหตุ 3 5 2" xfId="27731"/>
    <cellStyle name="หมายเหตุ 3 5 3" xfId="27732"/>
    <cellStyle name="หมายเหตุ 3 5 4" xfId="27733"/>
    <cellStyle name="หมายเหตุ 3 5 5" xfId="27734"/>
    <cellStyle name="หมายเหตุ 3 5 6" xfId="27735"/>
    <cellStyle name="หมายเหตุ 3 5 7" xfId="27736"/>
    <cellStyle name="หมายเหตุ 3 6" xfId="27737"/>
    <cellStyle name="หมายเหตุ 3 6 2" xfId="27738"/>
    <cellStyle name="หมายเหตุ 3 6 3" xfId="27739"/>
    <cellStyle name="หมายเหตุ 3 6 4" xfId="27740"/>
    <cellStyle name="หมายเหตุ 3 6 5" xfId="27741"/>
    <cellStyle name="หมายเหตุ 3 6 6" xfId="27742"/>
    <cellStyle name="หมายเหตุ 3 6 7" xfId="27743"/>
    <cellStyle name="หมายเหตุ 3 7" xfId="27744"/>
    <cellStyle name="หมายเหตุ 3 7 2" xfId="27745"/>
    <cellStyle name="หมายเหตุ 3 7 3" xfId="27746"/>
    <cellStyle name="หมายเหตุ 3 7 4" xfId="27747"/>
    <cellStyle name="หมายเหตุ 3 7 5" xfId="27748"/>
    <cellStyle name="หมายเหตุ 3 7 6" xfId="27749"/>
    <cellStyle name="หมายเหตุ 3 7 7" xfId="27750"/>
    <cellStyle name="หมายเหตุ 3 8" xfId="27751"/>
    <cellStyle name="หมายเหตุ 3 8 2" xfId="27752"/>
    <cellStyle name="หมายเหตุ 3 8 3" xfId="27753"/>
    <cellStyle name="หมายเหตุ 3 8 4" xfId="27754"/>
    <cellStyle name="หมายเหตุ 3 8 5" xfId="27755"/>
    <cellStyle name="หมายเหตุ 3 8 6" xfId="27756"/>
    <cellStyle name="หมายเหตุ 3 8 7" xfId="27757"/>
    <cellStyle name="หมายเหตุ 3 9" xfId="27758"/>
    <cellStyle name="หมายเหตุ 3 9 2" xfId="27759"/>
    <cellStyle name="หมายเหตุ 3 9 3" xfId="27760"/>
    <cellStyle name="หมายเหตุ 3 9 4" xfId="27761"/>
    <cellStyle name="หมายเหตุ 3 9 5" xfId="27762"/>
    <cellStyle name="หมายเหตุ 3 9 6" xfId="27763"/>
    <cellStyle name="หมายเหตุ 3 9 7" xfId="27764"/>
    <cellStyle name="หมายเหตุ 4" xfId="27765"/>
    <cellStyle name="หมายเหตุ 4 10" xfId="27766"/>
    <cellStyle name="หมายเหตุ 4 10 2" xfId="27767"/>
    <cellStyle name="หมายเหตุ 4 10 3" xfId="27768"/>
    <cellStyle name="หมายเหตุ 4 10 4" xfId="27769"/>
    <cellStyle name="หมายเหตุ 4 10 5" xfId="27770"/>
    <cellStyle name="หมายเหตุ 4 10 6" xfId="27771"/>
    <cellStyle name="หมายเหตุ 4 10 7" xfId="27772"/>
    <cellStyle name="หมายเหตุ 4 11" xfId="27773"/>
    <cellStyle name="หมายเหตุ 4 11 2" xfId="27774"/>
    <cellStyle name="หมายเหตุ 4 11 3" xfId="27775"/>
    <cellStyle name="หมายเหตุ 4 11 4" xfId="27776"/>
    <cellStyle name="หมายเหตุ 4 11 5" xfId="27777"/>
    <cellStyle name="หมายเหตุ 4 11 6" xfId="27778"/>
    <cellStyle name="หมายเหตุ 4 11 7" xfId="27779"/>
    <cellStyle name="หมายเหตุ 4 12" xfId="27780"/>
    <cellStyle name="หมายเหตุ 4 12 2" xfId="27781"/>
    <cellStyle name="หมายเหตุ 4 12 3" xfId="27782"/>
    <cellStyle name="หมายเหตุ 4 12 4" xfId="27783"/>
    <cellStyle name="หมายเหตุ 4 12 5" xfId="27784"/>
    <cellStyle name="หมายเหตุ 4 12 6" xfId="27785"/>
    <cellStyle name="หมายเหตุ 4 12 7" xfId="27786"/>
    <cellStyle name="หมายเหตุ 4 13" xfId="27787"/>
    <cellStyle name="หมายเหตุ 4 13 2" xfId="27788"/>
    <cellStyle name="หมายเหตุ 4 13 3" xfId="27789"/>
    <cellStyle name="หมายเหตุ 4 13 4" xfId="27790"/>
    <cellStyle name="หมายเหตุ 4 13 5" xfId="27791"/>
    <cellStyle name="หมายเหตุ 4 13 6" xfId="27792"/>
    <cellStyle name="หมายเหตุ 4 13 7" xfId="27793"/>
    <cellStyle name="หมายเหตุ 4 2" xfId="27794"/>
    <cellStyle name="หมายเหตุ 4 2 2" xfId="27795"/>
    <cellStyle name="หมายเหตุ 4 2 3" xfId="27796"/>
    <cellStyle name="หมายเหตุ 4 2 4" xfId="27797"/>
    <cellStyle name="หมายเหตุ 4 2 5" xfId="27798"/>
    <cellStyle name="หมายเหตุ 4 2 6" xfId="27799"/>
    <cellStyle name="หมายเหตุ 4 2 7" xfId="27800"/>
    <cellStyle name="หมายเหตุ 4 3" xfId="27801"/>
    <cellStyle name="หมายเหตุ 4 3 2" xfId="27802"/>
    <cellStyle name="หมายเหตุ 4 3 3" xfId="27803"/>
    <cellStyle name="หมายเหตุ 4 3 4" xfId="27804"/>
    <cellStyle name="หมายเหตุ 4 3 5" xfId="27805"/>
    <cellStyle name="หมายเหตุ 4 3 6" xfId="27806"/>
    <cellStyle name="หมายเหตุ 4 3 7" xfId="27807"/>
    <cellStyle name="หมายเหตุ 4 4" xfId="27808"/>
    <cellStyle name="หมายเหตุ 4 4 2" xfId="27809"/>
    <cellStyle name="หมายเหตุ 4 4 3" xfId="27810"/>
    <cellStyle name="หมายเหตุ 4 4 4" xfId="27811"/>
    <cellStyle name="หมายเหตุ 4 4 5" xfId="27812"/>
    <cellStyle name="หมายเหตุ 4 4 6" xfId="27813"/>
    <cellStyle name="หมายเหตุ 4 4 7" xfId="27814"/>
    <cellStyle name="หมายเหตุ 4 5" xfId="27815"/>
    <cellStyle name="หมายเหตุ 4 5 2" xfId="27816"/>
    <cellStyle name="หมายเหตุ 4 5 3" xfId="27817"/>
    <cellStyle name="หมายเหตุ 4 5 4" xfId="27818"/>
    <cellStyle name="หมายเหตุ 4 5 5" xfId="27819"/>
    <cellStyle name="หมายเหตุ 4 5 6" xfId="27820"/>
    <cellStyle name="หมายเหตุ 4 5 7" xfId="27821"/>
    <cellStyle name="หมายเหตุ 4 6" xfId="27822"/>
    <cellStyle name="หมายเหตุ 4 6 2" xfId="27823"/>
    <cellStyle name="หมายเหตุ 4 6 3" xfId="27824"/>
    <cellStyle name="หมายเหตุ 4 6 4" xfId="27825"/>
    <cellStyle name="หมายเหตุ 4 6 5" xfId="27826"/>
    <cellStyle name="หมายเหตุ 4 6 6" xfId="27827"/>
    <cellStyle name="หมายเหตุ 4 6 7" xfId="27828"/>
    <cellStyle name="หมายเหตุ 4 7" xfId="27829"/>
    <cellStyle name="หมายเหตุ 4 7 2" xfId="27830"/>
    <cellStyle name="หมายเหตุ 4 7 3" xfId="27831"/>
    <cellStyle name="หมายเหตุ 4 7 4" xfId="27832"/>
    <cellStyle name="หมายเหตุ 4 7 5" xfId="27833"/>
    <cellStyle name="หมายเหตุ 4 7 6" xfId="27834"/>
    <cellStyle name="หมายเหตุ 4 7 7" xfId="27835"/>
    <cellStyle name="หมายเหตุ 4 8" xfId="27836"/>
    <cellStyle name="หมายเหตุ 4 8 2" xfId="27837"/>
    <cellStyle name="หมายเหตุ 4 8 3" xfId="27838"/>
    <cellStyle name="หมายเหตุ 4 8 4" xfId="27839"/>
    <cellStyle name="หมายเหตุ 4 8 5" xfId="27840"/>
    <cellStyle name="หมายเหตุ 4 8 6" xfId="27841"/>
    <cellStyle name="หมายเหตุ 4 8 7" xfId="27842"/>
    <cellStyle name="หมายเหตุ 4 9" xfId="27843"/>
    <cellStyle name="หมายเหตุ 4 9 2" xfId="27844"/>
    <cellStyle name="หมายเหตุ 4 9 3" xfId="27845"/>
    <cellStyle name="หมายเหตุ 4 9 4" xfId="27846"/>
    <cellStyle name="หมายเหตุ 4 9 5" xfId="27847"/>
    <cellStyle name="หมายเหตุ 4 9 6" xfId="27848"/>
    <cellStyle name="หมายเหตุ 4 9 7" xfId="27849"/>
    <cellStyle name="หมายเหตุ 5" xfId="27850"/>
    <cellStyle name="หมายเหตุ 5 10" xfId="27851"/>
    <cellStyle name="หมายเหตุ 5 10 2" xfId="27852"/>
    <cellStyle name="หมายเหตุ 5 10 3" xfId="27853"/>
    <cellStyle name="หมายเหตุ 5 10 4" xfId="27854"/>
    <cellStyle name="หมายเหตุ 5 10 5" xfId="27855"/>
    <cellStyle name="หมายเหตุ 5 10 6" xfId="27856"/>
    <cellStyle name="หมายเหตุ 5 10 7" xfId="27857"/>
    <cellStyle name="หมายเหตุ 5 11" xfId="27858"/>
    <cellStyle name="หมายเหตุ 5 11 2" xfId="27859"/>
    <cellStyle name="หมายเหตุ 5 11 3" xfId="27860"/>
    <cellStyle name="หมายเหตุ 5 11 4" xfId="27861"/>
    <cellStyle name="หมายเหตุ 5 11 5" xfId="27862"/>
    <cellStyle name="หมายเหตุ 5 11 6" xfId="27863"/>
    <cellStyle name="หมายเหตุ 5 11 7" xfId="27864"/>
    <cellStyle name="หมายเหตุ 5 12" xfId="27865"/>
    <cellStyle name="หมายเหตุ 5 12 2" xfId="27866"/>
    <cellStyle name="หมายเหตุ 5 12 3" xfId="27867"/>
    <cellStyle name="หมายเหตุ 5 12 4" xfId="27868"/>
    <cellStyle name="หมายเหตุ 5 12 5" xfId="27869"/>
    <cellStyle name="หมายเหตุ 5 12 6" xfId="27870"/>
    <cellStyle name="หมายเหตุ 5 12 7" xfId="27871"/>
    <cellStyle name="หมายเหตุ 5 13" xfId="27872"/>
    <cellStyle name="หมายเหตุ 5 13 2" xfId="27873"/>
    <cellStyle name="หมายเหตุ 5 13 3" xfId="27874"/>
    <cellStyle name="หมายเหตุ 5 13 4" xfId="27875"/>
    <cellStyle name="หมายเหตุ 5 13 5" xfId="27876"/>
    <cellStyle name="หมายเหตุ 5 13 6" xfId="27877"/>
    <cellStyle name="หมายเหตุ 5 13 7" xfId="27878"/>
    <cellStyle name="หมายเหตุ 5 2" xfId="27879"/>
    <cellStyle name="หมายเหตุ 5 2 2" xfId="27880"/>
    <cellStyle name="หมายเหตุ 5 2 3" xfId="27881"/>
    <cellStyle name="หมายเหตุ 5 2 4" xfId="27882"/>
    <cellStyle name="หมายเหตุ 5 2 5" xfId="27883"/>
    <cellStyle name="หมายเหตุ 5 2 6" xfId="27884"/>
    <cellStyle name="หมายเหตุ 5 2 7" xfId="27885"/>
    <cellStyle name="หมายเหตุ 5 3" xfId="27886"/>
    <cellStyle name="หมายเหตุ 5 3 2" xfId="27887"/>
    <cellStyle name="หมายเหตุ 5 3 3" xfId="27888"/>
    <cellStyle name="หมายเหตุ 5 3 4" xfId="27889"/>
    <cellStyle name="หมายเหตุ 5 3 5" xfId="27890"/>
    <cellStyle name="หมายเหตุ 5 3 6" xfId="27891"/>
    <cellStyle name="หมายเหตุ 5 3 7" xfId="27892"/>
    <cellStyle name="หมายเหตุ 5 4" xfId="27893"/>
    <cellStyle name="หมายเหตุ 5 4 2" xfId="27894"/>
    <cellStyle name="หมายเหตุ 5 4 3" xfId="27895"/>
    <cellStyle name="หมายเหตุ 5 4 4" xfId="27896"/>
    <cellStyle name="หมายเหตุ 5 4 5" xfId="27897"/>
    <cellStyle name="หมายเหตุ 5 4 6" xfId="27898"/>
    <cellStyle name="หมายเหตุ 5 4 7" xfId="27899"/>
    <cellStyle name="หมายเหตุ 5 5" xfId="27900"/>
    <cellStyle name="หมายเหตุ 5 5 2" xfId="27901"/>
    <cellStyle name="หมายเหตุ 5 5 3" xfId="27902"/>
    <cellStyle name="หมายเหตุ 5 5 4" xfId="27903"/>
    <cellStyle name="หมายเหตุ 5 5 5" xfId="27904"/>
    <cellStyle name="หมายเหตุ 5 5 6" xfId="27905"/>
    <cellStyle name="หมายเหตุ 5 5 7" xfId="27906"/>
    <cellStyle name="หมายเหตุ 5 6" xfId="27907"/>
    <cellStyle name="หมายเหตุ 5 6 2" xfId="27908"/>
    <cellStyle name="หมายเหตุ 5 6 3" xfId="27909"/>
    <cellStyle name="หมายเหตุ 5 6 4" xfId="27910"/>
    <cellStyle name="หมายเหตุ 5 6 5" xfId="27911"/>
    <cellStyle name="หมายเหตุ 5 6 6" xfId="27912"/>
    <cellStyle name="หมายเหตุ 5 6 7" xfId="27913"/>
    <cellStyle name="หมายเหตุ 5 7" xfId="27914"/>
    <cellStyle name="หมายเหตุ 5 7 2" xfId="27915"/>
    <cellStyle name="หมายเหตุ 5 7 3" xfId="27916"/>
    <cellStyle name="หมายเหตุ 5 7 4" xfId="27917"/>
    <cellStyle name="หมายเหตุ 5 7 5" xfId="27918"/>
    <cellStyle name="หมายเหตุ 5 7 6" xfId="27919"/>
    <cellStyle name="หมายเหตุ 5 7 7" xfId="27920"/>
    <cellStyle name="หมายเหตุ 5 8" xfId="27921"/>
    <cellStyle name="หมายเหตุ 5 8 2" xfId="27922"/>
    <cellStyle name="หมายเหตุ 5 8 3" xfId="27923"/>
    <cellStyle name="หมายเหตุ 5 8 4" xfId="27924"/>
    <cellStyle name="หมายเหตุ 5 8 5" xfId="27925"/>
    <cellStyle name="หมายเหตุ 5 8 6" xfId="27926"/>
    <cellStyle name="หมายเหตุ 5 8 7" xfId="27927"/>
    <cellStyle name="หมายเหตุ 5 9" xfId="27928"/>
    <cellStyle name="หมายเหตุ 5 9 2" xfId="27929"/>
    <cellStyle name="หมายเหตุ 5 9 3" xfId="27930"/>
    <cellStyle name="หมายเหตุ 5 9 4" xfId="27931"/>
    <cellStyle name="หมายเหตุ 5 9 5" xfId="27932"/>
    <cellStyle name="หมายเหตุ 5 9 6" xfId="27933"/>
    <cellStyle name="หมายเหตุ 5 9 7" xfId="27934"/>
    <cellStyle name="หมายเหตุ 6" xfId="27935"/>
    <cellStyle name="หมายเหตุ 6 10" xfId="27936"/>
    <cellStyle name="หมายเหตุ 6 10 2" xfId="27937"/>
    <cellStyle name="หมายเหตุ 6 10 3" xfId="27938"/>
    <cellStyle name="หมายเหตุ 6 10 4" xfId="27939"/>
    <cellStyle name="หมายเหตุ 6 10 5" xfId="27940"/>
    <cellStyle name="หมายเหตุ 6 10 6" xfId="27941"/>
    <cellStyle name="หมายเหตุ 6 10 7" xfId="27942"/>
    <cellStyle name="หมายเหตุ 6 11" xfId="27943"/>
    <cellStyle name="หมายเหตุ 6 11 2" xfId="27944"/>
    <cellStyle name="หมายเหตุ 6 11 3" xfId="27945"/>
    <cellStyle name="หมายเหตุ 6 11 4" xfId="27946"/>
    <cellStyle name="หมายเหตุ 6 11 5" xfId="27947"/>
    <cellStyle name="หมายเหตุ 6 11 6" xfId="27948"/>
    <cellStyle name="หมายเหตุ 6 11 7" xfId="27949"/>
    <cellStyle name="หมายเหตุ 6 12" xfId="27950"/>
    <cellStyle name="หมายเหตุ 6 12 2" xfId="27951"/>
    <cellStyle name="หมายเหตุ 6 12 3" xfId="27952"/>
    <cellStyle name="หมายเหตุ 6 12 4" xfId="27953"/>
    <cellStyle name="หมายเหตุ 6 12 5" xfId="27954"/>
    <cellStyle name="หมายเหตุ 6 12 6" xfId="27955"/>
    <cellStyle name="หมายเหตุ 6 12 7" xfId="27956"/>
    <cellStyle name="หมายเหตุ 6 13" xfId="27957"/>
    <cellStyle name="หมายเหตุ 6 13 2" xfId="27958"/>
    <cellStyle name="หมายเหตุ 6 13 3" xfId="27959"/>
    <cellStyle name="หมายเหตุ 6 13 4" xfId="27960"/>
    <cellStyle name="หมายเหตุ 6 13 5" xfId="27961"/>
    <cellStyle name="หมายเหตุ 6 13 6" xfId="27962"/>
    <cellStyle name="หมายเหตุ 6 13 7" xfId="27963"/>
    <cellStyle name="หมายเหตุ 6 2" xfId="27964"/>
    <cellStyle name="หมายเหตุ 6 2 2" xfId="27965"/>
    <cellStyle name="หมายเหตุ 6 2 3" xfId="27966"/>
    <cellStyle name="หมายเหตุ 6 2 4" xfId="27967"/>
    <cellStyle name="หมายเหตุ 6 2 5" xfId="27968"/>
    <cellStyle name="หมายเหตุ 6 2 6" xfId="27969"/>
    <cellStyle name="หมายเหตุ 6 2 7" xfId="27970"/>
    <cellStyle name="หมายเหตุ 6 3" xfId="27971"/>
    <cellStyle name="หมายเหตุ 6 3 2" xfId="27972"/>
    <cellStyle name="หมายเหตุ 6 3 3" xfId="27973"/>
    <cellStyle name="หมายเหตุ 6 3 4" xfId="27974"/>
    <cellStyle name="หมายเหตุ 6 3 5" xfId="27975"/>
    <cellStyle name="หมายเหตุ 6 3 6" xfId="27976"/>
    <cellStyle name="หมายเหตุ 6 3 7" xfId="27977"/>
    <cellStyle name="หมายเหตุ 6 4" xfId="27978"/>
    <cellStyle name="หมายเหตุ 6 4 2" xfId="27979"/>
    <cellStyle name="หมายเหตุ 6 4 3" xfId="27980"/>
    <cellStyle name="หมายเหตุ 6 4 4" xfId="27981"/>
    <cellStyle name="หมายเหตุ 6 4 5" xfId="27982"/>
    <cellStyle name="หมายเหตุ 6 4 6" xfId="27983"/>
    <cellStyle name="หมายเหตุ 6 4 7" xfId="27984"/>
    <cellStyle name="หมายเหตุ 6 5" xfId="27985"/>
    <cellStyle name="หมายเหตุ 6 5 2" xfId="27986"/>
    <cellStyle name="หมายเหตุ 6 5 3" xfId="27987"/>
    <cellStyle name="หมายเหตุ 6 5 4" xfId="27988"/>
    <cellStyle name="หมายเหตุ 6 5 5" xfId="27989"/>
    <cellStyle name="หมายเหตุ 6 5 6" xfId="27990"/>
    <cellStyle name="หมายเหตุ 6 5 7" xfId="27991"/>
    <cellStyle name="หมายเหตุ 6 6" xfId="27992"/>
    <cellStyle name="หมายเหตุ 6 6 2" xfId="27993"/>
    <cellStyle name="หมายเหตุ 6 6 3" xfId="27994"/>
    <cellStyle name="หมายเหตุ 6 6 4" xfId="27995"/>
    <cellStyle name="หมายเหตุ 6 6 5" xfId="27996"/>
    <cellStyle name="หมายเหตุ 6 6 6" xfId="27997"/>
    <cellStyle name="หมายเหตุ 6 6 7" xfId="27998"/>
    <cellStyle name="หมายเหตุ 6 7" xfId="27999"/>
    <cellStyle name="หมายเหตุ 6 7 2" xfId="28000"/>
    <cellStyle name="หมายเหตุ 6 7 3" xfId="28001"/>
    <cellStyle name="หมายเหตุ 6 7 4" xfId="28002"/>
    <cellStyle name="หมายเหตุ 6 7 5" xfId="28003"/>
    <cellStyle name="หมายเหตุ 6 7 6" xfId="28004"/>
    <cellStyle name="หมายเหตุ 6 7 7" xfId="28005"/>
    <cellStyle name="หมายเหตุ 6 8" xfId="28006"/>
    <cellStyle name="หมายเหตุ 6 8 2" xfId="28007"/>
    <cellStyle name="หมายเหตุ 6 8 3" xfId="28008"/>
    <cellStyle name="หมายเหตุ 6 8 4" xfId="28009"/>
    <cellStyle name="หมายเหตุ 6 8 5" xfId="28010"/>
    <cellStyle name="หมายเหตุ 6 8 6" xfId="28011"/>
    <cellStyle name="หมายเหตุ 6 8 7" xfId="28012"/>
    <cellStyle name="หมายเหตุ 6 9" xfId="28013"/>
    <cellStyle name="หมายเหตุ 6 9 2" xfId="28014"/>
    <cellStyle name="หมายเหตุ 6 9 3" xfId="28015"/>
    <cellStyle name="หมายเหตุ 6 9 4" xfId="28016"/>
    <cellStyle name="หมายเหตุ 6 9 5" xfId="28017"/>
    <cellStyle name="หมายเหตุ 6 9 6" xfId="28018"/>
    <cellStyle name="หมายเหตุ 6 9 7" xfId="28019"/>
    <cellStyle name="หมายเหตุ 7" xfId="28020"/>
    <cellStyle name="หมายเหตุ 7 10" xfId="28021"/>
    <cellStyle name="หมายเหตุ 7 10 2" xfId="28022"/>
    <cellStyle name="หมายเหตุ 7 10 3" xfId="28023"/>
    <cellStyle name="หมายเหตุ 7 10 4" xfId="28024"/>
    <cellStyle name="หมายเหตุ 7 10 5" xfId="28025"/>
    <cellStyle name="หมายเหตุ 7 10 6" xfId="28026"/>
    <cellStyle name="หมายเหตุ 7 10 7" xfId="28027"/>
    <cellStyle name="หมายเหตุ 7 11" xfId="28028"/>
    <cellStyle name="หมายเหตุ 7 11 2" xfId="28029"/>
    <cellStyle name="หมายเหตุ 7 11 3" xfId="28030"/>
    <cellStyle name="หมายเหตุ 7 11 4" xfId="28031"/>
    <cellStyle name="หมายเหตุ 7 11 5" xfId="28032"/>
    <cellStyle name="หมายเหตุ 7 11 6" xfId="28033"/>
    <cellStyle name="หมายเหตุ 7 11 7" xfId="28034"/>
    <cellStyle name="หมายเหตุ 7 12" xfId="28035"/>
    <cellStyle name="หมายเหตุ 7 12 2" xfId="28036"/>
    <cellStyle name="หมายเหตุ 7 12 3" xfId="28037"/>
    <cellStyle name="หมายเหตุ 7 12 4" xfId="28038"/>
    <cellStyle name="หมายเหตุ 7 12 5" xfId="28039"/>
    <cellStyle name="หมายเหตุ 7 12 6" xfId="28040"/>
    <cellStyle name="หมายเหตุ 7 12 7" xfId="28041"/>
    <cellStyle name="หมายเหตุ 7 13" xfId="28042"/>
    <cellStyle name="หมายเหตุ 7 13 2" xfId="28043"/>
    <cellStyle name="หมายเหตุ 7 13 3" xfId="28044"/>
    <cellStyle name="หมายเหตุ 7 13 4" xfId="28045"/>
    <cellStyle name="หมายเหตุ 7 13 5" xfId="28046"/>
    <cellStyle name="หมายเหตุ 7 13 6" xfId="28047"/>
    <cellStyle name="หมายเหตุ 7 13 7" xfId="28048"/>
    <cellStyle name="หมายเหตุ 7 2" xfId="28049"/>
    <cellStyle name="หมายเหตุ 7 2 2" xfId="28050"/>
    <cellStyle name="หมายเหตุ 7 2 3" xfId="28051"/>
    <cellStyle name="หมายเหตุ 7 2 4" xfId="28052"/>
    <cellStyle name="หมายเหตุ 7 2 5" xfId="28053"/>
    <cellStyle name="หมายเหตุ 7 2 6" xfId="28054"/>
    <cellStyle name="หมายเหตุ 7 2 7" xfId="28055"/>
    <cellStyle name="หมายเหตุ 7 3" xfId="28056"/>
    <cellStyle name="หมายเหตุ 7 3 2" xfId="28057"/>
    <cellStyle name="หมายเหตุ 7 3 3" xfId="28058"/>
    <cellStyle name="หมายเหตุ 7 3 4" xfId="28059"/>
    <cellStyle name="หมายเหตุ 7 3 5" xfId="28060"/>
    <cellStyle name="หมายเหตุ 7 3 6" xfId="28061"/>
    <cellStyle name="หมายเหตุ 7 3 7" xfId="28062"/>
    <cellStyle name="หมายเหตุ 7 4" xfId="28063"/>
    <cellStyle name="หมายเหตุ 7 4 2" xfId="28064"/>
    <cellStyle name="หมายเหตุ 7 4 3" xfId="28065"/>
    <cellStyle name="หมายเหตุ 7 4 4" xfId="28066"/>
    <cellStyle name="หมายเหตุ 7 4 5" xfId="28067"/>
    <cellStyle name="หมายเหตุ 7 4 6" xfId="28068"/>
    <cellStyle name="หมายเหตุ 7 4 7" xfId="28069"/>
    <cellStyle name="หมายเหตุ 7 5" xfId="28070"/>
    <cellStyle name="หมายเหตุ 7 5 2" xfId="28071"/>
    <cellStyle name="หมายเหตุ 7 5 3" xfId="28072"/>
    <cellStyle name="หมายเหตุ 7 5 4" xfId="28073"/>
    <cellStyle name="หมายเหตุ 7 5 5" xfId="28074"/>
    <cellStyle name="หมายเหตุ 7 5 6" xfId="28075"/>
    <cellStyle name="หมายเหตุ 7 5 7" xfId="28076"/>
    <cellStyle name="หมายเหตุ 7 6" xfId="28077"/>
    <cellStyle name="หมายเหตุ 7 6 2" xfId="28078"/>
    <cellStyle name="หมายเหตุ 7 6 3" xfId="28079"/>
    <cellStyle name="หมายเหตุ 7 6 4" xfId="28080"/>
    <cellStyle name="หมายเหตุ 7 6 5" xfId="28081"/>
    <cellStyle name="หมายเหตุ 7 6 6" xfId="28082"/>
    <cellStyle name="หมายเหตุ 7 6 7" xfId="28083"/>
    <cellStyle name="หมายเหตุ 7 7" xfId="28084"/>
    <cellStyle name="หมายเหตุ 7 7 2" xfId="28085"/>
    <cellStyle name="หมายเหตุ 7 7 3" xfId="28086"/>
    <cellStyle name="หมายเหตุ 7 7 4" xfId="28087"/>
    <cellStyle name="หมายเหตุ 7 7 5" xfId="28088"/>
    <cellStyle name="หมายเหตุ 7 7 6" xfId="28089"/>
    <cellStyle name="หมายเหตุ 7 7 7" xfId="28090"/>
    <cellStyle name="หมายเหตุ 7 8" xfId="28091"/>
    <cellStyle name="หมายเหตุ 7 8 2" xfId="28092"/>
    <cellStyle name="หมายเหตุ 7 8 3" xfId="28093"/>
    <cellStyle name="หมายเหตุ 7 8 4" xfId="28094"/>
    <cellStyle name="หมายเหตุ 7 8 5" xfId="28095"/>
    <cellStyle name="หมายเหตุ 7 8 6" xfId="28096"/>
    <cellStyle name="หมายเหตุ 7 8 7" xfId="28097"/>
    <cellStyle name="หมายเหตุ 7 9" xfId="28098"/>
    <cellStyle name="หมายเหตุ 7 9 2" xfId="28099"/>
    <cellStyle name="หมายเหตุ 7 9 3" xfId="28100"/>
    <cellStyle name="หมายเหตุ 7 9 4" xfId="28101"/>
    <cellStyle name="หมายเหตุ 7 9 5" xfId="28102"/>
    <cellStyle name="หมายเหตุ 7 9 6" xfId="28103"/>
    <cellStyle name="หมายเหตุ 7 9 7" xfId="28104"/>
    <cellStyle name="หัวเรื่อง 1 2" xfId="28105"/>
    <cellStyle name="หัวเรื่อง 1 2 10" xfId="28106"/>
    <cellStyle name="หัวเรื่อง 1 2 11" xfId="28107"/>
    <cellStyle name="หัวเรื่อง 1 2 12" xfId="28108"/>
    <cellStyle name="หัวเรื่อง 1 2 13" xfId="28109"/>
    <cellStyle name="หัวเรื่อง 1 2 14" xfId="28110"/>
    <cellStyle name="หัวเรื่อง 1 2 15" xfId="28111"/>
    <cellStyle name="หัวเรื่อง 1 2 16" xfId="28112"/>
    <cellStyle name="หัวเรื่อง 1 2 17" xfId="28113"/>
    <cellStyle name="หัวเรื่อง 1 2 18" xfId="28114"/>
    <cellStyle name="หัวเรื่อง 1 2 19" xfId="28115"/>
    <cellStyle name="หัวเรื่อง 1 2 2" xfId="28116"/>
    <cellStyle name="หัวเรื่อง 1 2 2 2" xfId="28117"/>
    <cellStyle name="หัวเรื่อง 1 2 2 3" xfId="28118"/>
    <cellStyle name="หัวเรื่อง 1 2 20" xfId="28119"/>
    <cellStyle name="หัวเรื่อง 1 2 21" xfId="28120"/>
    <cellStyle name="หัวเรื่อง 1 2 22" xfId="28121"/>
    <cellStyle name="หัวเรื่อง 1 2 23" xfId="28973"/>
    <cellStyle name="หัวเรื่อง 1 2 3" xfId="28122"/>
    <cellStyle name="หัวเรื่อง 1 2 3 2" xfId="28123"/>
    <cellStyle name="หัวเรื่อง 1 2 3 3" xfId="28124"/>
    <cellStyle name="หัวเรื่อง 1 2 4" xfId="28125"/>
    <cellStyle name="หัวเรื่อง 1 2 4 2" xfId="28126"/>
    <cellStyle name="หัวเรื่อง 1 2 4 3" xfId="28127"/>
    <cellStyle name="หัวเรื่อง 1 2 5" xfId="28128"/>
    <cellStyle name="หัวเรื่อง 1 2 5 2" xfId="28129"/>
    <cellStyle name="หัวเรื่อง 1 2 5 3" xfId="28130"/>
    <cellStyle name="หัวเรื่อง 1 2 6" xfId="28131"/>
    <cellStyle name="หัวเรื่อง 1 2 7" xfId="28132"/>
    <cellStyle name="หัวเรื่อง 1 2 8" xfId="28133"/>
    <cellStyle name="หัวเรื่อง 1 2 9" xfId="28134"/>
    <cellStyle name="หัวเรื่อง 1 3" xfId="28135"/>
    <cellStyle name="หัวเรื่อง 1 4" xfId="28136"/>
    <cellStyle name="หัวเรื่อง 1 5" xfId="28137"/>
    <cellStyle name="หัวเรื่อง 1 6" xfId="28138"/>
    <cellStyle name="หัวเรื่อง 1 7" xfId="28139"/>
    <cellStyle name="หัวเรื่อง 2 2" xfId="28140"/>
    <cellStyle name="หัวเรื่อง 2 2 10" xfId="28141"/>
    <cellStyle name="หัวเรื่อง 2 2 11" xfId="28142"/>
    <cellStyle name="หัวเรื่อง 2 2 12" xfId="28143"/>
    <cellStyle name="หัวเรื่อง 2 2 13" xfId="28144"/>
    <cellStyle name="หัวเรื่อง 2 2 14" xfId="28145"/>
    <cellStyle name="หัวเรื่อง 2 2 15" xfId="28146"/>
    <cellStyle name="หัวเรื่อง 2 2 16" xfId="28147"/>
    <cellStyle name="หัวเรื่อง 2 2 17" xfId="28148"/>
    <cellStyle name="หัวเรื่อง 2 2 18" xfId="28149"/>
    <cellStyle name="หัวเรื่อง 2 2 19" xfId="28150"/>
    <cellStyle name="หัวเรื่อง 2 2 2" xfId="28151"/>
    <cellStyle name="หัวเรื่อง 2 2 2 2" xfId="28152"/>
    <cellStyle name="หัวเรื่อง 2 2 2 3" xfId="28153"/>
    <cellStyle name="หัวเรื่อง 2 2 20" xfId="28154"/>
    <cellStyle name="หัวเรื่อง 2 2 21" xfId="28155"/>
    <cellStyle name="หัวเรื่อง 2 2 22" xfId="28156"/>
    <cellStyle name="หัวเรื่อง 2 2 23" xfId="28974"/>
    <cellStyle name="หัวเรื่อง 2 2 3" xfId="28157"/>
    <cellStyle name="หัวเรื่อง 2 2 3 2" xfId="28158"/>
    <cellStyle name="หัวเรื่อง 2 2 3 3" xfId="28159"/>
    <cellStyle name="หัวเรื่อง 2 2 4" xfId="28160"/>
    <cellStyle name="หัวเรื่อง 2 2 4 2" xfId="28161"/>
    <cellStyle name="หัวเรื่อง 2 2 4 3" xfId="28162"/>
    <cellStyle name="หัวเรื่อง 2 2 5" xfId="28163"/>
    <cellStyle name="หัวเรื่อง 2 2 5 2" xfId="28164"/>
    <cellStyle name="หัวเรื่อง 2 2 5 3" xfId="28165"/>
    <cellStyle name="หัวเรื่อง 2 2 6" xfId="28166"/>
    <cellStyle name="หัวเรื่อง 2 2 7" xfId="28167"/>
    <cellStyle name="หัวเรื่อง 2 2 8" xfId="28168"/>
    <cellStyle name="หัวเรื่อง 2 2 9" xfId="28169"/>
    <cellStyle name="หัวเรื่อง 2 3" xfId="28170"/>
    <cellStyle name="หัวเรื่อง 2 4" xfId="28171"/>
    <cellStyle name="หัวเรื่อง 2 5" xfId="28172"/>
    <cellStyle name="หัวเรื่อง 2 6" xfId="28173"/>
    <cellStyle name="หัวเรื่อง 2 7" xfId="28174"/>
    <cellStyle name="หัวเรื่อง 3 2" xfId="28175"/>
    <cellStyle name="หัวเรื่อง 3 2 10" xfId="28176"/>
    <cellStyle name="หัวเรื่อง 3 2 11" xfId="28177"/>
    <cellStyle name="หัวเรื่อง 3 2 12" xfId="28178"/>
    <cellStyle name="หัวเรื่อง 3 2 13" xfId="28179"/>
    <cellStyle name="หัวเรื่อง 3 2 14" xfId="28180"/>
    <cellStyle name="หัวเรื่อง 3 2 15" xfId="28181"/>
    <cellStyle name="หัวเรื่อง 3 2 16" xfId="28182"/>
    <cellStyle name="หัวเรื่อง 3 2 17" xfId="28183"/>
    <cellStyle name="หัวเรื่อง 3 2 18" xfId="28184"/>
    <cellStyle name="หัวเรื่อง 3 2 19" xfId="28185"/>
    <cellStyle name="หัวเรื่อง 3 2 2" xfId="28186"/>
    <cellStyle name="หัวเรื่อง 3 2 2 2" xfId="28187"/>
    <cellStyle name="หัวเรื่อง 3 2 2 3" xfId="28188"/>
    <cellStyle name="หัวเรื่อง 3 2 20" xfId="28189"/>
    <cellStyle name="หัวเรื่อง 3 2 21" xfId="28190"/>
    <cellStyle name="หัวเรื่อง 3 2 22" xfId="28191"/>
    <cellStyle name="หัวเรื่อง 3 2 23" xfId="28975"/>
    <cellStyle name="หัวเรื่อง 3 2 3" xfId="28192"/>
    <cellStyle name="หัวเรื่อง 3 2 3 2" xfId="28193"/>
    <cellStyle name="หัวเรื่อง 3 2 3 3" xfId="28194"/>
    <cellStyle name="หัวเรื่อง 3 2 4" xfId="28195"/>
    <cellStyle name="หัวเรื่อง 3 2 4 2" xfId="28196"/>
    <cellStyle name="หัวเรื่อง 3 2 4 3" xfId="28197"/>
    <cellStyle name="หัวเรื่อง 3 2 5" xfId="28198"/>
    <cellStyle name="หัวเรื่อง 3 2 5 2" xfId="28199"/>
    <cellStyle name="หัวเรื่อง 3 2 5 3" xfId="28200"/>
    <cellStyle name="หัวเรื่อง 3 2 6" xfId="28201"/>
    <cellStyle name="หัวเรื่อง 3 2 7" xfId="28202"/>
    <cellStyle name="หัวเรื่อง 3 2 8" xfId="28203"/>
    <cellStyle name="หัวเรื่อง 3 2 9" xfId="28204"/>
    <cellStyle name="หัวเรื่อง 3 3" xfId="28205"/>
    <cellStyle name="หัวเรื่อง 3 4" xfId="28206"/>
    <cellStyle name="หัวเรื่อง 3 5" xfId="28207"/>
    <cellStyle name="หัวเรื่อง 3 6" xfId="28208"/>
    <cellStyle name="หัวเรื่อง 3 7" xfId="28209"/>
    <cellStyle name="หัวเรื่อง 4 2" xfId="28210"/>
    <cellStyle name="หัวเรื่อง 4 2 10" xfId="28211"/>
    <cellStyle name="หัวเรื่อง 4 2 11" xfId="28212"/>
    <cellStyle name="หัวเรื่อง 4 2 12" xfId="28213"/>
    <cellStyle name="หัวเรื่อง 4 2 13" xfId="28214"/>
    <cellStyle name="หัวเรื่อง 4 2 14" xfId="28215"/>
    <cellStyle name="หัวเรื่อง 4 2 15" xfId="28216"/>
    <cellStyle name="หัวเรื่อง 4 2 16" xfId="28217"/>
    <cellStyle name="หัวเรื่อง 4 2 17" xfId="28218"/>
    <cellStyle name="หัวเรื่อง 4 2 18" xfId="28219"/>
    <cellStyle name="หัวเรื่อง 4 2 19" xfId="28220"/>
    <cellStyle name="หัวเรื่อง 4 2 2" xfId="28221"/>
    <cellStyle name="หัวเรื่อง 4 2 2 2" xfId="28222"/>
    <cellStyle name="หัวเรื่อง 4 2 2 3" xfId="28223"/>
    <cellStyle name="หัวเรื่อง 4 2 20" xfId="28224"/>
    <cellStyle name="หัวเรื่อง 4 2 21" xfId="28225"/>
    <cellStyle name="หัวเรื่อง 4 2 22" xfId="28226"/>
    <cellStyle name="หัวเรื่อง 4 2 23" xfId="28976"/>
    <cellStyle name="หัวเรื่อง 4 2 3" xfId="28227"/>
    <cellStyle name="หัวเรื่อง 4 2 3 2" xfId="28228"/>
    <cellStyle name="หัวเรื่อง 4 2 3 3" xfId="28229"/>
    <cellStyle name="หัวเรื่อง 4 2 4" xfId="28230"/>
    <cellStyle name="หัวเรื่อง 4 2 4 2" xfId="28231"/>
    <cellStyle name="หัวเรื่อง 4 2 4 3" xfId="28232"/>
    <cellStyle name="หัวเรื่อง 4 2 5" xfId="28233"/>
    <cellStyle name="หัวเรื่อง 4 2 5 2" xfId="28234"/>
    <cellStyle name="หัวเรื่อง 4 2 5 3" xfId="28235"/>
    <cellStyle name="หัวเรื่อง 4 2 6" xfId="28236"/>
    <cellStyle name="หัวเรื่อง 4 2 7" xfId="28237"/>
    <cellStyle name="หัวเรื่อง 4 2 8" xfId="28238"/>
    <cellStyle name="หัวเรื่อง 4 2 9" xfId="28239"/>
    <cellStyle name="หัวเรื่อง 4 3" xfId="28240"/>
    <cellStyle name="หัวเรื่อง 4 4" xfId="28241"/>
    <cellStyle name="หัวเรื่อง 4 5" xfId="28242"/>
    <cellStyle name="หัวเรื่อง 4 6" xfId="28243"/>
    <cellStyle name="หัวเรื่อง 4 7" xfId="28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99008"/>
        <c:axId val="71900544"/>
      </c:lineChart>
      <c:catAx>
        <c:axId val="718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71900544"/>
        <c:crosses val="autoZero"/>
        <c:auto val="1"/>
        <c:lblAlgn val="ctr"/>
        <c:lblOffset val="100"/>
        <c:noMultiLvlLbl val="0"/>
      </c:catAx>
      <c:valAx>
        <c:axId val="7190054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71899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228600</xdr:rowOff>
    </xdr:to>
    <xdr:pic>
      <xdr:nvPicPr>
        <xdr:cNvPr id="17932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49" name="AutoShape 1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0" name="AutoShape 2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51" name="AutoShape 7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2" name="AutoShape 8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3" name="AutoShape 21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4" name="AutoShape 22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5" name="AutoShape 23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6" name="AutoShape 24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7" name="AutoShape 25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8" name="AutoShape 26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9" name="AutoShape 27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60" name="AutoShape 28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152400</xdr:rowOff>
    </xdr:to>
    <xdr:pic>
      <xdr:nvPicPr>
        <xdr:cNvPr id="23149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11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0" name="AutoShape 5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2" name="AutoShape 7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4" name="AutoShape 9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6" name="AutoShape 11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28" name="AutoShape 13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2" name="AutoShape 5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4" name="AutoShape 7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43" name="AutoShape 7"/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9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9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199595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199596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199597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199598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199599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199600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199601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199602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0</xdr:row>
      <xdr:rowOff>9525</xdr:rowOff>
    </xdr:from>
    <xdr:to>
      <xdr:col>3</xdr:col>
      <xdr:colOff>742950</xdr:colOff>
      <xdr:row>2</xdr:row>
      <xdr:rowOff>19050</xdr:rowOff>
    </xdr:to>
    <xdr:pic>
      <xdr:nvPicPr>
        <xdr:cNvPr id="19960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9525"/>
          <a:ext cx="438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142875</xdr:rowOff>
    </xdr:to>
    <xdr:sp macro="" textlink="">
      <xdr:nvSpPr>
        <xdr:cNvPr id="290150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90151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90152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90153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19050</xdr:rowOff>
    </xdr:from>
    <xdr:to>
      <xdr:col>0</xdr:col>
      <xdr:colOff>257175</xdr:colOff>
      <xdr:row>6</xdr:row>
      <xdr:rowOff>190500</xdr:rowOff>
    </xdr:to>
    <xdr:sp macro="" textlink="">
      <xdr:nvSpPr>
        <xdr:cNvPr id="290154" name="Rectangle 1"/>
        <xdr:cNvSpPr>
          <a:spLocks noChangeArrowheads="1"/>
        </xdr:cNvSpPr>
      </xdr:nvSpPr>
      <xdr:spPr bwMode="auto">
        <a:xfrm>
          <a:off x="85725" y="2057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90155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90156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90157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90158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806460</xdr:colOff>
      <xdr:row>0</xdr:row>
      <xdr:rowOff>47625</xdr:rowOff>
    </xdr:from>
    <xdr:to>
      <xdr:col>4</xdr:col>
      <xdr:colOff>262477</xdr:colOff>
      <xdr:row>1</xdr:row>
      <xdr:rowOff>0</xdr:rowOff>
    </xdr:to>
    <xdr:pic>
      <xdr:nvPicPr>
        <xdr:cNvPr id="29015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1960" y="47625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290160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311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3116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3311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33118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33119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33120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33121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312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2064</xdr:colOff>
      <xdr:row>0</xdr:row>
      <xdr:rowOff>47625</xdr:rowOff>
    </xdr:from>
    <xdr:to>
      <xdr:col>3</xdr:col>
      <xdr:colOff>516414</xdr:colOff>
      <xdr:row>1</xdr:row>
      <xdr:rowOff>0</xdr:rowOff>
    </xdr:to>
    <xdr:pic>
      <xdr:nvPicPr>
        <xdr:cNvPr id="2331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147" y="47625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152400</xdr:rowOff>
    </xdr:to>
    <xdr:pic>
      <xdr:nvPicPr>
        <xdr:cNvPr id="2825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25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47625</xdr:rowOff>
    </xdr:from>
    <xdr:to>
      <xdr:col>55</xdr:col>
      <xdr:colOff>352425</xdr:colOff>
      <xdr:row>7</xdr:row>
      <xdr:rowOff>76200</xdr:rowOff>
    </xdr:to>
    <xdr:graphicFrame macro="">
      <xdr:nvGraphicFramePr>
        <xdr:cNvPr id="29537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7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kul/My%20Documents/&#3585;&#3619;&#3619;&#3617;&#3585;&#3634;&#3619;&#3585;&#3635;&#3627;&#3609;&#3604;&#3619;&#3634;&#3588;&#3634;&#3585;&#3621;&#3634;&#3591;%20&#3592;.&#3629;&#3640;&#3610;&#3621;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  <sheetName val="ภูมิทัศน์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.75"/>
  <cols>
    <col min="1" max="1" width="5.5703125" customWidth="1"/>
    <col min="2" max="2" width="38.140625" customWidth="1"/>
    <col min="3" max="3" width="12.5703125" customWidth="1"/>
    <col min="4" max="4" width="5.85546875" customWidth="1"/>
    <col min="5" max="5" width="9.28515625" customWidth="1"/>
    <col min="6" max="6" width="5.42578125" customWidth="1"/>
    <col min="7" max="7" width="10.7109375" customWidth="1"/>
    <col min="8" max="8" width="9.85546875" customWidth="1"/>
    <col min="9" max="9" width="17.140625" customWidth="1"/>
  </cols>
  <sheetData>
    <row r="1" spans="1:9">
      <c r="A1" t="e">
        <f>แบบปร.4.1A!#REF!</f>
        <v>#REF!</v>
      </c>
    </row>
    <row r="2" spans="1:9">
      <c r="A2" t="e">
        <f>แบบปร.4.1A!#REF!</f>
        <v>#REF!</v>
      </c>
      <c r="G2" t="e">
        <f>แบบปร.4.1A!#REF!</f>
        <v>#REF!</v>
      </c>
    </row>
    <row r="3" spans="1:9">
      <c r="A3" t="e">
        <f>แบบปร.4.1A!#REF!</f>
        <v>#REF!</v>
      </c>
      <c r="G3" t="e">
        <f>แบบปร.4.1A!#REF!</f>
        <v>#REF!</v>
      </c>
    </row>
    <row r="4" spans="1:9">
      <c r="A4" t="e">
        <f>แบบปร.4.1A!#REF!</f>
        <v>#REF!</v>
      </c>
      <c r="G4" t="e">
        <f>แบบปร.4.1A!#REF!</f>
        <v>#REF!</v>
      </c>
      <c r="I4" t="e">
        <f>แบบปร.4.1A!#REF!</f>
        <v>#REF!</v>
      </c>
    </row>
    <row r="5" spans="1:9">
      <c r="A5" t="s">
        <v>8</v>
      </c>
      <c r="B5" s="459" t="s">
        <v>0</v>
      </c>
      <c r="C5" s="459" t="s">
        <v>18</v>
      </c>
      <c r="D5" s="459" t="s">
        <v>1</v>
      </c>
      <c r="E5" s="459" t="s">
        <v>10</v>
      </c>
      <c r="F5" s="459" t="s">
        <v>2</v>
      </c>
      <c r="G5" s="459" t="s">
        <v>3</v>
      </c>
      <c r="H5" t="s">
        <v>21</v>
      </c>
      <c r="I5" s="459" t="s">
        <v>12</v>
      </c>
    </row>
    <row r="6" spans="1:9">
      <c r="A6" t="s">
        <v>9</v>
      </c>
      <c r="B6" s="459"/>
      <c r="C6" s="459"/>
      <c r="D6" s="459"/>
      <c r="E6" s="459"/>
      <c r="F6" s="459"/>
      <c r="G6" s="459"/>
      <c r="H6" t="s">
        <v>7</v>
      </c>
      <c r="I6" s="459"/>
    </row>
    <row r="7" spans="1:9" ht="21.75" customHeight="1"/>
    <row r="8" spans="1:9" ht="21.75" customHeight="1"/>
    <row r="9" spans="1:9" ht="21.75" customHeight="1"/>
    <row r="10" spans="1:9" ht="21.75" customHeight="1"/>
    <row r="11" spans="1:9" ht="21.75" customHeight="1"/>
    <row r="12" spans="1:9" ht="21.75" customHeight="1"/>
    <row r="13" spans="1:9" ht="21.75" customHeight="1"/>
    <row r="14" spans="1:9" ht="21.75" customHeight="1"/>
    <row r="15" spans="1:9" ht="21.75" customHeight="1"/>
    <row r="16" spans="1:9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customWidth="1"/>
    <col min="6" max="6" width="14.42578125" customWidth="1"/>
    <col min="7" max="7" width="13.42578125" customWidth="1"/>
    <col min="8" max="8" width="14.28515625" customWidth="1"/>
    <col min="9" max="9" width="15.42578125" customWidth="1"/>
  </cols>
  <sheetData>
    <row r="1" spans="1:9">
      <c r="A1" t="s">
        <v>751</v>
      </c>
    </row>
    <row r="2" spans="1:9">
      <c r="A2" t="s">
        <v>752</v>
      </c>
      <c r="B2" t="s">
        <v>753</v>
      </c>
      <c r="G2" t="s">
        <v>754</v>
      </c>
    </row>
    <row r="4" spans="1:9">
      <c r="A4" t="s">
        <v>91</v>
      </c>
      <c r="B4" t="s">
        <v>0</v>
      </c>
      <c r="C4" t="s">
        <v>10</v>
      </c>
      <c r="D4" t="s">
        <v>2</v>
      </c>
      <c r="E4" t="s">
        <v>755</v>
      </c>
      <c r="G4" t="s">
        <v>756</v>
      </c>
      <c r="I4" t="s">
        <v>757</v>
      </c>
    </row>
    <row r="5" spans="1:9">
      <c r="E5" t="s">
        <v>758</v>
      </c>
      <c r="F5" t="s">
        <v>4</v>
      </c>
      <c r="G5" t="s">
        <v>758</v>
      </c>
      <c r="H5" t="s">
        <v>4</v>
      </c>
    </row>
    <row r="6" spans="1:9">
      <c r="B6" t="s">
        <v>759</v>
      </c>
    </row>
    <row r="7" spans="1:9">
      <c r="A7">
        <v>1</v>
      </c>
      <c r="B7" t="s">
        <v>669</v>
      </c>
    </row>
    <row r="8" spans="1:9">
      <c r="A8">
        <v>1.1000000000000001</v>
      </c>
      <c r="B8" t="s">
        <v>747</v>
      </c>
      <c r="C8">
        <v>175</v>
      </c>
      <c r="D8" t="s">
        <v>82</v>
      </c>
      <c r="E8">
        <v>0</v>
      </c>
      <c r="F8">
        <f>E8*C8</f>
        <v>0</v>
      </c>
      <c r="G8">
        <v>50</v>
      </c>
      <c r="H8">
        <f>G8*C8</f>
        <v>8750</v>
      </c>
      <c r="I8">
        <f>F8+H8</f>
        <v>8750</v>
      </c>
    </row>
    <row r="9" spans="1:9">
      <c r="A9">
        <v>1.2</v>
      </c>
      <c r="B9" t="s">
        <v>670</v>
      </c>
      <c r="C9">
        <v>11</v>
      </c>
      <c r="D9" t="s">
        <v>82</v>
      </c>
      <c r="E9">
        <v>200</v>
      </c>
      <c r="F9">
        <f t="shared" ref="F9:F18" si="0">E9*C9</f>
        <v>2200</v>
      </c>
      <c r="G9">
        <v>50</v>
      </c>
      <c r="H9">
        <f t="shared" ref="H9:H18" si="1">G9*C9</f>
        <v>550</v>
      </c>
      <c r="I9">
        <f t="shared" ref="I9:I18" si="2">F9+H9</f>
        <v>2750</v>
      </c>
    </row>
    <row r="10" spans="1:9">
      <c r="A10">
        <v>1.3</v>
      </c>
      <c r="B10" t="s">
        <v>671</v>
      </c>
      <c r="C10">
        <v>5.5</v>
      </c>
      <c r="D10" t="s">
        <v>82</v>
      </c>
      <c r="E10">
        <v>1250</v>
      </c>
      <c r="F10">
        <f t="shared" si="0"/>
        <v>6875</v>
      </c>
      <c r="G10">
        <v>150</v>
      </c>
      <c r="H10">
        <f t="shared" si="1"/>
        <v>825</v>
      </c>
      <c r="I10">
        <f t="shared" si="2"/>
        <v>7700</v>
      </c>
    </row>
    <row r="11" spans="1:9">
      <c r="A11">
        <v>1.4</v>
      </c>
      <c r="B11" t="s">
        <v>672</v>
      </c>
      <c r="C11">
        <v>17</v>
      </c>
      <c r="D11" t="s">
        <v>82</v>
      </c>
      <c r="E11">
        <v>1350</v>
      </c>
      <c r="F11">
        <f t="shared" si="0"/>
        <v>22950</v>
      </c>
      <c r="G11">
        <v>200</v>
      </c>
      <c r="H11">
        <f t="shared" si="1"/>
        <v>3400</v>
      </c>
      <c r="I11">
        <f t="shared" si="2"/>
        <v>26350</v>
      </c>
    </row>
    <row r="12" spans="1:9">
      <c r="A12">
        <v>1.5</v>
      </c>
      <c r="B12" t="s">
        <v>23</v>
      </c>
      <c r="C12">
        <v>43</v>
      </c>
      <c r="D12" t="s">
        <v>83</v>
      </c>
      <c r="E12">
        <v>150</v>
      </c>
      <c r="F12">
        <f t="shared" si="0"/>
        <v>6450</v>
      </c>
      <c r="G12">
        <v>80</v>
      </c>
      <c r="H12">
        <f t="shared" si="1"/>
        <v>3440</v>
      </c>
      <c r="I12">
        <f t="shared" si="2"/>
        <v>9890</v>
      </c>
    </row>
    <row r="13" spans="1:9">
      <c r="A13">
        <v>1.6</v>
      </c>
      <c r="B13" t="s">
        <v>673</v>
      </c>
      <c r="C13">
        <v>1046</v>
      </c>
      <c r="D13" t="s">
        <v>41</v>
      </c>
      <c r="E13">
        <v>23</v>
      </c>
      <c r="F13">
        <f t="shared" si="0"/>
        <v>24058</v>
      </c>
      <c r="G13">
        <v>3</v>
      </c>
      <c r="H13">
        <f t="shared" si="1"/>
        <v>3138</v>
      </c>
      <c r="I13">
        <f t="shared" si="2"/>
        <v>27196</v>
      </c>
    </row>
    <row r="14" spans="1:9">
      <c r="A14">
        <v>1.7</v>
      </c>
      <c r="B14" t="s">
        <v>674</v>
      </c>
      <c r="C14">
        <v>33</v>
      </c>
      <c r="D14" t="s">
        <v>41</v>
      </c>
      <c r="E14">
        <v>23</v>
      </c>
      <c r="F14">
        <f t="shared" si="0"/>
        <v>759</v>
      </c>
      <c r="G14">
        <v>3</v>
      </c>
      <c r="H14">
        <f t="shared" si="1"/>
        <v>99</v>
      </c>
      <c r="I14">
        <f t="shared" si="2"/>
        <v>858</v>
      </c>
    </row>
    <row r="15" spans="1:9">
      <c r="A15">
        <v>1.8</v>
      </c>
      <c r="B15" t="s">
        <v>675</v>
      </c>
      <c r="C15">
        <v>25</v>
      </c>
      <c r="D15" t="s">
        <v>41</v>
      </c>
      <c r="E15">
        <v>28</v>
      </c>
      <c r="F15">
        <f t="shared" si="0"/>
        <v>700</v>
      </c>
      <c r="G15">
        <v>0</v>
      </c>
      <c r="H15">
        <f t="shared" si="1"/>
        <v>0</v>
      </c>
      <c r="I15">
        <f t="shared" si="2"/>
        <v>700</v>
      </c>
    </row>
    <row r="16" spans="1:9">
      <c r="A16">
        <v>1.9</v>
      </c>
      <c r="B16" t="s">
        <v>748</v>
      </c>
      <c r="C16">
        <v>95</v>
      </c>
      <c r="D16" t="s">
        <v>83</v>
      </c>
      <c r="E16">
        <v>300</v>
      </c>
      <c r="F16">
        <f t="shared" si="0"/>
        <v>28500</v>
      </c>
      <c r="G16">
        <v>100</v>
      </c>
      <c r="H16">
        <f t="shared" si="1"/>
        <v>9500</v>
      </c>
      <c r="I16">
        <f t="shared" si="2"/>
        <v>38000</v>
      </c>
    </row>
    <row r="17" spans="1:9">
      <c r="A17">
        <v>1.1000000000000001</v>
      </c>
      <c r="B17" t="s">
        <v>749</v>
      </c>
      <c r="C17">
        <v>104</v>
      </c>
      <c r="D17" t="s">
        <v>744</v>
      </c>
      <c r="E17">
        <v>65</v>
      </c>
      <c r="F17">
        <f t="shared" si="0"/>
        <v>6760</v>
      </c>
      <c r="G17">
        <v>30</v>
      </c>
      <c r="H17">
        <f t="shared" si="1"/>
        <v>3120</v>
      </c>
      <c r="I17">
        <f t="shared" si="2"/>
        <v>9880</v>
      </c>
    </row>
    <row r="18" spans="1:9">
      <c r="A18">
        <v>1.1100000000000001</v>
      </c>
      <c r="B18" t="s">
        <v>750</v>
      </c>
      <c r="C18">
        <v>104</v>
      </c>
      <c r="D18" t="s">
        <v>744</v>
      </c>
      <c r="E18">
        <v>50</v>
      </c>
      <c r="F18">
        <f t="shared" si="0"/>
        <v>5200</v>
      </c>
      <c r="G18">
        <v>25</v>
      </c>
      <c r="H18">
        <f t="shared" si="1"/>
        <v>2600</v>
      </c>
      <c r="I18">
        <f t="shared" si="2"/>
        <v>7800</v>
      </c>
    </row>
    <row r="19" spans="1:9">
      <c r="B19" t="s">
        <v>676</v>
      </c>
      <c r="I19">
        <f>SUM(I8:I18)</f>
        <v>139874</v>
      </c>
    </row>
    <row r="21" spans="1:9">
      <c r="A21">
        <v>2</v>
      </c>
      <c r="B21" t="s">
        <v>677</v>
      </c>
    </row>
    <row r="22" spans="1:9">
      <c r="A22">
        <v>2.1</v>
      </c>
      <c r="B22" t="s">
        <v>672</v>
      </c>
      <c r="C22">
        <v>3</v>
      </c>
      <c r="D22" t="s">
        <v>82</v>
      </c>
      <c r="E22">
        <v>1350</v>
      </c>
      <c r="F22">
        <f>E22*C22</f>
        <v>4050</v>
      </c>
      <c r="G22">
        <v>200</v>
      </c>
      <c r="H22">
        <f>G22*C22</f>
        <v>600</v>
      </c>
      <c r="I22">
        <f>F22+H22</f>
        <v>4650</v>
      </c>
    </row>
    <row r="23" spans="1:9">
      <c r="A23">
        <v>2.2000000000000002</v>
      </c>
      <c r="B23" t="s">
        <v>23</v>
      </c>
      <c r="C23">
        <v>40</v>
      </c>
      <c r="D23" t="s">
        <v>83</v>
      </c>
      <c r="E23">
        <v>150</v>
      </c>
      <c r="F23">
        <f>E23*C23</f>
        <v>6000</v>
      </c>
      <c r="G23">
        <v>80</v>
      </c>
      <c r="H23">
        <f>G23*C23</f>
        <v>3200</v>
      </c>
      <c r="I23">
        <f>F23+H23</f>
        <v>9200</v>
      </c>
    </row>
    <row r="24" spans="1:9">
      <c r="A24">
        <v>2.2999999999999998</v>
      </c>
      <c r="B24" t="s">
        <v>673</v>
      </c>
      <c r="C24">
        <v>675</v>
      </c>
      <c r="D24" t="s">
        <v>41</v>
      </c>
      <c r="E24">
        <v>23</v>
      </c>
      <c r="F24">
        <f>E24*C24</f>
        <v>15525</v>
      </c>
      <c r="G24">
        <v>3</v>
      </c>
      <c r="H24">
        <f>G24*C24</f>
        <v>2025</v>
      </c>
      <c r="I24">
        <f>F24+H24</f>
        <v>17550</v>
      </c>
    </row>
    <row r="25" spans="1:9">
      <c r="A25">
        <v>2.4</v>
      </c>
      <c r="B25" t="s">
        <v>678</v>
      </c>
      <c r="C25">
        <v>138</v>
      </c>
      <c r="D25" t="s">
        <v>41</v>
      </c>
      <c r="E25">
        <v>23</v>
      </c>
      <c r="F25">
        <f>E25*C25</f>
        <v>3174</v>
      </c>
      <c r="G25">
        <v>3</v>
      </c>
      <c r="H25">
        <f>G25*C25</f>
        <v>414</v>
      </c>
      <c r="I25">
        <f>F25+H25</f>
        <v>3588</v>
      </c>
    </row>
    <row r="26" spans="1:9">
      <c r="A26">
        <v>2.5</v>
      </c>
      <c r="B26" t="s">
        <v>675</v>
      </c>
      <c r="C26">
        <v>20</v>
      </c>
      <c r="D26" t="s">
        <v>41</v>
      </c>
      <c r="E26">
        <v>28</v>
      </c>
      <c r="F26">
        <f>E26*C26</f>
        <v>560</v>
      </c>
      <c r="G26">
        <v>0</v>
      </c>
      <c r="H26">
        <f>G26*C26</f>
        <v>0</v>
      </c>
      <c r="I26">
        <f>F26+H26</f>
        <v>560</v>
      </c>
    </row>
    <row r="27" spans="1:9">
      <c r="B27" t="s">
        <v>679</v>
      </c>
      <c r="I27">
        <f>SUM(I22:I26)</f>
        <v>35548</v>
      </c>
    </row>
    <row r="29" spans="1:9">
      <c r="A29">
        <v>3</v>
      </c>
      <c r="B29" t="s">
        <v>680</v>
      </c>
    </row>
    <row r="30" spans="1:9">
      <c r="A30">
        <v>3.1</v>
      </c>
      <c r="B30" t="s">
        <v>671</v>
      </c>
      <c r="C30">
        <v>2.7</v>
      </c>
      <c r="D30" t="s">
        <v>82</v>
      </c>
      <c r="E30">
        <v>1250</v>
      </c>
      <c r="F30">
        <f t="shared" ref="F30:F37" si="3">E30*C30</f>
        <v>3375</v>
      </c>
      <c r="G30">
        <v>150</v>
      </c>
      <c r="H30">
        <f t="shared" ref="H30:H37" si="4">G30*C30</f>
        <v>405</v>
      </c>
      <c r="I30">
        <f t="shared" ref="I30:I37" si="5">F30+H30</f>
        <v>3780</v>
      </c>
    </row>
    <row r="31" spans="1:9">
      <c r="A31">
        <v>3.2</v>
      </c>
      <c r="B31" t="s">
        <v>672</v>
      </c>
      <c r="C31">
        <v>16</v>
      </c>
      <c r="D31" t="s">
        <v>82</v>
      </c>
      <c r="E31">
        <v>1350</v>
      </c>
      <c r="F31">
        <f t="shared" si="3"/>
        <v>21600</v>
      </c>
      <c r="G31">
        <v>200</v>
      </c>
      <c r="H31">
        <f t="shared" si="4"/>
        <v>3200</v>
      </c>
      <c r="I31">
        <f t="shared" si="5"/>
        <v>24800</v>
      </c>
    </row>
    <row r="32" spans="1:9">
      <c r="A32">
        <v>3.3</v>
      </c>
      <c r="B32" t="s">
        <v>23</v>
      </c>
      <c r="C32">
        <v>107</v>
      </c>
      <c r="D32" t="s">
        <v>83</v>
      </c>
      <c r="E32">
        <v>150</v>
      </c>
      <c r="F32">
        <f t="shared" si="3"/>
        <v>16050</v>
      </c>
      <c r="G32">
        <v>80</v>
      </c>
      <c r="H32">
        <f t="shared" si="4"/>
        <v>8560</v>
      </c>
      <c r="I32">
        <f t="shared" si="5"/>
        <v>24610</v>
      </c>
    </row>
    <row r="33" spans="1:9">
      <c r="A33">
        <v>3.4</v>
      </c>
      <c r="B33" t="s">
        <v>681</v>
      </c>
      <c r="C33">
        <v>1618</v>
      </c>
      <c r="D33" t="s">
        <v>41</v>
      </c>
      <c r="E33">
        <v>23</v>
      </c>
      <c r="F33">
        <f t="shared" si="3"/>
        <v>37214</v>
      </c>
      <c r="G33">
        <v>3</v>
      </c>
      <c r="H33">
        <f t="shared" si="4"/>
        <v>4854</v>
      </c>
      <c r="I33">
        <f t="shared" si="5"/>
        <v>42068</v>
      </c>
    </row>
    <row r="34" spans="1:9">
      <c r="A34">
        <v>3.5</v>
      </c>
      <c r="B34" t="s">
        <v>682</v>
      </c>
      <c r="C34">
        <v>83</v>
      </c>
      <c r="D34" t="s">
        <v>41</v>
      </c>
      <c r="E34">
        <v>23</v>
      </c>
      <c r="F34">
        <f t="shared" si="3"/>
        <v>1909</v>
      </c>
      <c r="G34">
        <v>3</v>
      </c>
      <c r="H34">
        <f t="shared" si="4"/>
        <v>249</v>
      </c>
      <c r="I34">
        <f t="shared" si="5"/>
        <v>2158</v>
      </c>
    </row>
    <row r="35" spans="1:9">
      <c r="A35">
        <v>3.6</v>
      </c>
      <c r="B35" t="s">
        <v>673</v>
      </c>
      <c r="C35">
        <v>1165</v>
      </c>
      <c r="D35" t="s">
        <v>41</v>
      </c>
      <c r="E35">
        <v>23</v>
      </c>
      <c r="F35">
        <f t="shared" si="3"/>
        <v>26795</v>
      </c>
      <c r="G35">
        <v>3</v>
      </c>
      <c r="H35">
        <f t="shared" si="4"/>
        <v>3495</v>
      </c>
      <c r="I35">
        <f t="shared" si="5"/>
        <v>30290</v>
      </c>
    </row>
    <row r="36" spans="1:9">
      <c r="A36">
        <v>3.7</v>
      </c>
      <c r="B36" t="s">
        <v>678</v>
      </c>
      <c r="C36">
        <v>37</v>
      </c>
      <c r="D36" t="s">
        <v>41</v>
      </c>
      <c r="E36">
        <v>23</v>
      </c>
      <c r="F36">
        <f t="shared" si="3"/>
        <v>851</v>
      </c>
      <c r="G36">
        <v>3</v>
      </c>
      <c r="H36">
        <f t="shared" si="4"/>
        <v>111</v>
      </c>
      <c r="I36">
        <f t="shared" si="5"/>
        <v>962</v>
      </c>
    </row>
    <row r="37" spans="1:9">
      <c r="A37">
        <v>3.8</v>
      </c>
      <c r="B37" t="s">
        <v>675</v>
      </c>
      <c r="C37">
        <v>70</v>
      </c>
      <c r="D37" t="s">
        <v>41</v>
      </c>
      <c r="E37">
        <v>28</v>
      </c>
      <c r="F37">
        <f t="shared" si="3"/>
        <v>1960</v>
      </c>
      <c r="G37">
        <v>0</v>
      </c>
      <c r="H37">
        <f t="shared" si="4"/>
        <v>0</v>
      </c>
      <c r="I37">
        <f t="shared" si="5"/>
        <v>1960</v>
      </c>
    </row>
    <row r="38" spans="1:9">
      <c r="I38">
        <f>SUM(I30:I37)</f>
        <v>130628</v>
      </c>
    </row>
    <row r="39" spans="1:9">
      <c r="A39">
        <v>4</v>
      </c>
      <c r="B39" t="s">
        <v>683</v>
      </c>
    </row>
    <row r="40" spans="1:9">
      <c r="A40">
        <v>4.0999999999999996</v>
      </c>
      <c r="B40" t="s">
        <v>670</v>
      </c>
      <c r="C40">
        <v>47</v>
      </c>
      <c r="D40" t="s">
        <v>82</v>
      </c>
      <c r="E40">
        <v>200</v>
      </c>
      <c r="F40">
        <f t="shared" ref="F40:F54" si="6">E40*C40</f>
        <v>9400</v>
      </c>
      <c r="G40">
        <v>50</v>
      </c>
      <c r="H40">
        <f t="shared" ref="H40:H54" si="7">G40*C40</f>
        <v>2350</v>
      </c>
      <c r="I40">
        <f t="shared" ref="I40:I54" si="8">F40+H40</f>
        <v>11750</v>
      </c>
    </row>
    <row r="41" spans="1:9">
      <c r="A41">
        <v>4.2</v>
      </c>
      <c r="B41" t="s">
        <v>684</v>
      </c>
      <c r="C41">
        <v>219</v>
      </c>
      <c r="D41" t="s">
        <v>82</v>
      </c>
      <c r="E41">
        <v>120</v>
      </c>
      <c r="F41">
        <f t="shared" si="6"/>
        <v>26280</v>
      </c>
      <c r="G41">
        <v>0</v>
      </c>
      <c r="H41">
        <f t="shared" si="7"/>
        <v>0</v>
      </c>
      <c r="I41">
        <f t="shared" si="8"/>
        <v>26280</v>
      </c>
    </row>
    <row r="42" spans="1:9">
      <c r="A42">
        <v>4.3</v>
      </c>
      <c r="B42" t="s">
        <v>685</v>
      </c>
      <c r="C42">
        <v>1094</v>
      </c>
      <c r="D42" t="s">
        <v>83</v>
      </c>
      <c r="E42">
        <v>0</v>
      </c>
      <c r="F42">
        <f t="shared" si="6"/>
        <v>0</v>
      </c>
      <c r="G42">
        <v>17</v>
      </c>
      <c r="H42">
        <f t="shared" si="7"/>
        <v>18598</v>
      </c>
      <c r="I42">
        <f t="shared" si="8"/>
        <v>18598</v>
      </c>
    </row>
    <row r="43" spans="1:9">
      <c r="A43">
        <v>4.4000000000000004</v>
      </c>
      <c r="B43" t="s">
        <v>672</v>
      </c>
      <c r="C43">
        <v>26</v>
      </c>
      <c r="D43" t="s">
        <v>82</v>
      </c>
      <c r="E43">
        <v>1350</v>
      </c>
      <c r="F43">
        <f t="shared" si="6"/>
        <v>35100</v>
      </c>
      <c r="G43">
        <v>200</v>
      </c>
      <c r="H43">
        <f t="shared" si="7"/>
        <v>5200</v>
      </c>
      <c r="I43">
        <f t="shared" si="8"/>
        <v>40300</v>
      </c>
    </row>
    <row r="44" spans="1:9">
      <c r="A44">
        <v>4.5</v>
      </c>
      <c r="B44" t="s">
        <v>23</v>
      </c>
      <c r="C44">
        <v>836</v>
      </c>
      <c r="D44" t="s">
        <v>83</v>
      </c>
      <c r="E44">
        <v>150</v>
      </c>
      <c r="F44">
        <f t="shared" si="6"/>
        <v>125400</v>
      </c>
      <c r="G44">
        <v>80</v>
      </c>
      <c r="H44">
        <f t="shared" si="7"/>
        <v>66880</v>
      </c>
      <c r="I44">
        <f t="shared" si="8"/>
        <v>192280</v>
      </c>
    </row>
    <row r="45" spans="1:9">
      <c r="A45">
        <v>4.5999999999999996</v>
      </c>
      <c r="B45" t="s">
        <v>673</v>
      </c>
      <c r="C45">
        <v>905</v>
      </c>
      <c r="D45" t="s">
        <v>41</v>
      </c>
      <c r="E45">
        <v>23</v>
      </c>
      <c r="F45">
        <f t="shared" si="6"/>
        <v>20815</v>
      </c>
      <c r="G45">
        <v>3</v>
      </c>
      <c r="H45">
        <f t="shared" si="7"/>
        <v>2715</v>
      </c>
      <c r="I45">
        <f t="shared" si="8"/>
        <v>23530</v>
      </c>
    </row>
    <row r="46" spans="1:9">
      <c r="A46">
        <v>4.7</v>
      </c>
      <c r="B46" t="s">
        <v>674</v>
      </c>
      <c r="C46">
        <v>494</v>
      </c>
      <c r="D46" t="s">
        <v>41</v>
      </c>
      <c r="E46">
        <v>23</v>
      </c>
      <c r="F46">
        <f t="shared" si="6"/>
        <v>11362</v>
      </c>
      <c r="G46">
        <v>3</v>
      </c>
      <c r="H46">
        <f t="shared" si="7"/>
        <v>1482</v>
      </c>
      <c r="I46">
        <f t="shared" si="8"/>
        <v>12844</v>
      </c>
    </row>
    <row r="47" spans="1:9">
      <c r="A47">
        <v>4.8</v>
      </c>
      <c r="B47" t="s">
        <v>678</v>
      </c>
      <c r="C47">
        <v>192</v>
      </c>
      <c r="D47" t="s">
        <v>41</v>
      </c>
      <c r="E47">
        <v>23</v>
      </c>
      <c r="F47">
        <f t="shared" si="6"/>
        <v>4416</v>
      </c>
      <c r="G47">
        <v>3</v>
      </c>
      <c r="H47">
        <f t="shared" si="7"/>
        <v>576</v>
      </c>
      <c r="I47">
        <f t="shared" si="8"/>
        <v>4992</v>
      </c>
    </row>
    <row r="48" spans="1:9">
      <c r="A48">
        <v>4.9000000000000004</v>
      </c>
      <c r="B48" t="s">
        <v>675</v>
      </c>
      <c r="C48">
        <v>35</v>
      </c>
      <c r="D48" t="s">
        <v>41</v>
      </c>
      <c r="E48">
        <v>28</v>
      </c>
      <c r="F48">
        <f t="shared" si="6"/>
        <v>980</v>
      </c>
      <c r="G48">
        <v>0</v>
      </c>
      <c r="H48">
        <f t="shared" si="7"/>
        <v>0</v>
      </c>
      <c r="I48">
        <f t="shared" si="8"/>
        <v>980</v>
      </c>
    </row>
    <row r="49" spans="1:9">
      <c r="A49">
        <v>4.0999999999999996</v>
      </c>
      <c r="B49" t="s">
        <v>760</v>
      </c>
      <c r="C49">
        <v>82</v>
      </c>
      <c r="D49" t="s">
        <v>82</v>
      </c>
      <c r="E49">
        <v>1350</v>
      </c>
      <c r="F49">
        <f t="shared" si="6"/>
        <v>110700</v>
      </c>
      <c r="G49">
        <v>0</v>
      </c>
      <c r="H49">
        <f t="shared" si="7"/>
        <v>0</v>
      </c>
      <c r="I49">
        <f t="shared" si="8"/>
        <v>110700</v>
      </c>
    </row>
    <row r="50" spans="1:9">
      <c r="A50">
        <v>4.1100000000000003</v>
      </c>
      <c r="B50" t="s">
        <v>761</v>
      </c>
      <c r="C50">
        <v>390</v>
      </c>
      <c r="D50" t="s">
        <v>41</v>
      </c>
      <c r="E50">
        <v>23</v>
      </c>
      <c r="F50">
        <f t="shared" si="6"/>
        <v>8970</v>
      </c>
      <c r="G50">
        <v>3</v>
      </c>
      <c r="H50">
        <f t="shared" si="7"/>
        <v>1170</v>
      </c>
      <c r="I50">
        <f t="shared" si="8"/>
        <v>10140</v>
      </c>
    </row>
    <row r="51" spans="1:9">
      <c r="A51">
        <v>4.12</v>
      </c>
      <c r="B51" t="s">
        <v>762</v>
      </c>
      <c r="C51">
        <v>110</v>
      </c>
      <c r="D51" t="s">
        <v>41</v>
      </c>
      <c r="E51">
        <v>23</v>
      </c>
      <c r="F51">
        <f t="shared" si="6"/>
        <v>2530</v>
      </c>
      <c r="G51">
        <v>3</v>
      </c>
      <c r="H51">
        <f t="shared" si="7"/>
        <v>330</v>
      </c>
      <c r="I51">
        <f t="shared" si="8"/>
        <v>2860</v>
      </c>
    </row>
    <row r="52" spans="1:9">
      <c r="A52">
        <v>4.13</v>
      </c>
      <c r="B52" t="s">
        <v>763</v>
      </c>
      <c r="C52">
        <v>30</v>
      </c>
      <c r="D52" t="s">
        <v>83</v>
      </c>
      <c r="E52">
        <v>80</v>
      </c>
      <c r="F52">
        <f t="shared" si="6"/>
        <v>2400</v>
      </c>
      <c r="G52">
        <v>0</v>
      </c>
      <c r="H52">
        <f t="shared" si="7"/>
        <v>0</v>
      </c>
      <c r="I52">
        <f t="shared" si="8"/>
        <v>2400</v>
      </c>
    </row>
    <row r="53" spans="1:9">
      <c r="A53">
        <v>4.1399999999999997</v>
      </c>
      <c r="B53" t="s">
        <v>764</v>
      </c>
      <c r="C53">
        <v>547</v>
      </c>
      <c r="D53" t="s">
        <v>83</v>
      </c>
      <c r="E53">
        <v>0</v>
      </c>
      <c r="F53">
        <f t="shared" si="6"/>
        <v>0</v>
      </c>
      <c r="G53">
        <v>45</v>
      </c>
      <c r="H53">
        <f t="shared" si="7"/>
        <v>24615</v>
      </c>
      <c r="I53">
        <f t="shared" si="8"/>
        <v>24615</v>
      </c>
    </row>
    <row r="54" spans="1:9">
      <c r="A54">
        <v>4.1500000000000004</v>
      </c>
      <c r="B54" t="s">
        <v>765</v>
      </c>
      <c r="C54">
        <v>1</v>
      </c>
      <c r="D54" t="s">
        <v>745</v>
      </c>
      <c r="E54">
        <v>2000</v>
      </c>
      <c r="F54">
        <f t="shared" si="6"/>
        <v>2000</v>
      </c>
      <c r="G54">
        <v>0</v>
      </c>
      <c r="H54">
        <f t="shared" si="7"/>
        <v>0</v>
      </c>
      <c r="I54">
        <f t="shared" si="8"/>
        <v>2000</v>
      </c>
    </row>
    <row r="55" spans="1:9">
      <c r="B55" t="s">
        <v>686</v>
      </c>
      <c r="I55">
        <f>SUM(I40:I54)</f>
        <v>484269</v>
      </c>
    </row>
    <row r="57" spans="1:9">
      <c r="A57">
        <v>5</v>
      </c>
      <c r="B57" t="s">
        <v>687</v>
      </c>
    </row>
    <row r="58" spans="1:9">
      <c r="A58">
        <v>5.0999999999999996</v>
      </c>
      <c r="B58" t="s">
        <v>672</v>
      </c>
      <c r="C58">
        <v>36</v>
      </c>
      <c r="D58" t="s">
        <v>82</v>
      </c>
      <c r="E58">
        <v>1350</v>
      </c>
      <c r="F58">
        <f>E58*C58</f>
        <v>48600</v>
      </c>
      <c r="G58">
        <v>200</v>
      </c>
      <c r="H58">
        <f>G58*C58</f>
        <v>7200</v>
      </c>
      <c r="I58">
        <f>F58+H58</f>
        <v>55800</v>
      </c>
    </row>
    <row r="59" spans="1:9">
      <c r="A59">
        <v>5.2</v>
      </c>
      <c r="B59" t="s">
        <v>23</v>
      </c>
      <c r="C59">
        <v>286</v>
      </c>
      <c r="D59" t="s">
        <v>83</v>
      </c>
      <c r="E59">
        <v>150</v>
      </c>
      <c r="F59">
        <f>E59*C59</f>
        <v>42900</v>
      </c>
      <c r="G59">
        <v>80</v>
      </c>
      <c r="H59">
        <f>G59*C59</f>
        <v>22880</v>
      </c>
      <c r="I59">
        <f>F59+H59</f>
        <v>65780</v>
      </c>
    </row>
    <row r="60" spans="1:9">
      <c r="A60">
        <v>5.3</v>
      </c>
      <c r="B60" t="s">
        <v>682</v>
      </c>
      <c r="C60">
        <v>3904</v>
      </c>
      <c r="D60" t="s">
        <v>41</v>
      </c>
      <c r="E60">
        <v>23</v>
      </c>
      <c r="F60">
        <f>E60*C60</f>
        <v>89792</v>
      </c>
      <c r="G60">
        <v>3</v>
      </c>
      <c r="H60">
        <f>G60*C60</f>
        <v>11712</v>
      </c>
      <c r="I60">
        <f>F60+H60</f>
        <v>101504</v>
      </c>
    </row>
    <row r="61" spans="1:9">
      <c r="A61">
        <v>5.4</v>
      </c>
      <c r="B61" t="s">
        <v>678</v>
      </c>
      <c r="C61">
        <v>930</v>
      </c>
      <c r="D61" t="s">
        <v>41</v>
      </c>
      <c r="E61">
        <v>23</v>
      </c>
      <c r="F61">
        <f>E61*C61</f>
        <v>21390</v>
      </c>
      <c r="G61">
        <v>3</v>
      </c>
      <c r="H61">
        <f>G61*C61</f>
        <v>2790</v>
      </c>
      <c r="I61">
        <f>F61+H61</f>
        <v>24180</v>
      </c>
    </row>
    <row r="62" spans="1:9">
      <c r="A62">
        <v>5.5</v>
      </c>
      <c r="B62" t="s">
        <v>675</v>
      </c>
      <c r="C62">
        <v>120</v>
      </c>
      <c r="D62" t="s">
        <v>41</v>
      </c>
      <c r="E62">
        <v>28</v>
      </c>
      <c r="F62">
        <f>E62*C62</f>
        <v>3360</v>
      </c>
      <c r="G62">
        <v>0</v>
      </c>
      <c r="H62">
        <f>G62*C62</f>
        <v>0</v>
      </c>
      <c r="I62">
        <f>F62+H62</f>
        <v>3360</v>
      </c>
    </row>
    <row r="63" spans="1:9">
      <c r="B63" t="s">
        <v>679</v>
      </c>
      <c r="I63">
        <f>SUM(I58:I62)</f>
        <v>250624</v>
      </c>
    </row>
    <row r="65" spans="1:9">
      <c r="A65">
        <v>6</v>
      </c>
      <c r="B65" t="s">
        <v>688</v>
      </c>
    </row>
    <row r="66" spans="1:9">
      <c r="A66">
        <v>6.1</v>
      </c>
      <c r="B66" t="s">
        <v>689</v>
      </c>
      <c r="C66">
        <v>534</v>
      </c>
      <c r="D66" t="s">
        <v>744</v>
      </c>
      <c r="E66">
        <v>415</v>
      </c>
      <c r="F66">
        <f t="shared" ref="F66:F73" si="9">E66*C66</f>
        <v>221610</v>
      </c>
      <c r="G66">
        <v>100</v>
      </c>
      <c r="H66">
        <f t="shared" ref="H66:H73" si="10">G66*C66</f>
        <v>53400</v>
      </c>
      <c r="I66">
        <f t="shared" ref="I66:I73" si="11">F66+H66</f>
        <v>275010</v>
      </c>
    </row>
    <row r="67" spans="1:9">
      <c r="A67">
        <v>6.2</v>
      </c>
      <c r="B67" t="s">
        <v>690</v>
      </c>
      <c r="C67">
        <v>552</v>
      </c>
      <c r="D67" t="s">
        <v>744</v>
      </c>
      <c r="E67">
        <v>175</v>
      </c>
      <c r="F67">
        <f t="shared" si="9"/>
        <v>96600</v>
      </c>
      <c r="G67">
        <v>45</v>
      </c>
      <c r="H67">
        <f t="shared" si="10"/>
        <v>24840</v>
      </c>
      <c r="I67">
        <f t="shared" si="11"/>
        <v>121440</v>
      </c>
    </row>
    <row r="68" spans="1:9">
      <c r="A68">
        <v>6.3</v>
      </c>
      <c r="B68" t="s">
        <v>691</v>
      </c>
      <c r="C68">
        <v>570</v>
      </c>
      <c r="D68" t="s">
        <v>744</v>
      </c>
      <c r="E68">
        <v>170</v>
      </c>
      <c r="F68">
        <f t="shared" si="9"/>
        <v>96900</v>
      </c>
      <c r="G68">
        <v>40</v>
      </c>
      <c r="H68">
        <f t="shared" si="10"/>
        <v>22800</v>
      </c>
      <c r="I68">
        <f t="shared" si="11"/>
        <v>119700</v>
      </c>
    </row>
    <row r="69" spans="1:9">
      <c r="A69">
        <v>6.4</v>
      </c>
      <c r="B69" t="s">
        <v>692</v>
      </c>
      <c r="C69">
        <v>763</v>
      </c>
      <c r="D69" t="s">
        <v>83</v>
      </c>
      <c r="E69">
        <v>10</v>
      </c>
      <c r="F69">
        <f t="shared" si="9"/>
        <v>7630</v>
      </c>
      <c r="G69">
        <v>5</v>
      </c>
      <c r="H69">
        <f t="shared" si="10"/>
        <v>3815</v>
      </c>
      <c r="I69">
        <f t="shared" si="11"/>
        <v>11445</v>
      </c>
    </row>
    <row r="70" spans="1:9">
      <c r="A70">
        <v>6.5</v>
      </c>
      <c r="B70" t="s">
        <v>693</v>
      </c>
      <c r="C70">
        <v>1526</v>
      </c>
      <c r="D70" t="s">
        <v>83</v>
      </c>
      <c r="E70">
        <v>20</v>
      </c>
      <c r="F70">
        <f t="shared" si="9"/>
        <v>30520</v>
      </c>
      <c r="G70">
        <v>10</v>
      </c>
      <c r="H70">
        <f t="shared" si="10"/>
        <v>15260</v>
      </c>
      <c r="I70">
        <f t="shared" si="11"/>
        <v>45780</v>
      </c>
    </row>
    <row r="71" spans="1:9">
      <c r="A71">
        <v>6.6</v>
      </c>
      <c r="B71" t="s">
        <v>766</v>
      </c>
      <c r="C71">
        <v>1100</v>
      </c>
      <c r="D71" t="s">
        <v>83</v>
      </c>
      <c r="E71">
        <v>25</v>
      </c>
      <c r="F71">
        <f t="shared" si="9"/>
        <v>27500</v>
      </c>
      <c r="G71">
        <v>10</v>
      </c>
      <c r="H71">
        <f t="shared" si="10"/>
        <v>11000</v>
      </c>
      <c r="I71">
        <f t="shared" si="11"/>
        <v>38500</v>
      </c>
    </row>
    <row r="72" spans="1:9">
      <c r="B72" t="s">
        <v>767</v>
      </c>
      <c r="F72">
        <f t="shared" si="9"/>
        <v>0</v>
      </c>
      <c r="H72">
        <f t="shared" si="10"/>
        <v>0</v>
      </c>
      <c r="I72">
        <f t="shared" si="11"/>
        <v>0</v>
      </c>
    </row>
    <row r="73" spans="1:9">
      <c r="A73">
        <v>6.7</v>
      </c>
      <c r="B73" t="s">
        <v>768</v>
      </c>
      <c r="C73">
        <v>21</v>
      </c>
      <c r="D73" t="s">
        <v>769</v>
      </c>
      <c r="E73">
        <v>200</v>
      </c>
      <c r="F73">
        <f t="shared" si="9"/>
        <v>4200</v>
      </c>
      <c r="G73">
        <v>50</v>
      </c>
      <c r="H73">
        <f t="shared" si="10"/>
        <v>1050</v>
      </c>
      <c r="I73">
        <f t="shared" si="11"/>
        <v>5250</v>
      </c>
    </row>
    <row r="74" spans="1:9">
      <c r="B74" t="s">
        <v>694</v>
      </c>
      <c r="I74">
        <f>SUM(I66:I73)</f>
        <v>617125</v>
      </c>
    </row>
    <row r="75" spans="1:9">
      <c r="B75" t="s">
        <v>770</v>
      </c>
      <c r="I75">
        <f>I74+I63+I55+I38+I27+I19</f>
        <v>1658068</v>
      </c>
    </row>
    <row r="77" spans="1:9">
      <c r="B77" t="s">
        <v>771</v>
      </c>
    </row>
    <row r="78" spans="1:9">
      <c r="A78">
        <v>1</v>
      </c>
      <c r="B78" t="s">
        <v>695</v>
      </c>
    </row>
    <row r="79" spans="1:9">
      <c r="A79">
        <v>1.1000000000000001</v>
      </c>
      <c r="B79" t="s">
        <v>696</v>
      </c>
      <c r="C79">
        <v>562</v>
      </c>
      <c r="D79" t="s">
        <v>83</v>
      </c>
      <c r="E79">
        <v>280</v>
      </c>
      <c r="F79">
        <f>E79*C79</f>
        <v>157360</v>
      </c>
      <c r="G79">
        <v>100</v>
      </c>
      <c r="H79">
        <f>G79*C79</f>
        <v>56200</v>
      </c>
      <c r="I79">
        <f>F79+H79</f>
        <v>213560</v>
      </c>
    </row>
    <row r="80" spans="1:9">
      <c r="A80">
        <v>1.2</v>
      </c>
      <c r="B80" t="s">
        <v>697</v>
      </c>
      <c r="C80">
        <v>128</v>
      </c>
      <c r="D80" t="s">
        <v>83</v>
      </c>
      <c r="E80">
        <v>180</v>
      </c>
      <c r="F80">
        <f>E80*C80</f>
        <v>23040</v>
      </c>
      <c r="G80">
        <v>80</v>
      </c>
      <c r="H80">
        <f>G80*C80</f>
        <v>10240</v>
      </c>
      <c r="I80">
        <f>F80+H80</f>
        <v>33280</v>
      </c>
    </row>
    <row r="81" spans="1:9">
      <c r="A81">
        <v>1.3</v>
      </c>
      <c r="B81" t="s">
        <v>698</v>
      </c>
      <c r="C81">
        <v>133</v>
      </c>
      <c r="D81" t="s">
        <v>83</v>
      </c>
      <c r="E81">
        <v>50</v>
      </c>
      <c r="F81">
        <f>E81*C81</f>
        <v>6650</v>
      </c>
      <c r="G81">
        <v>30</v>
      </c>
      <c r="H81">
        <f>G81*C81</f>
        <v>3990</v>
      </c>
      <c r="I81">
        <f>F81+H81</f>
        <v>10640</v>
      </c>
    </row>
    <row r="82" spans="1:9">
      <c r="A82">
        <v>1.4</v>
      </c>
      <c r="B82" t="s">
        <v>699</v>
      </c>
      <c r="C82">
        <v>51</v>
      </c>
      <c r="D82" t="s">
        <v>744</v>
      </c>
      <c r="E82">
        <v>100</v>
      </c>
      <c r="F82">
        <f>E82*C82</f>
        <v>5100</v>
      </c>
      <c r="G82">
        <v>30</v>
      </c>
      <c r="H82">
        <f>G82*C82</f>
        <v>1530</v>
      </c>
      <c r="I82">
        <f>F82+H82</f>
        <v>6630</v>
      </c>
    </row>
    <row r="83" spans="1:9">
      <c r="A83">
        <v>1.5</v>
      </c>
      <c r="B83" t="s">
        <v>772</v>
      </c>
      <c r="C83">
        <v>32</v>
      </c>
      <c r="D83" t="s">
        <v>83</v>
      </c>
      <c r="E83">
        <v>160</v>
      </c>
      <c r="F83">
        <f>E83*C83</f>
        <v>5120</v>
      </c>
      <c r="G83">
        <v>50</v>
      </c>
      <c r="H83">
        <f>G83*C83</f>
        <v>1600</v>
      </c>
      <c r="I83">
        <f>F83+H83</f>
        <v>6720</v>
      </c>
    </row>
    <row r="84" spans="1:9">
      <c r="B84" t="s">
        <v>700</v>
      </c>
      <c r="I84">
        <f>SUM(I79:I83)</f>
        <v>270830</v>
      </c>
    </row>
    <row r="86" spans="1:9">
      <c r="A86">
        <v>2</v>
      </c>
      <c r="B86" t="s">
        <v>701</v>
      </c>
    </row>
    <row r="87" spans="1:9">
      <c r="A87">
        <v>2.1</v>
      </c>
      <c r="B87" t="s">
        <v>702</v>
      </c>
      <c r="C87">
        <v>52</v>
      </c>
      <c r="D87" t="s">
        <v>83</v>
      </c>
      <c r="E87">
        <v>190</v>
      </c>
      <c r="F87">
        <f t="shared" ref="F87:F99" si="12">E87*C87</f>
        <v>9880</v>
      </c>
      <c r="G87">
        <v>55</v>
      </c>
      <c r="H87">
        <f t="shared" ref="H87:H99" si="13">G87*C87</f>
        <v>2860</v>
      </c>
      <c r="I87">
        <f t="shared" ref="I87:I99" si="14">F87+H87</f>
        <v>12740</v>
      </c>
    </row>
    <row r="88" spans="1:9">
      <c r="A88">
        <v>2.2000000000000002</v>
      </c>
      <c r="B88" t="s">
        <v>703</v>
      </c>
      <c r="C88">
        <v>12</v>
      </c>
      <c r="D88" t="s">
        <v>83</v>
      </c>
      <c r="E88">
        <v>250</v>
      </c>
      <c r="F88">
        <f t="shared" si="12"/>
        <v>3000</v>
      </c>
      <c r="G88">
        <v>100</v>
      </c>
      <c r="H88">
        <f t="shared" si="13"/>
        <v>1200</v>
      </c>
      <c r="I88">
        <f t="shared" si="14"/>
        <v>4200</v>
      </c>
    </row>
    <row r="89" spans="1:9">
      <c r="A89">
        <v>2.2999999999999998</v>
      </c>
      <c r="B89" t="s">
        <v>704</v>
      </c>
      <c r="C89">
        <v>40</v>
      </c>
      <c r="D89" t="s">
        <v>744</v>
      </c>
      <c r="E89">
        <v>30</v>
      </c>
      <c r="F89">
        <f t="shared" si="12"/>
        <v>1200</v>
      </c>
      <c r="G89">
        <v>20</v>
      </c>
      <c r="H89">
        <f t="shared" si="13"/>
        <v>800</v>
      </c>
      <c r="I89">
        <f t="shared" si="14"/>
        <v>2000</v>
      </c>
    </row>
    <row r="90" spans="1:9">
      <c r="A90">
        <v>2.4</v>
      </c>
      <c r="B90" t="s">
        <v>705</v>
      </c>
      <c r="C90">
        <v>80</v>
      </c>
      <c r="D90" t="s">
        <v>83</v>
      </c>
      <c r="E90">
        <v>55</v>
      </c>
      <c r="F90">
        <f t="shared" si="12"/>
        <v>4400</v>
      </c>
      <c r="G90">
        <v>50</v>
      </c>
      <c r="H90">
        <f t="shared" si="13"/>
        <v>4000</v>
      </c>
      <c r="I90">
        <f t="shared" si="14"/>
        <v>8400</v>
      </c>
    </row>
    <row r="91" spans="1:9">
      <c r="A91">
        <v>2.5</v>
      </c>
      <c r="B91" t="s">
        <v>706</v>
      </c>
      <c r="C91">
        <v>262</v>
      </c>
      <c r="D91" t="s">
        <v>83</v>
      </c>
      <c r="E91">
        <v>290</v>
      </c>
      <c r="F91">
        <f t="shared" si="12"/>
        <v>75980</v>
      </c>
      <c r="G91">
        <v>100</v>
      </c>
      <c r="H91">
        <f t="shared" si="13"/>
        <v>26200</v>
      </c>
      <c r="I91">
        <f t="shared" si="14"/>
        <v>102180</v>
      </c>
    </row>
    <row r="92" spans="1:9">
      <c r="A92">
        <v>2.6</v>
      </c>
      <c r="B92" t="s">
        <v>707</v>
      </c>
      <c r="C92">
        <v>200</v>
      </c>
      <c r="D92" t="s">
        <v>83</v>
      </c>
      <c r="E92">
        <v>290</v>
      </c>
      <c r="F92">
        <f t="shared" si="12"/>
        <v>58000</v>
      </c>
      <c r="G92">
        <v>100</v>
      </c>
      <c r="H92">
        <f t="shared" si="13"/>
        <v>20000</v>
      </c>
      <c r="I92">
        <f t="shared" si="14"/>
        <v>78000</v>
      </c>
    </row>
    <row r="93" spans="1:9">
      <c r="A93">
        <v>2.7</v>
      </c>
      <c r="B93" t="s">
        <v>708</v>
      </c>
      <c r="C93">
        <v>755</v>
      </c>
      <c r="D93" t="s">
        <v>744</v>
      </c>
      <c r="E93">
        <v>240</v>
      </c>
      <c r="F93">
        <f t="shared" si="12"/>
        <v>181200</v>
      </c>
      <c r="G93">
        <v>55</v>
      </c>
      <c r="H93">
        <f t="shared" si="13"/>
        <v>41525</v>
      </c>
      <c r="I93">
        <f t="shared" si="14"/>
        <v>222725</v>
      </c>
    </row>
    <row r="94" spans="1:9">
      <c r="A94">
        <v>2.8</v>
      </c>
      <c r="B94" t="s">
        <v>709</v>
      </c>
      <c r="C94">
        <v>13</v>
      </c>
      <c r="D94" t="s">
        <v>744</v>
      </c>
      <c r="E94">
        <v>500</v>
      </c>
      <c r="F94">
        <f t="shared" si="12"/>
        <v>6500</v>
      </c>
      <c r="G94">
        <v>100</v>
      </c>
      <c r="H94">
        <f t="shared" si="13"/>
        <v>1300</v>
      </c>
      <c r="I94">
        <f t="shared" si="14"/>
        <v>7800</v>
      </c>
    </row>
    <row r="95" spans="1:9">
      <c r="A95">
        <v>2.9</v>
      </c>
      <c r="B95" t="s">
        <v>710</v>
      </c>
      <c r="C95">
        <v>106</v>
      </c>
      <c r="D95" t="s">
        <v>83</v>
      </c>
      <c r="E95">
        <v>400</v>
      </c>
      <c r="F95">
        <f t="shared" si="12"/>
        <v>42400</v>
      </c>
      <c r="G95">
        <v>150</v>
      </c>
      <c r="H95">
        <f t="shared" si="13"/>
        <v>15900</v>
      </c>
      <c r="I95">
        <f t="shared" si="14"/>
        <v>58300</v>
      </c>
    </row>
    <row r="96" spans="1:9">
      <c r="A96">
        <v>2.1</v>
      </c>
      <c r="B96" t="s">
        <v>711</v>
      </c>
      <c r="C96">
        <v>50</v>
      </c>
      <c r="D96" t="s">
        <v>744</v>
      </c>
      <c r="E96">
        <v>100</v>
      </c>
      <c r="F96">
        <f t="shared" si="12"/>
        <v>5000</v>
      </c>
      <c r="G96">
        <v>20</v>
      </c>
      <c r="H96">
        <f t="shared" si="13"/>
        <v>1000</v>
      </c>
      <c r="I96">
        <f t="shared" si="14"/>
        <v>6000</v>
      </c>
    </row>
    <row r="97" spans="1:9">
      <c r="A97">
        <v>2.11</v>
      </c>
      <c r="B97" t="s">
        <v>712</v>
      </c>
      <c r="C97">
        <v>542</v>
      </c>
      <c r="D97" t="s">
        <v>83</v>
      </c>
      <c r="E97">
        <v>30</v>
      </c>
      <c r="F97">
        <f t="shared" si="12"/>
        <v>16260</v>
      </c>
      <c r="G97">
        <v>15</v>
      </c>
      <c r="H97">
        <f t="shared" si="13"/>
        <v>8130</v>
      </c>
      <c r="I97">
        <f t="shared" si="14"/>
        <v>24390</v>
      </c>
    </row>
    <row r="98" spans="1:9">
      <c r="A98">
        <v>2.12</v>
      </c>
      <c r="B98" t="s">
        <v>713</v>
      </c>
      <c r="C98">
        <v>667</v>
      </c>
      <c r="D98" t="s">
        <v>83</v>
      </c>
      <c r="E98">
        <v>30</v>
      </c>
      <c r="F98">
        <f t="shared" si="12"/>
        <v>20010</v>
      </c>
      <c r="G98">
        <v>15</v>
      </c>
      <c r="H98">
        <f t="shared" si="13"/>
        <v>10005</v>
      </c>
      <c r="I98">
        <f t="shared" si="14"/>
        <v>30015</v>
      </c>
    </row>
    <row r="99" spans="1:9">
      <c r="A99">
        <v>2.13</v>
      </c>
      <c r="B99" t="s">
        <v>714</v>
      </c>
      <c r="C99">
        <v>1</v>
      </c>
      <c r="D99" t="s">
        <v>745</v>
      </c>
      <c r="E99">
        <v>44300</v>
      </c>
      <c r="F99">
        <f t="shared" si="12"/>
        <v>44300</v>
      </c>
      <c r="G99">
        <v>1000</v>
      </c>
      <c r="H99">
        <f t="shared" si="13"/>
        <v>1000</v>
      </c>
      <c r="I99">
        <f t="shared" si="14"/>
        <v>45300</v>
      </c>
    </row>
    <row r="100" spans="1:9">
      <c r="B100" t="s">
        <v>715</v>
      </c>
      <c r="I100">
        <f>SUM(I87:I99)</f>
        <v>602050</v>
      </c>
    </row>
    <row r="102" spans="1:9">
      <c r="A102">
        <v>3</v>
      </c>
      <c r="B102" t="s">
        <v>716</v>
      </c>
    </row>
    <row r="103" spans="1:9">
      <c r="A103">
        <v>3.1</v>
      </c>
      <c r="B103" t="s">
        <v>773</v>
      </c>
      <c r="C103">
        <v>761</v>
      </c>
      <c r="D103" t="s">
        <v>83</v>
      </c>
      <c r="E103">
        <v>280</v>
      </c>
      <c r="F103">
        <f>E103*C103</f>
        <v>213080</v>
      </c>
      <c r="G103">
        <v>30</v>
      </c>
      <c r="H103">
        <f>G103*C103</f>
        <v>22830</v>
      </c>
      <c r="I103">
        <f>F103+H103</f>
        <v>235910</v>
      </c>
    </row>
    <row r="104" spans="1:9">
      <c r="A104">
        <v>3.2</v>
      </c>
      <c r="B104" t="s">
        <v>717</v>
      </c>
      <c r="C104">
        <v>121</v>
      </c>
      <c r="D104" t="s">
        <v>744</v>
      </c>
      <c r="E104">
        <v>50</v>
      </c>
      <c r="F104">
        <f>E104*C104</f>
        <v>6050</v>
      </c>
      <c r="G104">
        <v>30</v>
      </c>
      <c r="H104">
        <f>G104*C104</f>
        <v>3630</v>
      </c>
      <c r="I104">
        <f>F104+H104</f>
        <v>9680</v>
      </c>
    </row>
    <row r="105" spans="1:9">
      <c r="A105">
        <v>3.3</v>
      </c>
      <c r="B105" t="s">
        <v>718</v>
      </c>
      <c r="C105">
        <v>44</v>
      </c>
      <c r="D105" t="s">
        <v>744</v>
      </c>
      <c r="E105">
        <v>250</v>
      </c>
      <c r="F105">
        <f>E105*C105</f>
        <v>11000</v>
      </c>
      <c r="G105">
        <v>100</v>
      </c>
      <c r="H105">
        <f>G105*C105</f>
        <v>4400</v>
      </c>
      <c r="I105">
        <f>F105+H105</f>
        <v>15400</v>
      </c>
    </row>
    <row r="106" spans="1:9">
      <c r="A106">
        <v>3.4</v>
      </c>
      <c r="B106" t="s">
        <v>774</v>
      </c>
      <c r="C106">
        <v>550</v>
      </c>
      <c r="D106" t="s">
        <v>83</v>
      </c>
      <c r="E106">
        <v>250</v>
      </c>
      <c r="F106">
        <f>E106*C106</f>
        <v>137500</v>
      </c>
      <c r="G106">
        <v>50</v>
      </c>
      <c r="H106">
        <f>G106*C106</f>
        <v>27500</v>
      </c>
      <c r="I106">
        <f>F106+H106</f>
        <v>165000</v>
      </c>
    </row>
    <row r="107" spans="1:9">
      <c r="B107" t="s">
        <v>719</v>
      </c>
      <c r="I107">
        <f>SUM(I103:I106)</f>
        <v>425990</v>
      </c>
    </row>
    <row r="109" spans="1:9">
      <c r="A109">
        <v>4</v>
      </c>
      <c r="B109" t="s">
        <v>720</v>
      </c>
    </row>
    <row r="110" spans="1:9">
      <c r="A110">
        <v>4.0999999999999996</v>
      </c>
      <c r="B110" t="s">
        <v>721</v>
      </c>
      <c r="C110">
        <v>115</v>
      </c>
      <c r="D110" t="s">
        <v>744</v>
      </c>
      <c r="E110">
        <v>120</v>
      </c>
      <c r="F110">
        <f t="shared" ref="F110:F115" si="15">E110*C110</f>
        <v>13800</v>
      </c>
      <c r="G110">
        <v>25</v>
      </c>
      <c r="H110">
        <f t="shared" ref="H110:H115" si="16">G110*C110</f>
        <v>2875</v>
      </c>
      <c r="I110">
        <f t="shared" ref="I110:I115" si="17">F110+H110</f>
        <v>16675</v>
      </c>
    </row>
    <row r="111" spans="1:9">
      <c r="A111">
        <v>4.2</v>
      </c>
      <c r="B111" t="s">
        <v>722</v>
      </c>
      <c r="C111">
        <v>14</v>
      </c>
      <c r="D111" t="s">
        <v>744</v>
      </c>
      <c r="E111">
        <v>235</v>
      </c>
      <c r="F111">
        <f t="shared" si="15"/>
        <v>3290</v>
      </c>
      <c r="G111">
        <v>50</v>
      </c>
      <c r="H111">
        <f t="shared" si="16"/>
        <v>700</v>
      </c>
      <c r="I111">
        <f t="shared" si="17"/>
        <v>3990</v>
      </c>
    </row>
    <row r="112" spans="1:9">
      <c r="A112">
        <v>4.3</v>
      </c>
      <c r="B112" t="s">
        <v>775</v>
      </c>
      <c r="C112">
        <v>15</v>
      </c>
      <c r="D112" t="s">
        <v>769</v>
      </c>
      <c r="E112">
        <v>100</v>
      </c>
      <c r="F112">
        <f t="shared" si="15"/>
        <v>1500</v>
      </c>
      <c r="G112">
        <v>50</v>
      </c>
      <c r="H112">
        <f t="shared" si="16"/>
        <v>750</v>
      </c>
      <c r="I112">
        <f t="shared" si="17"/>
        <v>2250</v>
      </c>
    </row>
    <row r="113" spans="1:9">
      <c r="A113">
        <v>4.4000000000000004</v>
      </c>
      <c r="B113" t="s">
        <v>723</v>
      </c>
      <c r="C113">
        <v>15</v>
      </c>
      <c r="D113" t="s">
        <v>83</v>
      </c>
      <c r="E113">
        <v>520</v>
      </c>
      <c r="F113">
        <f t="shared" si="15"/>
        <v>7800</v>
      </c>
      <c r="G113">
        <v>120</v>
      </c>
      <c r="H113">
        <f t="shared" si="16"/>
        <v>1800</v>
      </c>
      <c r="I113">
        <f t="shared" si="17"/>
        <v>9600</v>
      </c>
    </row>
    <row r="114" spans="1:9">
      <c r="A114">
        <v>4.5</v>
      </c>
      <c r="B114" t="s">
        <v>724</v>
      </c>
      <c r="C114">
        <v>10</v>
      </c>
      <c r="D114" t="s">
        <v>83</v>
      </c>
      <c r="E114">
        <v>350</v>
      </c>
      <c r="F114">
        <f t="shared" si="15"/>
        <v>3500</v>
      </c>
      <c r="G114">
        <v>80</v>
      </c>
      <c r="H114">
        <f t="shared" si="16"/>
        <v>800</v>
      </c>
      <c r="I114">
        <f t="shared" si="17"/>
        <v>4300</v>
      </c>
    </row>
    <row r="115" spans="1:9">
      <c r="A115">
        <v>4.5999999999999996</v>
      </c>
      <c r="B115" t="s">
        <v>725</v>
      </c>
      <c r="C115">
        <v>10</v>
      </c>
      <c r="D115" t="s">
        <v>744</v>
      </c>
      <c r="E115">
        <v>80</v>
      </c>
      <c r="F115">
        <f t="shared" si="15"/>
        <v>800</v>
      </c>
      <c r="G115">
        <v>25</v>
      </c>
      <c r="H115">
        <f t="shared" si="16"/>
        <v>250</v>
      </c>
      <c r="I115">
        <f t="shared" si="17"/>
        <v>1050</v>
      </c>
    </row>
    <row r="116" spans="1:9">
      <c r="I116">
        <f>SUM(I110:I115)</f>
        <v>37865</v>
      </c>
    </row>
    <row r="117" spans="1:9">
      <c r="B117" t="s">
        <v>776</v>
      </c>
      <c r="I117">
        <f>I116+I107+I100+I84</f>
        <v>1336735</v>
      </c>
    </row>
    <row r="119" spans="1:9">
      <c r="B119" t="s">
        <v>777</v>
      </c>
    </row>
    <row r="120" spans="1:9">
      <c r="A120">
        <v>1</v>
      </c>
      <c r="B120" t="s">
        <v>726</v>
      </c>
      <c r="C120">
        <v>22</v>
      </c>
      <c r="D120" t="s">
        <v>35</v>
      </c>
      <c r="E120">
        <v>850</v>
      </c>
      <c r="F120">
        <f>E120*C120</f>
        <v>18700</v>
      </c>
      <c r="G120">
        <v>200</v>
      </c>
      <c r="H120">
        <f>G120*C120</f>
        <v>4400</v>
      </c>
      <c r="I120">
        <f>F120+H120</f>
        <v>23100</v>
      </c>
    </row>
    <row r="121" spans="1:9">
      <c r="A121">
        <v>2</v>
      </c>
      <c r="B121" t="s">
        <v>727</v>
      </c>
      <c r="C121">
        <v>21</v>
      </c>
      <c r="D121" t="s">
        <v>35</v>
      </c>
      <c r="E121">
        <v>350</v>
      </c>
      <c r="F121">
        <f t="shared" ref="F121:F131" si="18">E121*C121</f>
        <v>7350</v>
      </c>
      <c r="G121">
        <v>150</v>
      </c>
      <c r="H121">
        <f t="shared" ref="H121:H131" si="19">G121*C121</f>
        <v>3150</v>
      </c>
      <c r="I121">
        <f t="shared" ref="I121:I131" si="20">F121+H121</f>
        <v>10500</v>
      </c>
    </row>
    <row r="122" spans="1:9">
      <c r="A122">
        <v>3</v>
      </c>
      <c r="B122" t="s">
        <v>728</v>
      </c>
      <c r="C122">
        <v>8</v>
      </c>
      <c r="E122">
        <v>800</v>
      </c>
      <c r="F122">
        <f t="shared" si="18"/>
        <v>6400</v>
      </c>
      <c r="G122">
        <v>200</v>
      </c>
      <c r="H122">
        <f t="shared" si="19"/>
        <v>1600</v>
      </c>
      <c r="I122">
        <f t="shared" si="20"/>
        <v>8000</v>
      </c>
    </row>
    <row r="123" spans="1:9">
      <c r="A123">
        <v>4</v>
      </c>
      <c r="B123" t="s">
        <v>729</v>
      </c>
      <c r="C123">
        <v>13</v>
      </c>
      <c r="D123" t="s">
        <v>35</v>
      </c>
      <c r="E123">
        <v>2500</v>
      </c>
      <c r="F123">
        <f t="shared" si="18"/>
        <v>32500</v>
      </c>
      <c r="G123">
        <v>200</v>
      </c>
      <c r="H123">
        <f t="shared" si="19"/>
        <v>2600</v>
      </c>
      <c r="I123">
        <f t="shared" si="20"/>
        <v>35100</v>
      </c>
    </row>
    <row r="124" spans="1:9">
      <c r="A124">
        <v>5</v>
      </c>
      <c r="B124" t="s">
        <v>730</v>
      </c>
      <c r="C124">
        <v>24</v>
      </c>
      <c r="D124" t="s">
        <v>35</v>
      </c>
      <c r="E124">
        <v>120</v>
      </c>
      <c r="F124">
        <f t="shared" si="18"/>
        <v>2880</v>
      </c>
      <c r="G124">
        <v>150</v>
      </c>
      <c r="H124">
        <f t="shared" si="19"/>
        <v>3600</v>
      </c>
      <c r="I124">
        <f t="shared" si="20"/>
        <v>6480</v>
      </c>
    </row>
    <row r="125" spans="1:9">
      <c r="A125">
        <v>6</v>
      </c>
      <c r="B125" t="s">
        <v>731</v>
      </c>
      <c r="C125">
        <v>13</v>
      </c>
      <c r="D125" t="s">
        <v>35</v>
      </c>
      <c r="E125">
        <v>120</v>
      </c>
      <c r="F125">
        <f t="shared" si="18"/>
        <v>1560</v>
      </c>
      <c r="G125">
        <v>150</v>
      </c>
      <c r="H125">
        <f t="shared" si="19"/>
        <v>1950</v>
      </c>
      <c r="I125">
        <f t="shared" si="20"/>
        <v>3510</v>
      </c>
    </row>
    <row r="126" spans="1:9">
      <c r="A126">
        <v>7</v>
      </c>
      <c r="B126" t="s">
        <v>732</v>
      </c>
      <c r="C126">
        <v>1</v>
      </c>
      <c r="D126" t="s">
        <v>35</v>
      </c>
      <c r="E126">
        <v>5000</v>
      </c>
      <c r="F126">
        <f t="shared" si="18"/>
        <v>5000</v>
      </c>
      <c r="G126">
        <v>1000</v>
      </c>
      <c r="H126">
        <f t="shared" si="19"/>
        <v>1000</v>
      </c>
      <c r="I126">
        <f t="shared" si="20"/>
        <v>6000</v>
      </c>
    </row>
    <row r="127" spans="1:9">
      <c r="A127">
        <v>8</v>
      </c>
      <c r="B127" t="s">
        <v>733</v>
      </c>
      <c r="C127">
        <v>1</v>
      </c>
      <c r="D127" t="s">
        <v>35</v>
      </c>
      <c r="E127">
        <v>5000</v>
      </c>
      <c r="F127">
        <f t="shared" si="18"/>
        <v>5000</v>
      </c>
      <c r="G127">
        <v>1000</v>
      </c>
      <c r="H127">
        <f t="shared" si="19"/>
        <v>1000</v>
      </c>
      <c r="I127">
        <f t="shared" si="20"/>
        <v>6000</v>
      </c>
    </row>
    <row r="128" spans="1:9">
      <c r="A128">
        <v>9</v>
      </c>
      <c r="B128" t="s">
        <v>734</v>
      </c>
      <c r="C128">
        <v>1</v>
      </c>
      <c r="D128" t="s">
        <v>35</v>
      </c>
      <c r="E128">
        <v>950</v>
      </c>
      <c r="F128">
        <f>E128*C128</f>
        <v>950</v>
      </c>
      <c r="G128">
        <v>100</v>
      </c>
      <c r="H128">
        <f t="shared" si="19"/>
        <v>100</v>
      </c>
      <c r="I128">
        <f t="shared" si="20"/>
        <v>1050</v>
      </c>
    </row>
    <row r="129" spans="1:9">
      <c r="A129">
        <v>10</v>
      </c>
      <c r="B129" t="s">
        <v>735</v>
      </c>
      <c r="C129">
        <v>2</v>
      </c>
      <c r="D129" t="s">
        <v>35</v>
      </c>
      <c r="E129">
        <v>4500</v>
      </c>
      <c r="F129">
        <f t="shared" si="18"/>
        <v>9000</v>
      </c>
      <c r="G129">
        <v>350</v>
      </c>
      <c r="H129">
        <f t="shared" si="19"/>
        <v>700</v>
      </c>
      <c r="I129">
        <f t="shared" si="20"/>
        <v>9700</v>
      </c>
    </row>
    <row r="130" spans="1:9">
      <c r="A130">
        <v>11</v>
      </c>
      <c r="B130" t="s">
        <v>736</v>
      </c>
      <c r="C130">
        <v>1</v>
      </c>
      <c r="D130" t="s">
        <v>35</v>
      </c>
      <c r="E130">
        <v>5000</v>
      </c>
      <c r="F130">
        <f t="shared" si="18"/>
        <v>5000</v>
      </c>
      <c r="G130">
        <v>1000</v>
      </c>
      <c r="H130">
        <f t="shared" si="19"/>
        <v>1000</v>
      </c>
      <c r="I130">
        <f t="shared" si="20"/>
        <v>6000</v>
      </c>
    </row>
    <row r="131" spans="1:9">
      <c r="A131">
        <v>12</v>
      </c>
      <c r="B131" t="s">
        <v>737</v>
      </c>
      <c r="C131">
        <v>1</v>
      </c>
      <c r="D131" t="s">
        <v>745</v>
      </c>
      <c r="E131">
        <f>0.3*(F120+F121+F124+F125)</f>
        <v>9147</v>
      </c>
      <c r="F131">
        <f t="shared" si="18"/>
        <v>9147</v>
      </c>
      <c r="H131">
        <f t="shared" si="19"/>
        <v>0</v>
      </c>
      <c r="I131">
        <f t="shared" si="20"/>
        <v>9147</v>
      </c>
    </row>
    <row r="132" spans="1:9">
      <c r="B132" t="s">
        <v>738</v>
      </c>
      <c r="I132">
        <f>SUM(I120:I131)</f>
        <v>124587</v>
      </c>
    </row>
    <row r="134" spans="1:9">
      <c r="B134" t="s">
        <v>739</v>
      </c>
    </row>
    <row r="135" spans="1:9">
      <c r="A135">
        <v>1</v>
      </c>
      <c r="B135" t="s">
        <v>740</v>
      </c>
      <c r="C135">
        <v>40</v>
      </c>
      <c r="D135" t="s">
        <v>744</v>
      </c>
      <c r="E135">
        <v>75</v>
      </c>
      <c r="F135">
        <f>E135*C135</f>
        <v>3000</v>
      </c>
      <c r="G135">
        <v>20</v>
      </c>
      <c r="H135">
        <f>G135*C135</f>
        <v>800</v>
      </c>
      <c r="I135">
        <f>F135+H135</f>
        <v>3800</v>
      </c>
    </row>
    <row r="136" spans="1:9">
      <c r="A136">
        <v>2</v>
      </c>
      <c r="B136" t="s">
        <v>741</v>
      </c>
      <c r="C136">
        <v>40</v>
      </c>
      <c r="D136" t="s">
        <v>744</v>
      </c>
      <c r="E136">
        <v>100</v>
      </c>
      <c r="F136">
        <f>E136*C136</f>
        <v>4000</v>
      </c>
      <c r="G136">
        <v>30</v>
      </c>
      <c r="H136">
        <f>G136*C136</f>
        <v>1200</v>
      </c>
      <c r="I136">
        <f>F136+H136</f>
        <v>5200</v>
      </c>
    </row>
    <row r="137" spans="1:9">
      <c r="A137">
        <v>3</v>
      </c>
      <c r="B137" t="s">
        <v>742</v>
      </c>
      <c r="C137">
        <v>6</v>
      </c>
      <c r="D137" t="s">
        <v>746</v>
      </c>
      <c r="E137">
        <v>350</v>
      </c>
      <c r="F137">
        <f>E137*C137</f>
        <v>2100</v>
      </c>
      <c r="G137">
        <v>50</v>
      </c>
      <c r="H137">
        <f>G137*C137</f>
        <v>300</v>
      </c>
      <c r="I137">
        <f>F137+H137</f>
        <v>2400</v>
      </c>
    </row>
    <row r="138" spans="1:9">
      <c r="B138" t="s">
        <v>743</v>
      </c>
      <c r="I138">
        <f>SUM(I135:I137)</f>
        <v>11400</v>
      </c>
    </row>
    <row r="140" spans="1:9">
      <c r="B140" t="s">
        <v>778</v>
      </c>
      <c r="I140">
        <f>I138+I132+I117+I75</f>
        <v>3130790</v>
      </c>
    </row>
    <row r="141" spans="1:9">
      <c r="F141">
        <f>SUM(F6:F140)</f>
        <v>2471177</v>
      </c>
      <c r="H141">
        <f>SUM(H6:H140)</f>
        <v>659613</v>
      </c>
      <c r="I141">
        <f>F141+H141</f>
        <v>3130790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.75"/>
  <cols>
    <col min="1" max="1" width="7" customWidth="1"/>
    <col min="2" max="2" width="5.140625" customWidth="1"/>
    <col min="3" max="3" width="93.140625" customWidth="1"/>
    <col min="4" max="4" width="30.28515625" customWidth="1"/>
    <col min="5" max="7" width="10.28515625" customWidth="1"/>
  </cols>
  <sheetData>
    <row r="1" spans="1:7">
      <c r="C1" t="s">
        <v>785</v>
      </c>
      <c r="D1" t="s">
        <v>786</v>
      </c>
      <c r="E1" t="s">
        <v>787</v>
      </c>
      <c r="F1" t="s">
        <v>788</v>
      </c>
      <c r="G1" t="s">
        <v>789</v>
      </c>
    </row>
    <row r="2" spans="1:7">
      <c r="C2" t="s">
        <v>790</v>
      </c>
      <c r="D2">
        <f>D3+D29+D77+D112+D137+D162+D185+D207</f>
        <v>4169121.9343535001</v>
      </c>
      <c r="E2" t="s">
        <v>791</v>
      </c>
      <c r="F2">
        <v>40127.333333333336</v>
      </c>
      <c r="G2">
        <v>40338.708333333336</v>
      </c>
    </row>
    <row r="3" spans="1:7">
      <c r="A3" t="s">
        <v>792</v>
      </c>
      <c r="D3">
        <f>D4+D8+D12+D24</f>
        <v>2781753.8193514999</v>
      </c>
      <c r="E3" t="s">
        <v>793</v>
      </c>
      <c r="F3">
        <v>40127.333333333336</v>
      </c>
      <c r="G3">
        <v>40168.708333333336</v>
      </c>
    </row>
    <row r="4" spans="1:7">
      <c r="B4" t="s">
        <v>794</v>
      </c>
      <c r="D4">
        <f>SUM(D5:D7)</f>
        <v>1445554.0691120001</v>
      </c>
      <c r="E4" t="s">
        <v>795</v>
      </c>
      <c r="F4">
        <v>40127.333333333336</v>
      </c>
      <c r="G4">
        <v>40166.708333333336</v>
      </c>
    </row>
    <row r="5" spans="1:7">
      <c r="C5" t="s">
        <v>796</v>
      </c>
      <c r="D5">
        <v>973827.00200000009</v>
      </c>
      <c r="E5" t="s">
        <v>795</v>
      </c>
      <c r="F5">
        <v>40127.333333333336</v>
      </c>
      <c r="G5">
        <v>40166.708333333336</v>
      </c>
    </row>
    <row r="6" spans="1:7">
      <c r="C6" t="s">
        <v>797</v>
      </c>
      <c r="D6">
        <v>90486.797112</v>
      </c>
      <c r="E6" t="s">
        <v>798</v>
      </c>
      <c r="F6">
        <v>40152.333333333336</v>
      </c>
      <c r="G6">
        <v>40155.708333333336</v>
      </c>
    </row>
    <row r="7" spans="1:7">
      <c r="C7" t="s">
        <v>799</v>
      </c>
      <c r="D7">
        <v>381240.27</v>
      </c>
      <c r="E7" t="s">
        <v>800</v>
      </c>
      <c r="F7">
        <v>40154.333333333336</v>
      </c>
      <c r="G7">
        <v>40166.708333333336</v>
      </c>
    </row>
    <row r="8" spans="1:7">
      <c r="B8" t="s">
        <v>801</v>
      </c>
      <c r="D8">
        <f>SUM(D9:D11)</f>
        <v>148694.35139999999</v>
      </c>
      <c r="E8" t="s">
        <v>802</v>
      </c>
      <c r="F8">
        <v>40140.333333333336</v>
      </c>
      <c r="G8">
        <v>40158.708333333336</v>
      </c>
    </row>
    <row r="9" spans="1:7">
      <c r="C9" t="s">
        <v>803</v>
      </c>
      <c r="D9">
        <v>0</v>
      </c>
      <c r="E9" t="s">
        <v>804</v>
      </c>
      <c r="F9">
        <v>40140.333333333336</v>
      </c>
      <c r="G9">
        <v>40145.708333333336</v>
      </c>
    </row>
    <row r="10" spans="1:7">
      <c r="C10" t="s">
        <v>805</v>
      </c>
      <c r="D10">
        <v>148694.35139999999</v>
      </c>
      <c r="E10" t="s">
        <v>806</v>
      </c>
      <c r="F10">
        <v>40144.333333333336</v>
      </c>
      <c r="G10">
        <v>40145.708333333336</v>
      </c>
    </row>
    <row r="11" spans="1:7">
      <c r="C11" t="s">
        <v>807</v>
      </c>
      <c r="D11">
        <v>0</v>
      </c>
      <c r="E11" t="s">
        <v>806</v>
      </c>
      <c r="F11">
        <v>40157.333333333336</v>
      </c>
      <c r="G11">
        <v>40158.708333333336</v>
      </c>
    </row>
    <row r="12" spans="1:7">
      <c r="B12" t="s">
        <v>808</v>
      </c>
      <c r="D12">
        <f>SUM(D13:D23)</f>
        <v>1093968.8263395</v>
      </c>
      <c r="E12" t="s">
        <v>809</v>
      </c>
      <c r="F12">
        <v>40131.333333333336</v>
      </c>
      <c r="G12">
        <v>40168.708333333336</v>
      </c>
    </row>
    <row r="13" spans="1:7">
      <c r="C13" t="s">
        <v>810</v>
      </c>
      <c r="D13">
        <v>14633.1684</v>
      </c>
      <c r="E13" t="s">
        <v>811</v>
      </c>
      <c r="F13">
        <v>40136.333333333336</v>
      </c>
      <c r="G13">
        <v>40154.708333333336</v>
      </c>
    </row>
    <row r="14" spans="1:7">
      <c r="C14" t="s">
        <v>812</v>
      </c>
      <c r="D14">
        <v>14493.735000000001</v>
      </c>
      <c r="E14" t="s">
        <v>798</v>
      </c>
      <c r="F14">
        <v>40155.333333333336</v>
      </c>
      <c r="G14">
        <v>40158.708333333336</v>
      </c>
    </row>
    <row r="15" spans="1:7">
      <c r="C15" t="s">
        <v>813</v>
      </c>
      <c r="D15">
        <v>367014.44893950003</v>
      </c>
      <c r="E15" t="s">
        <v>804</v>
      </c>
      <c r="F15">
        <v>40150.333333333336</v>
      </c>
      <c r="G15">
        <v>40155.708333333336</v>
      </c>
    </row>
    <row r="16" spans="1:7">
      <c r="C16" t="s">
        <v>814</v>
      </c>
      <c r="D16">
        <v>131845.28760000001</v>
      </c>
      <c r="E16" t="s">
        <v>815</v>
      </c>
      <c r="F16">
        <v>40156.333333333336</v>
      </c>
      <c r="G16">
        <v>40158.708333333336</v>
      </c>
    </row>
    <row r="17" spans="1:7">
      <c r="C17" t="s">
        <v>816</v>
      </c>
      <c r="D17">
        <v>196698.94200000004</v>
      </c>
      <c r="E17" t="s">
        <v>817</v>
      </c>
      <c r="F17">
        <v>40149.333333333336</v>
      </c>
      <c r="G17">
        <v>40161.708333333336</v>
      </c>
    </row>
    <row r="18" spans="1:7">
      <c r="C18" t="s">
        <v>818</v>
      </c>
      <c r="D18">
        <v>0</v>
      </c>
      <c r="E18" t="s">
        <v>817</v>
      </c>
      <c r="F18">
        <v>40149.333333333336</v>
      </c>
      <c r="G18">
        <v>40161.708333333336</v>
      </c>
    </row>
    <row r="19" spans="1:7">
      <c r="C19" t="s">
        <v>819</v>
      </c>
      <c r="D19">
        <v>14493.735000000001</v>
      </c>
      <c r="E19" t="s">
        <v>815</v>
      </c>
      <c r="F19">
        <v>40158.333333333336</v>
      </c>
      <c r="G19">
        <v>40161.708333333336</v>
      </c>
    </row>
    <row r="20" spans="1:7">
      <c r="C20" t="s">
        <v>820</v>
      </c>
      <c r="D20">
        <v>117997.34940000001</v>
      </c>
      <c r="E20" t="s">
        <v>821</v>
      </c>
      <c r="F20">
        <v>40131.333333333336</v>
      </c>
      <c r="G20">
        <v>40157.708333333336</v>
      </c>
    </row>
    <row r="21" spans="1:7">
      <c r="C21" t="s">
        <v>822</v>
      </c>
      <c r="D21">
        <v>64686.089699999997</v>
      </c>
      <c r="E21" t="s">
        <v>821</v>
      </c>
      <c r="F21">
        <v>40131.333333333336</v>
      </c>
      <c r="G21">
        <v>40157.708333333336</v>
      </c>
    </row>
    <row r="22" spans="1:7">
      <c r="C22" t="s">
        <v>823</v>
      </c>
      <c r="D22">
        <v>0</v>
      </c>
      <c r="E22" t="s">
        <v>824</v>
      </c>
      <c r="F22">
        <v>40149.333333333336</v>
      </c>
      <c r="G22">
        <v>40156.708333333336</v>
      </c>
    </row>
    <row r="23" spans="1:7">
      <c r="C23" t="s">
        <v>825</v>
      </c>
      <c r="D23">
        <v>172106.07030000002</v>
      </c>
      <c r="E23" t="s">
        <v>815</v>
      </c>
      <c r="F23">
        <v>40165.333333333336</v>
      </c>
      <c r="G23">
        <v>40167.708333333336</v>
      </c>
    </row>
    <row r="24" spans="1:7">
      <c r="B24" t="s">
        <v>826</v>
      </c>
      <c r="D24">
        <f>SUM(D25:D28)</f>
        <v>93536.572500000009</v>
      </c>
      <c r="E24" t="s">
        <v>827</v>
      </c>
      <c r="F24">
        <v>40138.333333333336</v>
      </c>
      <c r="G24">
        <v>40168.708333333336</v>
      </c>
    </row>
    <row r="25" spans="1:7">
      <c r="C25" t="s">
        <v>828</v>
      </c>
      <c r="D25">
        <v>93536.572500000009</v>
      </c>
      <c r="E25" t="s">
        <v>829</v>
      </c>
      <c r="F25">
        <v>40138.333333333336</v>
      </c>
      <c r="G25">
        <v>40140.708333333336</v>
      </c>
    </row>
    <row r="26" spans="1:7">
      <c r="C26" t="s">
        <v>830</v>
      </c>
      <c r="D26">
        <v>0</v>
      </c>
      <c r="E26" t="s">
        <v>806</v>
      </c>
      <c r="F26">
        <v>40167.333333333336</v>
      </c>
      <c r="G26">
        <v>40168.708333333336</v>
      </c>
    </row>
    <row r="27" spans="1:7">
      <c r="C27" t="s">
        <v>831</v>
      </c>
      <c r="D27">
        <v>0</v>
      </c>
      <c r="E27" t="s">
        <v>832</v>
      </c>
      <c r="F27">
        <v>40168.333333333336</v>
      </c>
      <c r="G27">
        <v>40168.708333333336</v>
      </c>
    </row>
    <row r="28" spans="1:7">
      <c r="C28" t="s">
        <v>833</v>
      </c>
      <c r="D28">
        <v>0</v>
      </c>
      <c r="E28" t="s">
        <v>832</v>
      </c>
      <c r="F28">
        <v>40164.333333333336</v>
      </c>
      <c r="G28">
        <v>40164.708333333336</v>
      </c>
    </row>
    <row r="29" spans="1:7">
      <c r="A29" t="s">
        <v>834</v>
      </c>
      <c r="D29">
        <f>D30+D36+D40+D51+D63</f>
        <v>1387368.1150020002</v>
      </c>
      <c r="E29" t="s">
        <v>835</v>
      </c>
      <c r="F29">
        <v>40136.333333333336</v>
      </c>
      <c r="G29">
        <v>40207.708333333336</v>
      </c>
    </row>
    <row r="30" spans="1:7">
      <c r="B30" t="s">
        <v>836</v>
      </c>
      <c r="D30">
        <f>SUM(D31:D35)</f>
        <v>346953.4866</v>
      </c>
      <c r="E30" t="s">
        <v>837</v>
      </c>
      <c r="F30">
        <v>40153.333333333336</v>
      </c>
      <c r="G30">
        <v>40174.708333333336</v>
      </c>
    </row>
    <row r="31" spans="1:7">
      <c r="C31" t="s">
        <v>838</v>
      </c>
      <c r="D31">
        <v>247823.91899999999</v>
      </c>
      <c r="E31" t="s">
        <v>839</v>
      </c>
      <c r="F31">
        <v>40153.333333333336</v>
      </c>
      <c r="G31">
        <v>40157.708333333336</v>
      </c>
    </row>
    <row r="32" spans="1:7">
      <c r="C32" t="s">
        <v>840</v>
      </c>
      <c r="D32">
        <v>0</v>
      </c>
      <c r="E32" t="s">
        <v>841</v>
      </c>
      <c r="F32">
        <v>40153.333333333336</v>
      </c>
      <c r="G32">
        <v>40172.708333333336</v>
      </c>
    </row>
    <row r="33" spans="2:7">
      <c r="C33" t="s">
        <v>842</v>
      </c>
      <c r="D33">
        <v>0</v>
      </c>
      <c r="E33" t="s">
        <v>806</v>
      </c>
      <c r="F33">
        <v>40159.333333333336</v>
      </c>
      <c r="G33">
        <v>40162</v>
      </c>
    </row>
    <row r="34" spans="2:7">
      <c r="C34" t="s">
        <v>843</v>
      </c>
      <c r="D34">
        <v>99129.567599999995</v>
      </c>
      <c r="E34" t="s">
        <v>824</v>
      </c>
      <c r="F34">
        <v>40165.333333333336</v>
      </c>
      <c r="G34">
        <v>40172.708333333336</v>
      </c>
    </row>
    <row r="35" spans="2:7">
      <c r="C35" t="s">
        <v>844</v>
      </c>
      <c r="D35">
        <v>0</v>
      </c>
      <c r="E35" t="s">
        <v>845</v>
      </c>
      <c r="F35">
        <v>40168.333333333336</v>
      </c>
      <c r="G35">
        <v>40174.708333333336</v>
      </c>
    </row>
    <row r="36" spans="2:7">
      <c r="B36" t="s">
        <v>846</v>
      </c>
      <c r="D36">
        <f>SUM(D37:D39)</f>
        <v>512226.15861600009</v>
      </c>
      <c r="E36" t="s">
        <v>824</v>
      </c>
      <c r="F36">
        <v>40169.333333333336</v>
      </c>
      <c r="G36">
        <v>40176.708333333336</v>
      </c>
    </row>
    <row r="37" spans="2:7">
      <c r="C37" t="s">
        <v>847</v>
      </c>
      <c r="D37">
        <v>241910.83350000001</v>
      </c>
      <c r="E37" t="s">
        <v>845</v>
      </c>
      <c r="F37">
        <v>40170.333333333336</v>
      </c>
      <c r="G37">
        <v>40176.708333333336</v>
      </c>
    </row>
    <row r="38" spans="2:7">
      <c r="C38" t="s">
        <v>848</v>
      </c>
      <c r="D38">
        <v>45243.398556</v>
      </c>
      <c r="E38" t="s">
        <v>849</v>
      </c>
      <c r="F38">
        <v>40170.333333333336</v>
      </c>
      <c r="G38">
        <v>40173.708333333336</v>
      </c>
    </row>
    <row r="39" spans="2:7">
      <c r="C39" t="s">
        <v>850</v>
      </c>
      <c r="D39">
        <v>225071.92656000005</v>
      </c>
      <c r="E39" t="s">
        <v>851</v>
      </c>
      <c r="F39">
        <v>40169.333333333336</v>
      </c>
      <c r="G39">
        <v>40173.708333333336</v>
      </c>
    </row>
    <row r="40" spans="2:7">
      <c r="B40" t="s">
        <v>852</v>
      </c>
      <c r="D40">
        <f>SUM(D41:D50)</f>
        <v>528188.46978600009</v>
      </c>
      <c r="E40" t="s">
        <v>853</v>
      </c>
      <c r="F40">
        <v>40136.333333333336</v>
      </c>
      <c r="G40">
        <v>40167.708333333336</v>
      </c>
    </row>
    <row r="41" spans="2:7">
      <c r="C41" t="s">
        <v>854</v>
      </c>
      <c r="D41">
        <v>19510.891200000002</v>
      </c>
      <c r="E41" t="s">
        <v>811</v>
      </c>
      <c r="F41">
        <v>40136.333333333336</v>
      </c>
      <c r="G41">
        <v>40154.708333333336</v>
      </c>
    </row>
    <row r="42" spans="2:7">
      <c r="C42" t="s">
        <v>855</v>
      </c>
      <c r="D42">
        <v>19324.980000000003</v>
      </c>
      <c r="E42" t="s">
        <v>815</v>
      </c>
      <c r="F42">
        <v>40155.333333333336</v>
      </c>
      <c r="G42">
        <v>40158</v>
      </c>
    </row>
    <row r="43" spans="2:7">
      <c r="C43" t="s">
        <v>856</v>
      </c>
      <c r="D43">
        <v>313558.88178600004</v>
      </c>
      <c r="E43" t="s">
        <v>851</v>
      </c>
      <c r="F43">
        <v>40150.333333333336</v>
      </c>
      <c r="G43">
        <v>40155</v>
      </c>
    </row>
    <row r="44" spans="2:7">
      <c r="C44" t="s">
        <v>857</v>
      </c>
      <c r="D44">
        <v>175793.71680000002</v>
      </c>
      <c r="E44" t="s">
        <v>806</v>
      </c>
      <c r="F44">
        <v>40156.333333333336</v>
      </c>
      <c r="G44">
        <v>40158</v>
      </c>
    </row>
    <row r="45" spans="2:7">
      <c r="C45" t="s">
        <v>858</v>
      </c>
      <c r="D45">
        <v>0</v>
      </c>
      <c r="E45" t="s">
        <v>859</v>
      </c>
      <c r="F45">
        <v>40149.333333333336</v>
      </c>
      <c r="G45">
        <v>40161</v>
      </c>
    </row>
    <row r="46" spans="2:7">
      <c r="C46" t="s">
        <v>860</v>
      </c>
      <c r="D46">
        <v>0</v>
      </c>
      <c r="E46" t="s">
        <v>806</v>
      </c>
      <c r="F46">
        <v>40158.333333333336</v>
      </c>
      <c r="G46">
        <v>40161</v>
      </c>
    </row>
    <row r="47" spans="2:7">
      <c r="C47" t="s">
        <v>861</v>
      </c>
      <c r="D47">
        <v>0</v>
      </c>
      <c r="E47" t="s">
        <v>832</v>
      </c>
      <c r="F47">
        <v>40162.333333333336</v>
      </c>
      <c r="G47">
        <v>40162.708333333336</v>
      </c>
    </row>
    <row r="48" spans="2:7">
      <c r="C48" t="s">
        <v>862</v>
      </c>
      <c r="D48">
        <v>0</v>
      </c>
      <c r="E48" t="s">
        <v>832</v>
      </c>
      <c r="F48">
        <v>40162.333333333336</v>
      </c>
      <c r="G48">
        <v>40162.708333333336</v>
      </c>
    </row>
    <row r="49" spans="2:7">
      <c r="C49" t="s">
        <v>863</v>
      </c>
      <c r="D49">
        <v>0</v>
      </c>
      <c r="E49" t="s">
        <v>815</v>
      </c>
      <c r="F49">
        <v>40161.333333333336</v>
      </c>
      <c r="G49">
        <v>40163.708333333336</v>
      </c>
    </row>
    <row r="50" spans="2:7">
      <c r="C50" t="s">
        <v>864</v>
      </c>
      <c r="D50">
        <v>0</v>
      </c>
      <c r="E50" t="s">
        <v>815</v>
      </c>
      <c r="F50">
        <v>40165.333333333336</v>
      </c>
      <c r="G50">
        <v>40167.708333333336</v>
      </c>
    </row>
    <row r="51" spans="2:7">
      <c r="B51" t="s">
        <v>865</v>
      </c>
      <c r="D51">
        <f>SUM(D52:D62)</f>
        <v>0</v>
      </c>
      <c r="E51" t="s">
        <v>866</v>
      </c>
      <c r="F51">
        <v>40182.333333333336</v>
      </c>
      <c r="G51">
        <v>40204.708333333336</v>
      </c>
    </row>
    <row r="52" spans="2:7">
      <c r="C52" t="s">
        <v>867</v>
      </c>
      <c r="D52">
        <v>0</v>
      </c>
      <c r="E52" t="s">
        <v>851</v>
      </c>
      <c r="F52">
        <v>40182.333333333336</v>
      </c>
      <c r="G52">
        <v>40187</v>
      </c>
    </row>
    <row r="53" spans="2:7">
      <c r="C53" t="s">
        <v>868</v>
      </c>
      <c r="D53">
        <v>0</v>
      </c>
      <c r="E53" t="s">
        <v>806</v>
      </c>
      <c r="F53">
        <v>40188.333333333336</v>
      </c>
      <c r="G53">
        <v>40190</v>
      </c>
    </row>
    <row r="54" spans="2:7">
      <c r="C54" t="s">
        <v>869</v>
      </c>
      <c r="D54">
        <v>0</v>
      </c>
      <c r="E54" t="s">
        <v>870</v>
      </c>
      <c r="F54">
        <v>40188.333333333336</v>
      </c>
      <c r="G54">
        <v>40197.708333333336</v>
      </c>
    </row>
    <row r="55" spans="2:7">
      <c r="C55" t="s">
        <v>871</v>
      </c>
      <c r="D55">
        <v>0</v>
      </c>
      <c r="E55" t="s">
        <v>806</v>
      </c>
      <c r="F55">
        <v>40196.333333333336</v>
      </c>
      <c r="G55">
        <v>40198</v>
      </c>
    </row>
    <row r="56" spans="2:7">
      <c r="C56" t="s">
        <v>872</v>
      </c>
      <c r="D56">
        <v>0</v>
      </c>
      <c r="E56" t="s">
        <v>873</v>
      </c>
      <c r="F56">
        <v>40188.333333333336</v>
      </c>
      <c r="G56">
        <v>40203.708333333336</v>
      </c>
    </row>
    <row r="57" spans="2:7">
      <c r="C57" t="s">
        <v>874</v>
      </c>
      <c r="D57">
        <v>0</v>
      </c>
      <c r="E57" t="s">
        <v>875</v>
      </c>
      <c r="F57">
        <v>40188.333333333336</v>
      </c>
      <c r="G57">
        <v>40204.708333333336</v>
      </c>
    </row>
    <row r="58" spans="2:7">
      <c r="C58" t="s">
        <v>876</v>
      </c>
      <c r="D58">
        <v>0</v>
      </c>
      <c r="E58" t="s">
        <v>804</v>
      </c>
      <c r="F58">
        <v>40195.333333333336</v>
      </c>
      <c r="G58">
        <v>40200.708333333336</v>
      </c>
    </row>
    <row r="59" spans="2:7">
      <c r="C59" t="s">
        <v>877</v>
      </c>
      <c r="D59">
        <v>0</v>
      </c>
      <c r="E59" t="s">
        <v>878</v>
      </c>
      <c r="F59">
        <v>40201</v>
      </c>
      <c r="G59">
        <v>40201</v>
      </c>
    </row>
    <row r="60" spans="2:7">
      <c r="C60" t="s">
        <v>879</v>
      </c>
      <c r="D60">
        <v>0</v>
      </c>
      <c r="E60" t="s">
        <v>878</v>
      </c>
      <c r="F60">
        <v>40202.708333333336</v>
      </c>
      <c r="G60">
        <v>40202.708333333336</v>
      </c>
    </row>
    <row r="61" spans="2:7">
      <c r="C61" t="s">
        <v>880</v>
      </c>
      <c r="D61">
        <v>0</v>
      </c>
      <c r="E61" t="s">
        <v>832</v>
      </c>
      <c r="F61">
        <v>40203.333333333336</v>
      </c>
      <c r="G61">
        <v>40204</v>
      </c>
    </row>
    <row r="62" spans="2:7">
      <c r="C62" t="s">
        <v>881</v>
      </c>
      <c r="D62">
        <v>0</v>
      </c>
      <c r="E62" t="s">
        <v>841</v>
      </c>
      <c r="F62">
        <v>40183.333333333336</v>
      </c>
      <c r="G62">
        <v>40204.708333333336</v>
      </c>
    </row>
    <row r="63" spans="2:7">
      <c r="B63" t="s">
        <v>882</v>
      </c>
      <c r="D63">
        <f>SUM(D64:D75)</f>
        <v>0</v>
      </c>
      <c r="E63" t="s">
        <v>883</v>
      </c>
      <c r="F63">
        <v>40182.333333333336</v>
      </c>
      <c r="G63">
        <v>40207.708333333336</v>
      </c>
    </row>
    <row r="64" spans="2:7">
      <c r="C64" t="s">
        <v>884</v>
      </c>
      <c r="D64">
        <v>0</v>
      </c>
      <c r="E64" t="s">
        <v>851</v>
      </c>
      <c r="F64">
        <v>40182.333333333336</v>
      </c>
      <c r="G64">
        <v>40187</v>
      </c>
    </row>
    <row r="65" spans="1:7">
      <c r="C65" t="s">
        <v>885</v>
      </c>
      <c r="D65">
        <v>0</v>
      </c>
      <c r="E65" t="s">
        <v>806</v>
      </c>
      <c r="F65">
        <v>40188.333333333336</v>
      </c>
      <c r="G65">
        <v>40190</v>
      </c>
    </row>
    <row r="66" spans="1:7">
      <c r="C66" t="s">
        <v>886</v>
      </c>
      <c r="D66">
        <v>0</v>
      </c>
      <c r="E66" t="s">
        <v>824</v>
      </c>
      <c r="F66">
        <v>40188.333333333336</v>
      </c>
      <c r="G66">
        <v>40197</v>
      </c>
    </row>
    <row r="67" spans="1:7">
      <c r="C67" t="s">
        <v>887</v>
      </c>
      <c r="D67">
        <v>0</v>
      </c>
      <c r="E67" t="s">
        <v>815</v>
      </c>
      <c r="F67">
        <v>40198.333333333336</v>
      </c>
      <c r="G67">
        <v>40203</v>
      </c>
    </row>
    <row r="68" spans="1:7">
      <c r="C68" t="s">
        <v>888</v>
      </c>
      <c r="D68">
        <v>0</v>
      </c>
      <c r="E68" t="s">
        <v>806</v>
      </c>
      <c r="F68">
        <v>40196.333333333336</v>
      </c>
      <c r="G68">
        <v>40198</v>
      </c>
    </row>
    <row r="69" spans="1:7">
      <c r="C69" t="s">
        <v>889</v>
      </c>
      <c r="D69">
        <v>0</v>
      </c>
      <c r="E69" t="s">
        <v>817</v>
      </c>
      <c r="F69">
        <v>40188.333333333336</v>
      </c>
      <c r="G69">
        <v>40203</v>
      </c>
    </row>
    <row r="70" spans="1:7">
      <c r="C70" t="s">
        <v>890</v>
      </c>
      <c r="D70">
        <v>0</v>
      </c>
      <c r="E70" t="s">
        <v>873</v>
      </c>
      <c r="F70">
        <v>40188.333333333336</v>
      </c>
      <c r="G70">
        <v>40204</v>
      </c>
    </row>
    <row r="71" spans="1:7">
      <c r="C71" t="s">
        <v>891</v>
      </c>
      <c r="D71">
        <v>0</v>
      </c>
      <c r="E71" t="s">
        <v>832</v>
      </c>
      <c r="F71">
        <v>40200.333333333336</v>
      </c>
      <c r="G71">
        <v>40202</v>
      </c>
    </row>
    <row r="72" spans="1:7">
      <c r="C72" t="s">
        <v>892</v>
      </c>
      <c r="D72">
        <v>0</v>
      </c>
      <c r="E72" t="s">
        <v>806</v>
      </c>
      <c r="F72">
        <v>40203.333333333336</v>
      </c>
      <c r="G72">
        <v>40205</v>
      </c>
    </row>
    <row r="73" spans="1:7">
      <c r="C73" t="s">
        <v>893</v>
      </c>
      <c r="D73">
        <v>0</v>
      </c>
      <c r="E73" t="s">
        <v>832</v>
      </c>
      <c r="F73">
        <v>40205.333333333336</v>
      </c>
      <c r="G73">
        <v>40206</v>
      </c>
    </row>
    <row r="74" spans="1:7">
      <c r="C74" t="s">
        <v>894</v>
      </c>
      <c r="D74">
        <v>0</v>
      </c>
      <c r="E74" t="s">
        <v>832</v>
      </c>
      <c r="F74">
        <v>40203.333333333336</v>
      </c>
      <c r="G74">
        <v>40204</v>
      </c>
    </row>
    <row r="75" spans="1:7">
      <c r="C75" t="s">
        <v>895</v>
      </c>
      <c r="D75">
        <v>0</v>
      </c>
      <c r="E75" t="s">
        <v>832</v>
      </c>
      <c r="F75">
        <v>40207.333333333336</v>
      </c>
      <c r="G75">
        <v>40207.708333333336</v>
      </c>
    </row>
    <row r="77" spans="1:7">
      <c r="A77" t="s">
        <v>896</v>
      </c>
      <c r="D77">
        <v>0</v>
      </c>
      <c r="E77" t="s">
        <v>897</v>
      </c>
      <c r="F77">
        <v>40174.333333333336</v>
      </c>
      <c r="G77">
        <v>40224.708333333336</v>
      </c>
    </row>
    <row r="78" spans="1:7">
      <c r="B78" t="s">
        <v>898</v>
      </c>
      <c r="D78">
        <f>SUM(D79:D82)</f>
        <v>0</v>
      </c>
      <c r="E78" t="s">
        <v>899</v>
      </c>
      <c r="F78">
        <v>40175.333333333336</v>
      </c>
      <c r="G78">
        <v>40223.708333333336</v>
      </c>
    </row>
    <row r="79" spans="1:7">
      <c r="C79" t="s">
        <v>900</v>
      </c>
      <c r="D79">
        <v>0</v>
      </c>
      <c r="E79" t="s">
        <v>837</v>
      </c>
      <c r="F79">
        <v>40175.333333333336</v>
      </c>
      <c r="G79">
        <v>40198.708333333336</v>
      </c>
    </row>
    <row r="80" spans="1:7">
      <c r="C80" t="s">
        <v>901</v>
      </c>
      <c r="D80">
        <v>0</v>
      </c>
      <c r="E80" t="s">
        <v>804</v>
      </c>
      <c r="F80">
        <v>40192.333333333336</v>
      </c>
      <c r="G80">
        <v>40198.708333333336</v>
      </c>
    </row>
    <row r="81" spans="2:7">
      <c r="C81" t="s">
        <v>902</v>
      </c>
      <c r="D81">
        <v>0</v>
      </c>
      <c r="E81" t="s">
        <v>817</v>
      </c>
      <c r="F81">
        <v>40175.333333333336</v>
      </c>
      <c r="G81">
        <v>40188.708333333336</v>
      </c>
    </row>
    <row r="82" spans="2:7">
      <c r="C82" t="s">
        <v>903</v>
      </c>
      <c r="D82">
        <v>0</v>
      </c>
      <c r="E82" t="s">
        <v>904</v>
      </c>
      <c r="F82">
        <v>40223.333333333336</v>
      </c>
      <c r="G82">
        <v>40223.708333333336</v>
      </c>
    </row>
    <row r="83" spans="2:7">
      <c r="B83" t="s">
        <v>905</v>
      </c>
      <c r="D83">
        <f>SUM(D84:D86)</f>
        <v>0</v>
      </c>
      <c r="E83" t="s">
        <v>827</v>
      </c>
      <c r="F83">
        <v>40183.333333333336</v>
      </c>
      <c r="G83">
        <v>40214</v>
      </c>
    </row>
    <row r="84" spans="2:7">
      <c r="C84" t="s">
        <v>906</v>
      </c>
      <c r="D84">
        <v>0</v>
      </c>
      <c r="E84" t="s">
        <v>851</v>
      </c>
      <c r="F84">
        <v>40183.333333333336</v>
      </c>
      <c r="G84">
        <v>40188</v>
      </c>
    </row>
    <row r="85" spans="2:7">
      <c r="C85" t="s">
        <v>907</v>
      </c>
      <c r="D85">
        <v>0</v>
      </c>
      <c r="E85" t="s">
        <v>798</v>
      </c>
      <c r="F85">
        <v>40189.333333333336</v>
      </c>
      <c r="G85">
        <v>40193</v>
      </c>
    </row>
    <row r="86" spans="2:7">
      <c r="C86" t="s">
        <v>908</v>
      </c>
      <c r="D86">
        <v>0</v>
      </c>
      <c r="E86" t="s">
        <v>909</v>
      </c>
      <c r="F86">
        <v>40196.333333333336</v>
      </c>
      <c r="G86">
        <v>40214</v>
      </c>
    </row>
    <row r="87" spans="2:7">
      <c r="B87" t="s">
        <v>910</v>
      </c>
      <c r="D87">
        <f>SUM(D88:D94)</f>
        <v>0</v>
      </c>
      <c r="E87" t="s">
        <v>911</v>
      </c>
      <c r="F87">
        <v>40174.333333333336</v>
      </c>
      <c r="G87">
        <v>40208.708333333336</v>
      </c>
    </row>
    <row r="88" spans="2:7">
      <c r="C88" t="s">
        <v>912</v>
      </c>
      <c r="D88">
        <v>0</v>
      </c>
      <c r="E88" t="s">
        <v>832</v>
      </c>
      <c r="F88">
        <v>40174.333333333336</v>
      </c>
      <c r="G88">
        <v>40174.708333333336</v>
      </c>
    </row>
    <row r="89" spans="2:7">
      <c r="C89" t="s">
        <v>913</v>
      </c>
      <c r="D89">
        <v>0</v>
      </c>
      <c r="E89" t="s">
        <v>798</v>
      </c>
      <c r="F89">
        <v>40182.333333333336</v>
      </c>
      <c r="G89">
        <v>40186</v>
      </c>
    </row>
    <row r="90" spans="2:7">
      <c r="C90" t="s">
        <v>914</v>
      </c>
      <c r="D90">
        <v>0</v>
      </c>
      <c r="E90" t="s">
        <v>815</v>
      </c>
      <c r="F90">
        <v>40187.333333333336</v>
      </c>
      <c r="G90">
        <v>40189.708333333336</v>
      </c>
    </row>
    <row r="91" spans="2:7">
      <c r="C91" t="s">
        <v>915</v>
      </c>
      <c r="D91">
        <v>0</v>
      </c>
      <c r="E91" t="s">
        <v>873</v>
      </c>
      <c r="F91">
        <v>40174.333333333336</v>
      </c>
      <c r="G91">
        <v>40188.708333333336</v>
      </c>
    </row>
    <row r="92" spans="2:7">
      <c r="C92" t="s">
        <v>916</v>
      </c>
      <c r="D92">
        <v>0</v>
      </c>
      <c r="E92" t="s">
        <v>832</v>
      </c>
      <c r="F92">
        <v>40190.333333333336</v>
      </c>
      <c r="G92">
        <v>40190.708333333336</v>
      </c>
    </row>
    <row r="93" spans="2:7">
      <c r="C93" t="s">
        <v>917</v>
      </c>
      <c r="D93">
        <v>0</v>
      </c>
      <c r="E93" t="s">
        <v>875</v>
      </c>
      <c r="F93">
        <v>40174.333333333336</v>
      </c>
      <c r="G93">
        <v>40189.708333333336</v>
      </c>
    </row>
    <row r="94" spans="2:7">
      <c r="C94" t="s">
        <v>918</v>
      </c>
      <c r="D94">
        <v>0</v>
      </c>
      <c r="E94" t="s">
        <v>911</v>
      </c>
      <c r="F94">
        <v>40174.333333333336</v>
      </c>
      <c r="G94">
        <v>40208.708333333336</v>
      </c>
    </row>
    <row r="95" spans="2:7">
      <c r="B95" t="s">
        <v>919</v>
      </c>
      <c r="D95">
        <f>SUM(D96:D98)</f>
        <v>0</v>
      </c>
      <c r="E95" t="s">
        <v>920</v>
      </c>
      <c r="F95">
        <v>40183.333333333336</v>
      </c>
      <c r="G95">
        <v>40209.708333333336</v>
      </c>
    </row>
    <row r="96" spans="2:7">
      <c r="C96" t="s">
        <v>921</v>
      </c>
      <c r="D96">
        <v>0</v>
      </c>
      <c r="E96" t="s">
        <v>920</v>
      </c>
      <c r="F96">
        <v>40183.333333333336</v>
      </c>
      <c r="G96">
        <v>40209.708333333336</v>
      </c>
    </row>
    <row r="97" spans="1:7">
      <c r="C97" t="s">
        <v>922</v>
      </c>
      <c r="D97">
        <v>0</v>
      </c>
      <c r="E97" t="s">
        <v>920</v>
      </c>
      <c r="F97">
        <v>40183.333333333336</v>
      </c>
      <c r="G97">
        <v>40209.708333333336</v>
      </c>
    </row>
    <row r="98" spans="1:7">
      <c r="C98" t="s">
        <v>923</v>
      </c>
      <c r="D98">
        <v>0</v>
      </c>
      <c r="E98" t="s">
        <v>883</v>
      </c>
      <c r="F98">
        <v>40184.333333333336</v>
      </c>
      <c r="G98">
        <v>40209.708333333336</v>
      </c>
    </row>
    <row r="99" spans="1:7">
      <c r="B99" t="s">
        <v>924</v>
      </c>
      <c r="D99">
        <f>SUM(D100:D106)</f>
        <v>0</v>
      </c>
      <c r="E99" t="s">
        <v>817</v>
      </c>
      <c r="F99">
        <v>40208.333333333336</v>
      </c>
      <c r="G99">
        <v>40221</v>
      </c>
    </row>
    <row r="100" spans="1:7">
      <c r="C100" t="s">
        <v>925</v>
      </c>
      <c r="D100">
        <v>0</v>
      </c>
      <c r="E100" t="s">
        <v>806</v>
      </c>
      <c r="F100">
        <v>40210.333333333336</v>
      </c>
      <c r="G100">
        <v>40212</v>
      </c>
    </row>
    <row r="101" spans="1:7">
      <c r="C101" t="s">
        <v>926</v>
      </c>
      <c r="D101">
        <v>0</v>
      </c>
      <c r="E101" t="s">
        <v>806</v>
      </c>
      <c r="F101">
        <v>40213.333333333336</v>
      </c>
      <c r="G101">
        <v>40215</v>
      </c>
    </row>
    <row r="102" spans="1:7">
      <c r="C102" t="s">
        <v>927</v>
      </c>
      <c r="D102">
        <v>0</v>
      </c>
      <c r="E102" t="s">
        <v>832</v>
      </c>
      <c r="F102">
        <v>40217.333333333336</v>
      </c>
      <c r="G102">
        <v>40217.708333333336</v>
      </c>
    </row>
    <row r="103" spans="1:7">
      <c r="C103" t="s">
        <v>928</v>
      </c>
      <c r="D103">
        <v>0</v>
      </c>
      <c r="E103" t="s">
        <v>832</v>
      </c>
      <c r="F103">
        <v>40218.333333333336</v>
      </c>
      <c r="G103">
        <v>40218.708333333336</v>
      </c>
    </row>
    <row r="104" spans="1:7">
      <c r="C104" t="s">
        <v>929</v>
      </c>
      <c r="D104">
        <v>0</v>
      </c>
      <c r="E104" t="s">
        <v>817</v>
      </c>
      <c r="F104">
        <v>40208.333333333336</v>
      </c>
      <c r="G104">
        <v>40221</v>
      </c>
    </row>
    <row r="105" spans="1:7">
      <c r="C105" t="s">
        <v>930</v>
      </c>
      <c r="D105">
        <v>0</v>
      </c>
      <c r="E105" t="s">
        <v>817</v>
      </c>
      <c r="F105">
        <v>40208.333333333336</v>
      </c>
      <c r="G105">
        <v>40221</v>
      </c>
    </row>
    <row r="106" spans="1:7">
      <c r="C106" t="s">
        <v>931</v>
      </c>
      <c r="D106">
        <v>0</v>
      </c>
      <c r="E106" t="s">
        <v>817</v>
      </c>
      <c r="F106">
        <v>40208.333333333336</v>
      </c>
      <c r="G106">
        <v>40221</v>
      </c>
    </row>
    <row r="107" spans="1:7">
      <c r="B107" t="s">
        <v>932</v>
      </c>
      <c r="D107">
        <f>SUM(D108:D110)</f>
        <v>0</v>
      </c>
      <c r="E107" t="s">
        <v>933</v>
      </c>
      <c r="F107">
        <v>40195.333333333336</v>
      </c>
      <c r="G107">
        <v>40224.708333333336</v>
      </c>
    </row>
    <row r="108" spans="1:7">
      <c r="C108" t="s">
        <v>934</v>
      </c>
      <c r="D108">
        <v>0</v>
      </c>
      <c r="E108" t="s">
        <v>798</v>
      </c>
      <c r="F108">
        <v>40208.333333333336</v>
      </c>
      <c r="G108">
        <v>40211.708333333336</v>
      </c>
    </row>
    <row r="109" spans="1:7">
      <c r="C109" t="s">
        <v>935</v>
      </c>
      <c r="D109">
        <v>0</v>
      </c>
      <c r="E109" t="s">
        <v>936</v>
      </c>
      <c r="F109">
        <v>40195.333333333336</v>
      </c>
      <c r="G109">
        <v>40219.708333333336</v>
      </c>
    </row>
    <row r="110" spans="1:7">
      <c r="C110" t="s">
        <v>937</v>
      </c>
      <c r="D110">
        <v>0</v>
      </c>
      <c r="E110" t="s">
        <v>832</v>
      </c>
      <c r="F110">
        <v>40224.333333333336</v>
      </c>
      <c r="G110">
        <v>40224.708333333336</v>
      </c>
    </row>
    <row r="112" spans="1:7">
      <c r="A112" t="s">
        <v>938</v>
      </c>
      <c r="D112">
        <v>0</v>
      </c>
      <c r="E112" t="s">
        <v>939</v>
      </c>
      <c r="F112">
        <v>40196.333333333336</v>
      </c>
      <c r="G112">
        <v>40231.708333333336</v>
      </c>
    </row>
    <row r="113" spans="2:7">
      <c r="B113" t="s">
        <v>940</v>
      </c>
      <c r="D113">
        <f>SUM(D114:D122)</f>
        <v>0</v>
      </c>
      <c r="E113" t="s">
        <v>939</v>
      </c>
      <c r="F113">
        <v>40196.333333333336</v>
      </c>
      <c r="G113">
        <v>40231.708333333336</v>
      </c>
    </row>
    <row r="114" spans="2:7">
      <c r="C114" t="s">
        <v>941</v>
      </c>
      <c r="D114">
        <v>0</v>
      </c>
      <c r="E114" t="s">
        <v>939</v>
      </c>
      <c r="F114">
        <v>40196.333333333336</v>
      </c>
      <c r="G114">
        <v>40231.708333333336</v>
      </c>
    </row>
    <row r="115" spans="2:7">
      <c r="C115" t="s">
        <v>942</v>
      </c>
      <c r="D115">
        <v>0</v>
      </c>
      <c r="E115" t="s">
        <v>939</v>
      </c>
      <c r="F115">
        <v>40196.333333333336</v>
      </c>
      <c r="G115">
        <v>40231.708333333336</v>
      </c>
    </row>
    <row r="116" spans="2:7">
      <c r="C116" t="s">
        <v>943</v>
      </c>
      <c r="D116">
        <v>0</v>
      </c>
      <c r="E116" t="s">
        <v>939</v>
      </c>
      <c r="F116">
        <v>40196.333333333336</v>
      </c>
      <c r="G116">
        <v>40231.708333333336</v>
      </c>
    </row>
    <row r="117" spans="2:7">
      <c r="C117" t="s">
        <v>944</v>
      </c>
      <c r="D117">
        <v>0</v>
      </c>
      <c r="E117" t="s">
        <v>939</v>
      </c>
      <c r="F117">
        <v>40196.333333333336</v>
      </c>
      <c r="G117">
        <v>40231.708333333336</v>
      </c>
    </row>
    <row r="118" spans="2:7">
      <c r="C118" t="s">
        <v>945</v>
      </c>
      <c r="D118">
        <v>0</v>
      </c>
      <c r="E118" t="s">
        <v>939</v>
      </c>
      <c r="F118">
        <v>40196.333333333336</v>
      </c>
      <c r="G118">
        <v>40231.708333333336</v>
      </c>
    </row>
    <row r="119" spans="2:7">
      <c r="C119" t="s">
        <v>946</v>
      </c>
      <c r="D119">
        <v>0</v>
      </c>
      <c r="E119" t="s">
        <v>939</v>
      </c>
      <c r="F119">
        <v>40196.333333333336</v>
      </c>
      <c r="G119">
        <v>40231.708333333336</v>
      </c>
    </row>
    <row r="120" spans="2:7">
      <c r="C120" t="s">
        <v>947</v>
      </c>
      <c r="D120">
        <v>0</v>
      </c>
      <c r="E120" t="s">
        <v>939</v>
      </c>
      <c r="F120">
        <v>40196.333333333336</v>
      </c>
      <c r="G120">
        <v>40231.708333333336</v>
      </c>
    </row>
    <row r="121" spans="2:7">
      <c r="C121" t="s">
        <v>948</v>
      </c>
      <c r="D121">
        <v>0</v>
      </c>
      <c r="E121" t="s">
        <v>811</v>
      </c>
      <c r="F121">
        <v>40210.333333333336</v>
      </c>
      <c r="G121">
        <v>40227.708333333336</v>
      </c>
    </row>
    <row r="122" spans="2:7">
      <c r="C122" t="s">
        <v>949</v>
      </c>
      <c r="D122">
        <v>0</v>
      </c>
      <c r="E122" t="s">
        <v>821</v>
      </c>
      <c r="F122">
        <v>40196.333333333336</v>
      </c>
      <c r="G122">
        <v>40223.708333333336</v>
      </c>
    </row>
    <row r="123" spans="2:7">
      <c r="B123" t="s">
        <v>950</v>
      </c>
      <c r="D123">
        <f>SUM(D124:D127)</f>
        <v>0</v>
      </c>
      <c r="E123" t="s">
        <v>875</v>
      </c>
      <c r="F123">
        <v>40215.333333333336</v>
      </c>
      <c r="G123">
        <v>40229.708333333336</v>
      </c>
    </row>
    <row r="124" spans="2:7">
      <c r="C124" t="s">
        <v>951</v>
      </c>
      <c r="D124">
        <v>0</v>
      </c>
      <c r="E124" t="s">
        <v>873</v>
      </c>
      <c r="F124">
        <v>40215.333333333336</v>
      </c>
      <c r="G124">
        <v>40228.708333333336</v>
      </c>
    </row>
    <row r="125" spans="2:7">
      <c r="C125" t="s">
        <v>952</v>
      </c>
      <c r="D125">
        <v>0</v>
      </c>
      <c r="E125" t="s">
        <v>873</v>
      </c>
      <c r="F125">
        <v>40217.333333333336</v>
      </c>
      <c r="G125">
        <v>40229.708333333336</v>
      </c>
    </row>
    <row r="126" spans="2:7">
      <c r="C126" t="s">
        <v>953</v>
      </c>
      <c r="D126">
        <v>0</v>
      </c>
      <c r="E126" t="s">
        <v>873</v>
      </c>
      <c r="F126">
        <v>40217.333333333336</v>
      </c>
      <c r="G126">
        <v>40229.708333333336</v>
      </c>
    </row>
    <row r="127" spans="2:7">
      <c r="C127" t="s">
        <v>954</v>
      </c>
      <c r="D127">
        <v>0</v>
      </c>
      <c r="E127" t="s">
        <v>873</v>
      </c>
      <c r="F127">
        <v>40217.333333333336</v>
      </c>
      <c r="G127">
        <v>40229.708333333336</v>
      </c>
    </row>
    <row r="128" spans="2:7">
      <c r="B128" t="s">
        <v>955</v>
      </c>
      <c r="D128">
        <f>SUM(D129:D136)</f>
        <v>0</v>
      </c>
      <c r="E128" t="s">
        <v>883</v>
      </c>
      <c r="F128">
        <v>40208.333333333336</v>
      </c>
      <c r="G128">
        <v>40231.708333333336</v>
      </c>
    </row>
    <row r="129" spans="1:7">
      <c r="C129" t="s">
        <v>956</v>
      </c>
      <c r="D129">
        <v>0</v>
      </c>
      <c r="E129" t="s">
        <v>798</v>
      </c>
      <c r="F129">
        <v>40224.333333333336</v>
      </c>
      <c r="G129">
        <v>40227.708333333336</v>
      </c>
    </row>
    <row r="130" spans="1:7">
      <c r="C130" t="s">
        <v>957</v>
      </c>
      <c r="D130">
        <v>0</v>
      </c>
      <c r="E130" t="s">
        <v>845</v>
      </c>
      <c r="F130">
        <v>40222.333333333336</v>
      </c>
      <c r="G130">
        <v>40228.708333333336</v>
      </c>
    </row>
    <row r="131" spans="1:7">
      <c r="C131" t="s">
        <v>958</v>
      </c>
      <c r="D131">
        <v>0</v>
      </c>
      <c r="E131" t="s">
        <v>909</v>
      </c>
      <c r="F131">
        <v>40208.333333333336</v>
      </c>
      <c r="G131">
        <v>40224.708333333336</v>
      </c>
    </row>
    <row r="132" spans="1:7">
      <c r="C132" t="s">
        <v>959</v>
      </c>
      <c r="D132">
        <v>0</v>
      </c>
      <c r="E132" t="s">
        <v>802</v>
      </c>
      <c r="F132">
        <v>40210.333333333336</v>
      </c>
      <c r="G132">
        <v>40228.708333333336</v>
      </c>
    </row>
    <row r="133" spans="1:7">
      <c r="C133" t="s">
        <v>960</v>
      </c>
      <c r="D133">
        <v>0</v>
      </c>
      <c r="E133" t="s">
        <v>802</v>
      </c>
      <c r="F133">
        <v>40210.333333333336</v>
      </c>
      <c r="G133">
        <v>40228.708333333336</v>
      </c>
    </row>
    <row r="134" spans="1:7">
      <c r="C134" t="s">
        <v>961</v>
      </c>
      <c r="D134">
        <v>0</v>
      </c>
      <c r="E134" t="s">
        <v>806</v>
      </c>
      <c r="F134">
        <v>40222.333333333336</v>
      </c>
      <c r="G134">
        <v>40223.708333333336</v>
      </c>
    </row>
    <row r="135" spans="1:7">
      <c r="C135" t="s">
        <v>962</v>
      </c>
      <c r="D135">
        <v>0</v>
      </c>
      <c r="E135" t="s">
        <v>806</v>
      </c>
      <c r="F135">
        <v>40228.333333333336</v>
      </c>
      <c r="G135">
        <v>40229.708333333336</v>
      </c>
    </row>
    <row r="136" spans="1:7">
      <c r="C136" t="s">
        <v>963</v>
      </c>
      <c r="D136">
        <v>0</v>
      </c>
      <c r="E136" t="s">
        <v>904</v>
      </c>
      <c r="F136">
        <v>40231.333333333336</v>
      </c>
      <c r="G136">
        <v>40231.708333333336</v>
      </c>
    </row>
    <row r="137" spans="1:7">
      <c r="A137" t="s">
        <v>964</v>
      </c>
      <c r="D137">
        <v>0</v>
      </c>
      <c r="E137" t="s">
        <v>965</v>
      </c>
      <c r="F137">
        <v>40230.333333333336</v>
      </c>
      <c r="G137">
        <v>40273.708333333336</v>
      </c>
    </row>
    <row r="138" spans="1:7">
      <c r="B138" t="s">
        <v>966</v>
      </c>
      <c r="D138">
        <f>SUM(D139:D144)</f>
        <v>0</v>
      </c>
      <c r="E138" t="s">
        <v>967</v>
      </c>
      <c r="F138">
        <v>40230.333333333336</v>
      </c>
      <c r="G138">
        <v>40268.708333333336</v>
      </c>
    </row>
    <row r="139" spans="1:7">
      <c r="C139" t="s">
        <v>968</v>
      </c>
      <c r="D139">
        <v>0</v>
      </c>
      <c r="E139" t="s">
        <v>851</v>
      </c>
      <c r="F139">
        <v>40230.333333333336</v>
      </c>
      <c r="G139">
        <v>40234.708333333336</v>
      </c>
    </row>
    <row r="140" spans="1:7">
      <c r="C140" t="s">
        <v>969</v>
      </c>
      <c r="D140">
        <v>0</v>
      </c>
      <c r="E140" t="s">
        <v>970</v>
      </c>
      <c r="F140">
        <v>40239.333333333336</v>
      </c>
      <c r="G140">
        <v>40250.708333333336</v>
      </c>
    </row>
    <row r="141" spans="1:7">
      <c r="C141" t="s">
        <v>971</v>
      </c>
      <c r="D141">
        <v>0</v>
      </c>
      <c r="E141" t="s">
        <v>804</v>
      </c>
      <c r="F141">
        <v>40246.333333333336</v>
      </c>
      <c r="G141">
        <v>40252.708333333336</v>
      </c>
    </row>
    <row r="142" spans="1:7">
      <c r="C142" t="s">
        <v>972</v>
      </c>
      <c r="D142">
        <v>0</v>
      </c>
      <c r="E142" t="s">
        <v>798</v>
      </c>
      <c r="F142">
        <v>40257.333333333336</v>
      </c>
      <c r="G142">
        <v>40260.708333333336</v>
      </c>
    </row>
    <row r="143" spans="1:7">
      <c r="C143" t="s">
        <v>973</v>
      </c>
      <c r="D143">
        <v>0</v>
      </c>
      <c r="E143" t="s">
        <v>798</v>
      </c>
      <c r="F143">
        <v>40264.333333333336</v>
      </c>
      <c r="G143">
        <v>40267.708333333336</v>
      </c>
    </row>
    <row r="144" spans="1:7">
      <c r="C144" t="s">
        <v>974</v>
      </c>
      <c r="D144">
        <v>0</v>
      </c>
      <c r="E144" t="s">
        <v>832</v>
      </c>
      <c r="F144">
        <v>40268.333333333336</v>
      </c>
      <c r="G144">
        <v>40268.708333333336</v>
      </c>
    </row>
    <row r="145" spans="2:7">
      <c r="B145" t="s">
        <v>975</v>
      </c>
      <c r="D145">
        <f>SUM(D146:D160)</f>
        <v>0</v>
      </c>
      <c r="E145" t="s">
        <v>976</v>
      </c>
      <c r="F145">
        <v>40238.333333333336</v>
      </c>
      <c r="G145">
        <v>40273.708333333336</v>
      </c>
    </row>
    <row r="146" spans="2:7">
      <c r="C146" t="s">
        <v>977</v>
      </c>
      <c r="D146">
        <v>0</v>
      </c>
      <c r="E146" t="s">
        <v>851</v>
      </c>
      <c r="F146">
        <v>40238.333333333336</v>
      </c>
      <c r="G146">
        <v>40244</v>
      </c>
    </row>
    <row r="147" spans="2:7">
      <c r="C147" t="s">
        <v>978</v>
      </c>
      <c r="D147">
        <v>0</v>
      </c>
      <c r="E147" t="s">
        <v>804</v>
      </c>
      <c r="F147">
        <v>40245.333333333336</v>
      </c>
      <c r="G147">
        <v>40251</v>
      </c>
    </row>
    <row r="148" spans="2:7">
      <c r="C148" t="s">
        <v>979</v>
      </c>
      <c r="D148">
        <v>0</v>
      </c>
      <c r="E148" t="s">
        <v>817</v>
      </c>
      <c r="F148">
        <v>40255.333333333336</v>
      </c>
      <c r="G148">
        <v>40267</v>
      </c>
    </row>
    <row r="149" spans="2:7">
      <c r="C149" t="s">
        <v>980</v>
      </c>
      <c r="D149">
        <v>0</v>
      </c>
      <c r="E149" t="s">
        <v>815</v>
      </c>
      <c r="F149">
        <v>40269.333333333336</v>
      </c>
      <c r="G149">
        <v>40272</v>
      </c>
    </row>
    <row r="150" spans="2:7">
      <c r="C150" t="s">
        <v>981</v>
      </c>
      <c r="D150">
        <v>0</v>
      </c>
      <c r="E150" t="s">
        <v>817</v>
      </c>
      <c r="F150">
        <v>40255.333333333336</v>
      </c>
      <c r="G150">
        <v>40267</v>
      </c>
    </row>
    <row r="151" spans="2:7">
      <c r="C151" t="s">
        <v>982</v>
      </c>
      <c r="D151">
        <v>0</v>
      </c>
      <c r="E151" t="s">
        <v>845</v>
      </c>
      <c r="F151">
        <v>40260.333333333336</v>
      </c>
      <c r="G151">
        <v>40267</v>
      </c>
    </row>
    <row r="152" spans="2:7">
      <c r="C152" t="s">
        <v>983</v>
      </c>
      <c r="D152">
        <v>0</v>
      </c>
      <c r="E152" t="s">
        <v>817</v>
      </c>
      <c r="F152">
        <v>40255.333333333336</v>
      </c>
      <c r="G152">
        <v>40267</v>
      </c>
    </row>
    <row r="153" spans="2:7">
      <c r="C153" t="s">
        <v>984</v>
      </c>
      <c r="D153">
        <v>0</v>
      </c>
      <c r="E153" t="s">
        <v>909</v>
      </c>
      <c r="F153">
        <v>40238.333333333336</v>
      </c>
      <c r="G153">
        <v>40257</v>
      </c>
    </row>
    <row r="154" spans="2:7">
      <c r="C154" t="s">
        <v>985</v>
      </c>
      <c r="D154">
        <v>0</v>
      </c>
      <c r="E154" t="s">
        <v>817</v>
      </c>
      <c r="F154">
        <v>40255.333333333336</v>
      </c>
      <c r="G154">
        <v>40267</v>
      </c>
    </row>
    <row r="155" spans="2:7">
      <c r="C155" t="s">
        <v>986</v>
      </c>
      <c r="D155">
        <v>0</v>
      </c>
      <c r="E155" t="s">
        <v>815</v>
      </c>
      <c r="F155">
        <v>40265.333333333336</v>
      </c>
      <c r="G155">
        <v>40267.708333333336</v>
      </c>
    </row>
    <row r="156" spans="2:7">
      <c r="C156" t="s">
        <v>987</v>
      </c>
      <c r="D156">
        <v>0</v>
      </c>
      <c r="E156" t="s">
        <v>970</v>
      </c>
      <c r="F156">
        <v>40259.333333333336</v>
      </c>
      <c r="G156">
        <v>40268.708333333336</v>
      </c>
    </row>
    <row r="157" spans="2:7">
      <c r="C157" t="s">
        <v>988</v>
      </c>
      <c r="D157">
        <v>0</v>
      </c>
      <c r="E157" t="s">
        <v>811</v>
      </c>
      <c r="F157">
        <v>40253.333333333336</v>
      </c>
      <c r="G157">
        <v>40269.708333333336</v>
      </c>
    </row>
    <row r="158" spans="2:7">
      <c r="C158" t="s">
        <v>989</v>
      </c>
      <c r="D158">
        <v>0</v>
      </c>
      <c r="E158" t="s">
        <v>811</v>
      </c>
      <c r="F158">
        <v>40253.333333333336</v>
      </c>
      <c r="G158">
        <v>40269.708333333336</v>
      </c>
    </row>
    <row r="159" spans="2:7">
      <c r="C159" t="s">
        <v>990</v>
      </c>
      <c r="D159">
        <v>0</v>
      </c>
      <c r="E159" t="s">
        <v>991</v>
      </c>
      <c r="F159">
        <v>40253.333333333336</v>
      </c>
      <c r="G159">
        <v>40269.708333333336</v>
      </c>
    </row>
    <row r="160" spans="2:7">
      <c r="C160" t="s">
        <v>992</v>
      </c>
      <c r="D160">
        <v>0</v>
      </c>
      <c r="E160" t="s">
        <v>832</v>
      </c>
      <c r="F160">
        <v>40273.333333333336</v>
      </c>
      <c r="G160">
        <v>40273.708333333336</v>
      </c>
    </row>
    <row r="162" spans="1:7">
      <c r="A162" t="s">
        <v>993</v>
      </c>
      <c r="D162">
        <v>0</v>
      </c>
      <c r="E162" t="s">
        <v>809</v>
      </c>
      <c r="F162">
        <v>40238.333333333336</v>
      </c>
      <c r="G162">
        <v>40276.708333333336</v>
      </c>
    </row>
    <row r="163" spans="1:7">
      <c r="B163" t="s">
        <v>994</v>
      </c>
      <c r="D163">
        <f>SUM(D164:D172)</f>
        <v>0</v>
      </c>
      <c r="E163" t="s">
        <v>995</v>
      </c>
      <c r="F163">
        <v>40238.333333333336</v>
      </c>
      <c r="G163">
        <v>40266.708333333336</v>
      </c>
    </row>
    <row r="164" spans="1:7">
      <c r="C164" t="s">
        <v>996</v>
      </c>
      <c r="D164">
        <v>0</v>
      </c>
      <c r="E164" t="s">
        <v>832</v>
      </c>
      <c r="F164">
        <v>40238.333333333336</v>
      </c>
      <c r="G164">
        <v>40239</v>
      </c>
    </row>
    <row r="165" spans="1:7">
      <c r="C165" t="s">
        <v>997</v>
      </c>
      <c r="D165">
        <v>0</v>
      </c>
      <c r="E165" t="s">
        <v>851</v>
      </c>
      <c r="F165">
        <v>40238.333333333336</v>
      </c>
      <c r="G165">
        <v>40245</v>
      </c>
    </row>
    <row r="166" spans="1:7">
      <c r="C166" t="s">
        <v>998</v>
      </c>
      <c r="D166">
        <v>0</v>
      </c>
      <c r="E166" t="s">
        <v>832</v>
      </c>
      <c r="F166">
        <v>40246.333333333336</v>
      </c>
      <c r="G166">
        <v>40246.708333333336</v>
      </c>
    </row>
    <row r="167" spans="1:7">
      <c r="C167" t="s">
        <v>999</v>
      </c>
      <c r="D167">
        <v>0</v>
      </c>
      <c r="E167" t="s">
        <v>804</v>
      </c>
      <c r="F167">
        <v>40247.333333333336</v>
      </c>
      <c r="G167">
        <v>40254</v>
      </c>
    </row>
    <row r="168" spans="1:7">
      <c r="C168" t="s">
        <v>1000</v>
      </c>
      <c r="D168">
        <v>0</v>
      </c>
      <c r="E168" t="s">
        <v>806</v>
      </c>
      <c r="F168">
        <v>40255.333333333336</v>
      </c>
      <c r="G168">
        <v>40257</v>
      </c>
    </row>
    <row r="169" spans="1:7">
      <c r="C169" t="s">
        <v>1001</v>
      </c>
      <c r="D169">
        <v>0</v>
      </c>
      <c r="E169" t="s">
        <v>815</v>
      </c>
      <c r="F169">
        <v>40242.333333333336</v>
      </c>
      <c r="G169">
        <v>40247</v>
      </c>
    </row>
    <row r="170" spans="1:7">
      <c r="C170" t="s">
        <v>1002</v>
      </c>
      <c r="D170">
        <v>0</v>
      </c>
      <c r="E170" t="s">
        <v>798</v>
      </c>
      <c r="F170">
        <v>40246.333333333336</v>
      </c>
      <c r="G170">
        <v>40250</v>
      </c>
    </row>
    <row r="171" spans="1:7">
      <c r="C171" t="s">
        <v>1003</v>
      </c>
      <c r="D171">
        <v>0</v>
      </c>
      <c r="E171" t="s">
        <v>870</v>
      </c>
      <c r="F171">
        <v>40247.333333333336</v>
      </c>
      <c r="G171">
        <v>40257</v>
      </c>
    </row>
    <row r="172" spans="1:7">
      <c r="C172" t="s">
        <v>1004</v>
      </c>
      <c r="D172">
        <v>0</v>
      </c>
      <c r="E172" t="s">
        <v>806</v>
      </c>
      <c r="F172">
        <v>40265.333333333336</v>
      </c>
      <c r="G172">
        <v>40266.708333333336</v>
      </c>
    </row>
    <row r="173" spans="1:7">
      <c r="B173" t="s">
        <v>1005</v>
      </c>
      <c r="D173">
        <f>SUM(D174:D183)</f>
        <v>0</v>
      </c>
      <c r="E173" t="s">
        <v>911</v>
      </c>
      <c r="F173">
        <v>40245.333333333336</v>
      </c>
      <c r="G173">
        <v>40276.708333333336</v>
      </c>
    </row>
    <row r="174" spans="1:7">
      <c r="C174" t="s">
        <v>1006</v>
      </c>
      <c r="D174">
        <v>0</v>
      </c>
      <c r="E174" t="s">
        <v>841</v>
      </c>
      <c r="F174">
        <v>40245.333333333336</v>
      </c>
      <c r="G174">
        <v>40265</v>
      </c>
    </row>
    <row r="175" spans="1:7">
      <c r="C175" t="s">
        <v>1007</v>
      </c>
      <c r="D175">
        <v>0</v>
      </c>
      <c r="E175" t="s">
        <v>815</v>
      </c>
      <c r="F175">
        <v>40262.333333333336</v>
      </c>
      <c r="G175">
        <v>40265</v>
      </c>
    </row>
    <row r="176" spans="1:7">
      <c r="C176" t="s">
        <v>1008</v>
      </c>
      <c r="D176">
        <v>0</v>
      </c>
      <c r="E176" t="s">
        <v>845</v>
      </c>
      <c r="F176">
        <v>40252.333333333336</v>
      </c>
      <c r="G176">
        <v>40259</v>
      </c>
    </row>
    <row r="177" spans="1:7">
      <c r="C177" t="s">
        <v>1009</v>
      </c>
      <c r="D177">
        <v>0</v>
      </c>
      <c r="E177" t="s">
        <v>845</v>
      </c>
      <c r="F177">
        <v>40252.333333333336</v>
      </c>
      <c r="G177">
        <v>40259</v>
      </c>
    </row>
    <row r="178" spans="1:7">
      <c r="C178" t="s">
        <v>1010</v>
      </c>
      <c r="D178">
        <v>0</v>
      </c>
      <c r="E178" t="s">
        <v>870</v>
      </c>
      <c r="F178">
        <v>40266.333333333336</v>
      </c>
      <c r="G178">
        <v>40275.708333333336</v>
      </c>
    </row>
    <row r="179" spans="1:7">
      <c r="C179" t="s">
        <v>1011</v>
      </c>
      <c r="D179">
        <v>0</v>
      </c>
      <c r="E179" t="s">
        <v>870</v>
      </c>
      <c r="F179">
        <v>40266.333333333336</v>
      </c>
      <c r="G179">
        <v>40275.708333333336</v>
      </c>
    </row>
    <row r="180" spans="1:7">
      <c r="C180" t="s">
        <v>1012</v>
      </c>
      <c r="D180">
        <v>0</v>
      </c>
      <c r="E180" t="s">
        <v>811</v>
      </c>
      <c r="F180">
        <v>40252.333333333336</v>
      </c>
      <c r="G180">
        <v>40268.708333333336</v>
      </c>
    </row>
    <row r="181" spans="1:7">
      <c r="C181" t="s">
        <v>1013</v>
      </c>
      <c r="D181">
        <v>0</v>
      </c>
      <c r="E181" t="s">
        <v>817</v>
      </c>
      <c r="F181">
        <v>40246.333333333336</v>
      </c>
      <c r="G181">
        <v>40259</v>
      </c>
    </row>
    <row r="182" spans="1:7">
      <c r="C182" t="s">
        <v>1014</v>
      </c>
      <c r="D182">
        <v>0</v>
      </c>
      <c r="E182" t="s">
        <v>875</v>
      </c>
      <c r="F182">
        <v>40258.333333333336</v>
      </c>
      <c r="G182">
        <v>40271.708333333336</v>
      </c>
    </row>
    <row r="183" spans="1:7">
      <c r="C183" t="s">
        <v>1015</v>
      </c>
      <c r="D183">
        <v>0</v>
      </c>
      <c r="E183" t="s">
        <v>832</v>
      </c>
      <c r="F183">
        <v>40276.333333333336</v>
      </c>
      <c r="G183">
        <v>40276.708333333336</v>
      </c>
    </row>
    <row r="185" spans="1:7">
      <c r="A185" t="s">
        <v>1016</v>
      </c>
      <c r="D185">
        <v>0</v>
      </c>
      <c r="E185" t="s">
        <v>1017</v>
      </c>
      <c r="F185">
        <v>40252.333333333336</v>
      </c>
      <c r="G185">
        <v>40302.708333333336</v>
      </c>
    </row>
    <row r="186" spans="1:7">
      <c r="B186" t="s">
        <v>1018</v>
      </c>
      <c r="D186">
        <f>SUM(D187:D196)</f>
        <v>0</v>
      </c>
      <c r="E186" t="s">
        <v>793</v>
      </c>
      <c r="F186">
        <v>40252.333333333336</v>
      </c>
      <c r="G186">
        <v>40298</v>
      </c>
    </row>
    <row r="187" spans="1:7">
      <c r="C187" t="s">
        <v>1019</v>
      </c>
      <c r="D187">
        <v>0</v>
      </c>
      <c r="E187" t="s">
        <v>1020</v>
      </c>
      <c r="F187">
        <v>40252.333333333336</v>
      </c>
      <c r="G187">
        <v>40267</v>
      </c>
    </row>
    <row r="188" spans="1:7">
      <c r="C188" t="s">
        <v>1021</v>
      </c>
      <c r="D188">
        <v>0</v>
      </c>
      <c r="E188" t="s">
        <v>832</v>
      </c>
      <c r="F188">
        <v>40269.333333333336</v>
      </c>
      <c r="G188">
        <v>40270</v>
      </c>
    </row>
    <row r="189" spans="1:7">
      <c r="C189" t="s">
        <v>1022</v>
      </c>
      <c r="D189">
        <v>0</v>
      </c>
      <c r="E189" t="s">
        <v>804</v>
      </c>
      <c r="F189">
        <v>40269.333333333336</v>
      </c>
      <c r="G189">
        <v>40276</v>
      </c>
    </row>
    <row r="190" spans="1:7">
      <c r="C190" t="s">
        <v>1023</v>
      </c>
      <c r="D190">
        <v>0</v>
      </c>
      <c r="E190" t="s">
        <v>829</v>
      </c>
      <c r="F190">
        <v>40276.333333333336</v>
      </c>
      <c r="G190">
        <v>40277.708333333336</v>
      </c>
    </row>
    <row r="191" spans="1:7">
      <c r="C191" t="s">
        <v>1024</v>
      </c>
      <c r="D191">
        <v>0</v>
      </c>
      <c r="E191" t="s">
        <v>851</v>
      </c>
      <c r="F191">
        <v>40288.333333333336</v>
      </c>
      <c r="G191">
        <v>40295</v>
      </c>
    </row>
    <row r="192" spans="1:7">
      <c r="C192" t="s">
        <v>1025</v>
      </c>
      <c r="D192">
        <v>0</v>
      </c>
      <c r="E192" t="s">
        <v>806</v>
      </c>
      <c r="F192">
        <v>40296.333333333336</v>
      </c>
      <c r="G192">
        <v>40298</v>
      </c>
    </row>
    <row r="193" spans="1:7">
      <c r="C193" t="s">
        <v>1026</v>
      </c>
      <c r="D193">
        <v>0</v>
      </c>
      <c r="E193" t="s">
        <v>815</v>
      </c>
      <c r="F193">
        <v>40288.333333333336</v>
      </c>
      <c r="G193">
        <v>40291</v>
      </c>
    </row>
    <row r="194" spans="1:7">
      <c r="C194" t="s">
        <v>1027</v>
      </c>
      <c r="D194">
        <v>0</v>
      </c>
      <c r="E194" t="s">
        <v>824</v>
      </c>
      <c r="F194">
        <v>40288.333333333336</v>
      </c>
      <c r="G194">
        <v>40298</v>
      </c>
    </row>
    <row r="195" spans="1:7">
      <c r="C195" t="s">
        <v>1028</v>
      </c>
      <c r="D195">
        <v>0</v>
      </c>
      <c r="E195" t="s">
        <v>824</v>
      </c>
      <c r="F195">
        <v>40288.333333333336</v>
      </c>
      <c r="G195">
        <v>40298</v>
      </c>
    </row>
    <row r="196" spans="1:7">
      <c r="C196" t="s">
        <v>1029</v>
      </c>
      <c r="D196">
        <v>0</v>
      </c>
      <c r="E196" t="s">
        <v>832</v>
      </c>
      <c r="F196">
        <v>40297.333333333336</v>
      </c>
      <c r="G196">
        <v>40298</v>
      </c>
    </row>
    <row r="197" spans="1:7">
      <c r="B197" t="s">
        <v>1030</v>
      </c>
      <c r="D197">
        <f>SUM(D198:D205)</f>
        <v>0</v>
      </c>
      <c r="E197" t="s">
        <v>821</v>
      </c>
      <c r="F197">
        <v>40269.333333333336</v>
      </c>
      <c r="G197">
        <v>40302.708333333336</v>
      </c>
    </row>
    <row r="198" spans="1:7">
      <c r="C198" t="s">
        <v>1031</v>
      </c>
      <c r="D198">
        <v>0</v>
      </c>
      <c r="E198" t="s">
        <v>824</v>
      </c>
      <c r="F198">
        <v>40288.333333333336</v>
      </c>
      <c r="G198">
        <v>40298</v>
      </c>
    </row>
    <row r="199" spans="1:7">
      <c r="C199" t="s">
        <v>1032</v>
      </c>
      <c r="D199">
        <v>0</v>
      </c>
      <c r="E199" t="s">
        <v>845</v>
      </c>
      <c r="F199">
        <v>40289.333333333336</v>
      </c>
      <c r="G199">
        <v>40298</v>
      </c>
    </row>
    <row r="200" spans="1:7">
      <c r="C200" t="s">
        <v>1033</v>
      </c>
      <c r="D200">
        <v>0</v>
      </c>
      <c r="E200" t="s">
        <v>824</v>
      </c>
      <c r="F200">
        <v>40288.333333333336</v>
      </c>
      <c r="G200">
        <v>40298</v>
      </c>
    </row>
    <row r="201" spans="1:7">
      <c r="C201" t="s">
        <v>1034</v>
      </c>
      <c r="D201">
        <v>0</v>
      </c>
      <c r="E201" t="s">
        <v>824</v>
      </c>
      <c r="F201">
        <v>40288.333333333336</v>
      </c>
      <c r="G201">
        <v>40298</v>
      </c>
    </row>
    <row r="202" spans="1:7">
      <c r="C202" t="s">
        <v>1035</v>
      </c>
      <c r="D202">
        <v>0</v>
      </c>
      <c r="E202" t="s">
        <v>883</v>
      </c>
      <c r="F202">
        <v>40269.333333333336</v>
      </c>
      <c r="G202">
        <v>40299</v>
      </c>
    </row>
    <row r="203" spans="1:7">
      <c r="C203" t="s">
        <v>1036</v>
      </c>
      <c r="D203">
        <v>0</v>
      </c>
      <c r="E203" t="s">
        <v>883</v>
      </c>
      <c r="F203">
        <v>40269.333333333336</v>
      </c>
      <c r="G203">
        <v>40299</v>
      </c>
    </row>
    <row r="204" spans="1:7">
      <c r="C204" t="s">
        <v>1037</v>
      </c>
      <c r="D204">
        <v>0</v>
      </c>
      <c r="E204" t="s">
        <v>824</v>
      </c>
      <c r="F204">
        <v>40288.333333333336</v>
      </c>
      <c r="G204">
        <v>40298</v>
      </c>
    </row>
    <row r="205" spans="1:7">
      <c r="C205" t="s">
        <v>1038</v>
      </c>
      <c r="D205">
        <v>0</v>
      </c>
      <c r="E205" t="s">
        <v>904</v>
      </c>
      <c r="F205">
        <v>40302.333333333336</v>
      </c>
      <c r="G205">
        <v>40302.708333333336</v>
      </c>
    </row>
    <row r="207" spans="1:7">
      <c r="A207" t="s">
        <v>1039</v>
      </c>
      <c r="D207">
        <f>D208+D209</f>
        <v>0</v>
      </c>
      <c r="E207" t="s">
        <v>995</v>
      </c>
      <c r="F207">
        <v>40303.333333333336</v>
      </c>
      <c r="G207">
        <v>40338.708333333336</v>
      </c>
    </row>
    <row r="208" spans="1:7">
      <c r="B208" t="s">
        <v>1040</v>
      </c>
      <c r="D208">
        <v>0</v>
      </c>
      <c r="E208" t="s">
        <v>821</v>
      </c>
      <c r="F208">
        <v>40303.333333333336</v>
      </c>
      <c r="G208">
        <v>40337.708333333336</v>
      </c>
    </row>
    <row r="209" spans="2:7">
      <c r="B209" t="s">
        <v>1041</v>
      </c>
      <c r="D209">
        <f>SUM(D210:D215)</f>
        <v>0</v>
      </c>
      <c r="E209" t="s">
        <v>802</v>
      </c>
      <c r="F209">
        <v>40315.333333333336</v>
      </c>
      <c r="G209">
        <v>40338.708333333336</v>
      </c>
    </row>
    <row r="210" spans="2:7">
      <c r="C210" t="s">
        <v>1042</v>
      </c>
      <c r="D210">
        <v>0</v>
      </c>
      <c r="E210" t="s">
        <v>806</v>
      </c>
      <c r="F210">
        <v>40325.333333333336</v>
      </c>
      <c r="G210">
        <v>40328</v>
      </c>
    </row>
    <row r="211" spans="2:7">
      <c r="C211" t="s">
        <v>1043</v>
      </c>
      <c r="D211">
        <v>0</v>
      </c>
      <c r="E211" t="s">
        <v>824</v>
      </c>
      <c r="F211">
        <v>40315.333333333336</v>
      </c>
      <c r="G211">
        <v>40325</v>
      </c>
    </row>
    <row r="212" spans="2:7">
      <c r="C212" t="s">
        <v>1044</v>
      </c>
      <c r="D212">
        <v>0</v>
      </c>
      <c r="E212" t="s">
        <v>804</v>
      </c>
      <c r="F212">
        <v>40315.333333333336</v>
      </c>
      <c r="G212">
        <v>40323</v>
      </c>
    </row>
    <row r="213" spans="2:7">
      <c r="C213" t="s">
        <v>1045</v>
      </c>
      <c r="D213">
        <v>0</v>
      </c>
      <c r="E213" t="s">
        <v>851</v>
      </c>
      <c r="F213">
        <v>40318.333333333336</v>
      </c>
      <c r="G213">
        <v>40325</v>
      </c>
    </row>
    <row r="214" spans="2:7">
      <c r="C214" t="s">
        <v>1046</v>
      </c>
      <c r="D214">
        <v>0</v>
      </c>
      <c r="E214" t="s">
        <v>798</v>
      </c>
      <c r="F214">
        <v>40331.333333333336</v>
      </c>
      <c r="G214">
        <v>40337</v>
      </c>
    </row>
    <row r="215" spans="2:7">
      <c r="C215" t="s">
        <v>1047</v>
      </c>
      <c r="D215">
        <v>0</v>
      </c>
      <c r="E215" t="s">
        <v>832</v>
      </c>
      <c r="F215">
        <v>40338.333333333336</v>
      </c>
      <c r="G215">
        <v>40338.708333333336</v>
      </c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4"/>
  <sheetViews>
    <sheetView showGridLines="0" view="pageBreakPreview" topLeftCell="U4" zoomScaleNormal="100" workbookViewId="0">
      <selection activeCell="AB27" sqref="AB27"/>
    </sheetView>
  </sheetViews>
  <sheetFormatPr defaultRowHeight="21.75"/>
  <cols>
    <col min="1" max="1" width="11.7109375" customWidth="1"/>
    <col min="2" max="2" width="9.42578125" customWidth="1"/>
    <col min="3" max="3" width="2" customWidth="1"/>
    <col min="4" max="4" width="7.42578125" customWidth="1"/>
    <col min="5" max="5" width="1.140625" customWidth="1"/>
    <col min="6" max="6" width="2.5703125" customWidth="1"/>
    <col min="7" max="7" width="1.140625" customWidth="1"/>
    <col min="8" max="8" width="7.5703125" customWidth="1"/>
    <col min="9" max="9" width="1.140625" customWidth="1"/>
    <col min="10" max="10" width="12.7109375" customWidth="1"/>
    <col min="11" max="12" width="1.42578125" customWidth="1"/>
    <col min="13" max="13" width="13" customWidth="1"/>
    <col min="14" max="14" width="1.140625" customWidth="1"/>
    <col min="15" max="15" width="13.42578125" customWidth="1"/>
    <col min="16" max="16" width="1.140625" customWidth="1"/>
    <col min="17" max="17" width="2.42578125" customWidth="1"/>
    <col min="18" max="18" width="13.85546875" customWidth="1"/>
    <col min="19" max="19" width="3.7109375" customWidth="1"/>
    <col min="20" max="20" width="40.7109375" customWidth="1"/>
    <col min="21" max="21" width="12.140625" customWidth="1"/>
    <col min="22" max="22" width="11.7109375" customWidth="1"/>
    <col min="24" max="24" width="24" bestFit="1" customWidth="1"/>
    <col min="25" max="25" width="5" customWidth="1"/>
    <col min="26" max="26" width="3.85546875" customWidth="1"/>
    <col min="27" max="27" width="2.42578125" customWidth="1"/>
    <col min="28" max="28" width="8.140625" customWidth="1"/>
    <col min="29" max="29" width="3.42578125" customWidth="1"/>
    <col min="30" max="30" width="13.85546875" customWidth="1"/>
    <col min="31" max="31" width="2.28515625" customWidth="1"/>
    <col min="32" max="32" width="2" customWidth="1"/>
    <col min="33" max="33" width="13.85546875" customWidth="1"/>
    <col min="34" max="34" width="3.42578125" customWidth="1"/>
    <col min="35" max="35" width="14.5703125" customWidth="1"/>
    <col min="36" max="36" width="2" customWidth="1"/>
    <col min="37" max="37" width="3" customWidth="1"/>
    <col min="40" max="41" width="21.85546875" customWidth="1"/>
  </cols>
  <sheetData>
    <row r="1" spans="1:41" ht="3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Y1" s="459"/>
      <c r="Z1" s="459"/>
      <c r="AA1" s="459"/>
      <c r="AB1" s="459"/>
      <c r="AC1" s="459"/>
    </row>
    <row r="2" spans="1:41" ht="20.25" customHeight="1"/>
    <row r="3" spans="1:41" ht="26.25">
      <c r="A3" s="459" t="s">
        <v>48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</row>
    <row r="4" spans="1:41" ht="13.5" customHeight="1"/>
    <row r="5" spans="1:41">
      <c r="A5" t="s">
        <v>49</v>
      </c>
      <c r="U5" t="s">
        <v>50</v>
      </c>
      <c r="W5" t="s">
        <v>51</v>
      </c>
      <c r="X5" t="e">
        <f>#REF!</f>
        <v>#REF!</v>
      </c>
    </row>
    <row r="6" spans="1:41" ht="10.5" customHeight="1"/>
    <row r="7" spans="1:41">
      <c r="A7" t="s">
        <v>52</v>
      </c>
      <c r="B7" t="s">
        <v>53</v>
      </c>
      <c r="K7" s="459" t="s">
        <v>54</v>
      </c>
      <c r="L7" s="459"/>
      <c r="O7" s="459" t="s">
        <v>55</v>
      </c>
      <c r="P7" s="459"/>
      <c r="R7" t="s">
        <v>7</v>
      </c>
      <c r="V7" s="459"/>
      <c r="W7" s="459"/>
      <c r="X7" s="459"/>
      <c r="Y7" s="459"/>
      <c r="Z7" s="459"/>
      <c r="AA7" s="459"/>
      <c r="AB7" s="459"/>
      <c r="AE7" s="459"/>
      <c r="AF7" s="459"/>
      <c r="AG7" s="459"/>
      <c r="AH7" s="459"/>
      <c r="AI7" s="459"/>
    </row>
    <row r="8" spans="1:41">
      <c r="B8" t="s">
        <v>56</v>
      </c>
      <c r="K8" s="459" t="s">
        <v>54</v>
      </c>
      <c r="L8" s="459"/>
      <c r="O8" s="459" t="s">
        <v>57</v>
      </c>
      <c r="P8" s="459"/>
      <c r="R8" t="s">
        <v>7</v>
      </c>
      <c r="V8" s="459"/>
      <c r="W8" s="459"/>
      <c r="X8" s="459"/>
      <c r="Y8" s="459"/>
      <c r="Z8" s="459"/>
      <c r="AA8" s="459"/>
      <c r="AB8" s="459"/>
      <c r="AE8" s="459"/>
      <c r="AF8" s="459"/>
      <c r="AG8" s="459"/>
      <c r="AH8" s="459"/>
      <c r="AI8" s="459"/>
    </row>
    <row r="9" spans="1:41">
      <c r="B9" t="s">
        <v>58</v>
      </c>
      <c r="K9" s="459" t="s">
        <v>54</v>
      </c>
      <c r="L9" s="459"/>
      <c r="O9" s="459" t="s">
        <v>59</v>
      </c>
      <c r="P9" s="459"/>
      <c r="R9" t="s">
        <v>7</v>
      </c>
      <c r="W9" s="459" t="s">
        <v>60</v>
      </c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</row>
    <row r="10" spans="1:41">
      <c r="B10" t="s">
        <v>61</v>
      </c>
      <c r="K10" s="459" t="s">
        <v>54</v>
      </c>
      <c r="L10" s="459"/>
      <c r="O10" s="459" t="s">
        <v>62</v>
      </c>
      <c r="P10" s="459"/>
      <c r="R10" t="s">
        <v>63</v>
      </c>
      <c r="V10" s="459"/>
      <c r="W10" s="459"/>
      <c r="X10" s="459"/>
      <c r="Y10" s="459"/>
      <c r="Z10" s="459"/>
      <c r="AA10" s="459"/>
      <c r="AB10" s="459"/>
      <c r="AE10" s="459"/>
      <c r="AF10" s="459"/>
      <c r="AG10" s="459"/>
      <c r="AH10" s="459"/>
      <c r="AI10" s="459"/>
    </row>
    <row r="11" spans="1:41">
      <c r="B11" t="s">
        <v>64</v>
      </c>
      <c r="K11" s="459" t="s">
        <v>54</v>
      </c>
      <c r="L11" s="459"/>
      <c r="O11" s="459" t="s">
        <v>65</v>
      </c>
      <c r="P11" s="459"/>
      <c r="R11" t="s">
        <v>63</v>
      </c>
    </row>
    <row r="12" spans="1:41">
      <c r="B12" s="459" t="s">
        <v>66</v>
      </c>
      <c r="C12" s="459" t="s">
        <v>54</v>
      </c>
      <c r="D12" s="459" t="s">
        <v>62</v>
      </c>
      <c r="E12" s="459" t="s">
        <v>67</v>
      </c>
      <c r="G12" t="s">
        <v>68</v>
      </c>
      <c r="H12" t="s">
        <v>62</v>
      </c>
      <c r="I12" t="s">
        <v>67</v>
      </c>
      <c r="J12" t="s">
        <v>65</v>
      </c>
      <c r="K12" t="s">
        <v>69</v>
      </c>
      <c r="L12" t="s">
        <v>68</v>
      </c>
      <c r="M12" t="s">
        <v>55</v>
      </c>
      <c r="N12" t="s">
        <v>67</v>
      </c>
      <c r="O12" t="s">
        <v>57</v>
      </c>
      <c r="P12" t="s">
        <v>69</v>
      </c>
      <c r="U12" t="s">
        <v>70</v>
      </c>
      <c r="V12" t="s">
        <v>53</v>
      </c>
      <c r="AD12" t="s">
        <v>71</v>
      </c>
      <c r="AE12" s="459" t="s">
        <v>54</v>
      </c>
      <c r="AF12" s="459"/>
      <c r="AG12" s="459" t="e">
        <f>X5</f>
        <v>#REF!</v>
      </c>
      <c r="AH12" s="459"/>
      <c r="AI12" s="459"/>
      <c r="AL12" t="s">
        <v>7</v>
      </c>
    </row>
    <row r="13" spans="1:41">
      <c r="B13" s="459"/>
      <c r="C13" s="459"/>
      <c r="D13" s="459"/>
      <c r="E13" s="459"/>
      <c r="I13" t="s">
        <v>68</v>
      </c>
      <c r="J13" t="s">
        <v>59</v>
      </c>
      <c r="K13" s="459" t="s">
        <v>67</v>
      </c>
      <c r="L13" s="459"/>
      <c r="M13" t="s">
        <v>57</v>
      </c>
      <c r="N13" t="s">
        <v>69</v>
      </c>
      <c r="V13" t="s">
        <v>56</v>
      </c>
      <c r="AD13" t="s">
        <v>72</v>
      </c>
      <c r="AE13" s="459" t="s">
        <v>54</v>
      </c>
      <c r="AF13" s="459"/>
      <c r="AG13" s="459">
        <v>2000000</v>
      </c>
      <c r="AH13" s="459"/>
      <c r="AI13" s="459"/>
      <c r="AL13" t="s">
        <v>7</v>
      </c>
      <c r="AN13" t="s">
        <v>42</v>
      </c>
    </row>
    <row r="14" spans="1:41" ht="21" customHeight="1">
      <c r="V14" t="s">
        <v>58</v>
      </c>
      <c r="AD14" t="s">
        <v>73</v>
      </c>
      <c r="AE14" s="459" t="s">
        <v>54</v>
      </c>
      <c r="AF14" s="459"/>
      <c r="AG14" s="459">
        <v>5000000</v>
      </c>
      <c r="AH14" s="459"/>
      <c r="AI14" s="459"/>
      <c r="AL14" t="s">
        <v>7</v>
      </c>
      <c r="AN14" t="s">
        <v>43</v>
      </c>
      <c r="AO14">
        <v>0</v>
      </c>
    </row>
    <row r="15" spans="1:41">
      <c r="B15" s="459"/>
      <c r="C15" s="459"/>
      <c r="D15" s="459"/>
      <c r="E15" s="459"/>
      <c r="F15" s="459"/>
      <c r="G15" s="459"/>
      <c r="H15" s="459"/>
      <c r="K15" s="459"/>
      <c r="L15" s="459"/>
      <c r="M15" s="459"/>
      <c r="N15" s="459"/>
      <c r="O15" s="459"/>
      <c r="V15" t="s">
        <v>61</v>
      </c>
      <c r="AD15" t="s">
        <v>74</v>
      </c>
      <c r="AE15" s="459" t="s">
        <v>54</v>
      </c>
      <c r="AF15" s="459"/>
      <c r="AG15" s="459">
        <v>1.2684</v>
      </c>
      <c r="AH15" s="459"/>
      <c r="AI15" s="459"/>
      <c r="AL15" t="s">
        <v>63</v>
      </c>
      <c r="AN15" t="s">
        <v>44</v>
      </c>
      <c r="AO15">
        <v>0</v>
      </c>
    </row>
    <row r="16" spans="1:41">
      <c r="B16" s="459"/>
      <c r="C16" s="459"/>
      <c r="D16" s="459"/>
      <c r="E16" s="459"/>
      <c r="F16" s="459"/>
      <c r="G16" s="459"/>
      <c r="H16" s="459"/>
      <c r="K16" s="459"/>
      <c r="L16" s="459"/>
      <c r="M16" s="459"/>
      <c r="N16" s="459"/>
      <c r="O16" s="459"/>
      <c r="V16" t="s">
        <v>64</v>
      </c>
      <c r="AD16" t="s">
        <v>75</v>
      </c>
      <c r="AE16" s="459" t="s">
        <v>54</v>
      </c>
      <c r="AF16" s="459"/>
      <c r="AG16" s="459">
        <v>1.2673000000000001</v>
      </c>
      <c r="AH16" s="459"/>
      <c r="AI16" s="459"/>
      <c r="AL16" t="s">
        <v>63</v>
      </c>
      <c r="AN16" t="s">
        <v>45</v>
      </c>
      <c r="AO16">
        <v>0.06</v>
      </c>
    </row>
    <row r="17" spans="1:41">
      <c r="B17" s="459"/>
      <c r="C17" s="459"/>
      <c r="D17" s="459"/>
      <c r="E17" s="459"/>
      <c r="F17" s="459"/>
      <c r="G17" s="459"/>
      <c r="H17" s="459"/>
      <c r="K17" s="459"/>
      <c r="L17" s="459"/>
      <c r="M17" s="459"/>
      <c r="N17" s="459"/>
      <c r="O17" s="459"/>
      <c r="AN17" t="s">
        <v>46</v>
      </c>
      <c r="AO17">
        <v>7.0000000000000007E-2</v>
      </c>
    </row>
    <row r="18" spans="1:41">
      <c r="B18" s="459"/>
      <c r="C18" s="459"/>
      <c r="D18" s="459"/>
      <c r="E18" s="459"/>
      <c r="F18" s="459"/>
      <c r="G18" s="459"/>
      <c r="H18" s="459"/>
      <c r="K18" s="459"/>
      <c r="L18" s="459"/>
      <c r="M18" s="459"/>
      <c r="N18" s="459"/>
      <c r="O18" s="459"/>
      <c r="U18" s="459" t="s">
        <v>76</v>
      </c>
      <c r="V18" s="459" t="s">
        <v>66</v>
      </c>
      <c r="W18" s="459" t="s">
        <v>54</v>
      </c>
      <c r="X18" s="459">
        <f>AG15</f>
        <v>1.2684</v>
      </c>
      <c r="Y18" s="459" t="s">
        <v>67</v>
      </c>
    </row>
    <row r="19" spans="1:41">
      <c r="U19" s="459"/>
      <c r="V19" s="459"/>
      <c r="W19" s="459"/>
      <c r="X19" s="459"/>
      <c r="Y19" s="459"/>
      <c r="AA19" t="s">
        <v>68</v>
      </c>
      <c r="AB19">
        <f>AG15</f>
        <v>1.2684</v>
      </c>
      <c r="AC19" t="s">
        <v>67</v>
      </c>
      <c r="AD19">
        <f>AG16</f>
        <v>1.2673000000000001</v>
      </c>
      <c r="AE19" t="s">
        <v>69</v>
      </c>
      <c r="AF19" t="s">
        <v>68</v>
      </c>
      <c r="AG19" t="e">
        <f>AG12</f>
        <v>#REF!</v>
      </c>
      <c r="AH19" t="s">
        <v>67</v>
      </c>
      <c r="AI19">
        <f>AG13</f>
        <v>2000000</v>
      </c>
      <c r="AJ19" t="s">
        <v>69</v>
      </c>
    </row>
    <row r="20" spans="1:41">
      <c r="U20" s="459"/>
      <c r="V20" s="459"/>
      <c r="W20" s="459"/>
      <c r="X20" s="459"/>
      <c r="Y20" s="459"/>
      <c r="AC20" t="s">
        <v>68</v>
      </c>
      <c r="AD20">
        <f>AG14</f>
        <v>5000000</v>
      </c>
      <c r="AE20" s="459" t="s">
        <v>67</v>
      </c>
      <c r="AF20" s="459"/>
      <c r="AG20">
        <f>AG13</f>
        <v>2000000</v>
      </c>
      <c r="AH20" t="s">
        <v>69</v>
      </c>
      <c r="AN20" t="s">
        <v>77</v>
      </c>
      <c r="AO20" t="e">
        <f>X5</f>
        <v>#REF!</v>
      </c>
    </row>
    <row r="21" spans="1:41">
      <c r="U21" s="459"/>
      <c r="V21" s="459"/>
      <c r="W21" s="459"/>
      <c r="X21" s="459"/>
      <c r="Y21" s="459"/>
      <c r="AN21">
        <v>2000000</v>
      </c>
      <c r="AO21">
        <v>1.2684</v>
      </c>
    </row>
    <row r="22" spans="1:41">
      <c r="U22" s="459"/>
      <c r="V22" s="459"/>
      <c r="W22" s="459"/>
      <c r="X22" s="459"/>
      <c r="Y22" s="459"/>
      <c r="AN22">
        <v>5000000</v>
      </c>
      <c r="AO22">
        <v>1.2673000000000001</v>
      </c>
    </row>
    <row r="23" spans="1:41">
      <c r="K23" s="459"/>
      <c r="L23" s="459"/>
      <c r="M23" s="459"/>
      <c r="N23" s="459"/>
      <c r="O23" s="459"/>
      <c r="AO23" t="e">
        <f>AO22-((AO22-AO21)*(AO20-AN21)/(AN22-AN21))</f>
        <v>#REF!</v>
      </c>
    </row>
    <row r="24" spans="1:41">
      <c r="K24" s="459"/>
      <c r="L24" s="459"/>
      <c r="M24" s="459"/>
      <c r="N24" s="459"/>
      <c r="O24" s="459"/>
      <c r="W24" t="s">
        <v>54</v>
      </c>
      <c r="X24" t="e">
        <f>AG15-((AG15-AG16)*(AG12-AG13)/(AG14-AG13))</f>
        <v>#REF!</v>
      </c>
      <c r="Z24" t="s">
        <v>78</v>
      </c>
      <c r="AB24" t="e">
        <f>ROUND(X24,4)</f>
        <v>#REF!</v>
      </c>
      <c r="AN24" t="s">
        <v>79</v>
      </c>
    </row>
    <row r="25" spans="1:41">
      <c r="K25" s="459"/>
      <c r="L25" s="459"/>
      <c r="M25" s="459"/>
      <c r="N25" s="459"/>
      <c r="O25" s="459"/>
      <c r="X25" t="s">
        <v>80</v>
      </c>
    </row>
    <row r="26" spans="1:41">
      <c r="K26" s="459"/>
      <c r="L26" s="459"/>
      <c r="M26" s="459"/>
      <c r="N26" s="459"/>
      <c r="O26" s="459"/>
    </row>
    <row r="27" spans="1:41">
      <c r="K27" s="459"/>
      <c r="L27" s="459"/>
      <c r="M27" s="459"/>
      <c r="N27" s="459"/>
      <c r="O27" s="459"/>
    </row>
    <row r="29" spans="1:41">
      <c r="A29" s="459"/>
      <c r="B29" s="459"/>
      <c r="C29" s="459"/>
      <c r="D29" s="459"/>
      <c r="E29" s="459"/>
    </row>
    <row r="30" spans="1:41">
      <c r="A30" s="459"/>
      <c r="B30" s="459"/>
      <c r="C30" s="459"/>
      <c r="D30" s="459"/>
      <c r="E30" s="459"/>
      <c r="K30" s="459"/>
      <c r="L30" s="459"/>
      <c r="V30" s="459"/>
      <c r="W30" s="459"/>
      <c r="X30" s="459"/>
      <c r="Y30" s="459"/>
      <c r="Z30" s="459"/>
      <c r="AA30" s="459"/>
      <c r="AB30" s="459"/>
      <c r="AE30" s="459"/>
      <c r="AF30" s="459"/>
      <c r="AG30" s="459"/>
      <c r="AH30" s="459"/>
      <c r="AI30" s="459"/>
    </row>
    <row r="32" spans="1:41">
      <c r="V32" s="459"/>
      <c r="W32" s="459"/>
      <c r="X32" s="459"/>
      <c r="Y32" s="459"/>
      <c r="Z32" s="459"/>
      <c r="AA32" s="459"/>
      <c r="AB32" s="459"/>
      <c r="AE32" s="459"/>
      <c r="AF32" s="459"/>
      <c r="AG32" s="459"/>
      <c r="AH32" s="459"/>
      <c r="AI32" s="459"/>
    </row>
    <row r="33" spans="21:35">
      <c r="V33" s="459"/>
      <c r="W33" s="459"/>
      <c r="X33" s="459"/>
      <c r="Y33" s="459"/>
      <c r="Z33" s="459"/>
      <c r="AA33" s="459"/>
      <c r="AB33" s="459"/>
      <c r="AE33" s="459"/>
      <c r="AF33" s="459"/>
      <c r="AG33" s="459"/>
      <c r="AH33" s="459"/>
      <c r="AI33" s="459"/>
    </row>
    <row r="34" spans="21:35">
      <c r="V34" s="459"/>
      <c r="W34" s="459"/>
      <c r="X34" s="459"/>
      <c r="Y34" s="459"/>
      <c r="Z34" s="459"/>
      <c r="AA34" s="459"/>
      <c r="AB34" s="459"/>
      <c r="AE34" s="459"/>
      <c r="AF34" s="459"/>
      <c r="AG34" s="459"/>
      <c r="AH34" s="459"/>
      <c r="AI34" s="459"/>
    </row>
    <row r="35" spans="21:35">
      <c r="V35" s="459"/>
      <c r="W35" s="459"/>
      <c r="X35" s="459"/>
      <c r="Y35" s="459"/>
      <c r="Z35" s="459"/>
      <c r="AA35" s="459"/>
      <c r="AB35" s="459"/>
      <c r="AE35" s="459"/>
      <c r="AF35" s="459"/>
      <c r="AG35" s="459"/>
      <c r="AH35" s="459"/>
      <c r="AI35" s="459"/>
    </row>
    <row r="37" spans="21:35">
      <c r="AE37" s="459"/>
      <c r="AF37" s="459"/>
      <c r="AG37" s="459"/>
      <c r="AH37" s="459"/>
      <c r="AI37" s="459"/>
    </row>
    <row r="38" spans="21:35">
      <c r="AE38" s="459"/>
      <c r="AF38" s="459"/>
      <c r="AG38" s="459"/>
      <c r="AH38" s="459"/>
      <c r="AI38" s="459"/>
    </row>
    <row r="39" spans="21:35">
      <c r="AE39" s="459"/>
      <c r="AF39" s="459"/>
      <c r="AG39" s="459"/>
      <c r="AH39" s="459"/>
      <c r="AI39" s="459"/>
    </row>
    <row r="40" spans="21:35">
      <c r="AE40" s="459"/>
      <c r="AF40" s="459"/>
      <c r="AG40" s="459"/>
      <c r="AH40" s="459"/>
      <c r="AI40" s="459"/>
    </row>
    <row r="41" spans="21:35" ht="21" customHeight="1">
      <c r="AE41" s="459"/>
      <c r="AF41" s="459"/>
      <c r="AG41" s="459"/>
      <c r="AH41" s="459"/>
      <c r="AI41" s="459"/>
    </row>
    <row r="42" spans="21:35" ht="21" customHeight="1"/>
    <row r="43" spans="21:35">
      <c r="U43" s="459"/>
      <c r="V43" s="459"/>
      <c r="W43" s="459"/>
      <c r="X43" s="459"/>
      <c r="Y43" s="459"/>
    </row>
    <row r="44" spans="21:35">
      <c r="U44" s="459"/>
      <c r="V44" s="459"/>
      <c r="W44" s="459"/>
      <c r="X44" s="459"/>
      <c r="Y44" s="459"/>
      <c r="AE44" s="459"/>
      <c r="AF44" s="459"/>
    </row>
  </sheetData>
  <mergeCells count="103"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B12:B13"/>
    <mergeCell ref="C12:C13"/>
    <mergeCell ref="D12:D13"/>
    <mergeCell ref="E12:E13"/>
    <mergeCell ref="AE12:AF12"/>
    <mergeCell ref="AG12:AI12"/>
    <mergeCell ref="K13:L13"/>
    <mergeCell ref="AE13:AF13"/>
    <mergeCell ref="AG13:AI13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7:H17"/>
    <mergeCell ref="K17:L17"/>
    <mergeCell ref="M17:O17"/>
    <mergeCell ref="B18:H18"/>
    <mergeCell ref="K18:L18"/>
    <mergeCell ref="M18:O18"/>
    <mergeCell ref="U18:U22"/>
    <mergeCell ref="V18:V22"/>
    <mergeCell ref="W18:W22"/>
    <mergeCell ref="X18:X22"/>
    <mergeCell ref="Y18:Y22"/>
    <mergeCell ref="AE20:AF20"/>
    <mergeCell ref="K23:L23"/>
    <mergeCell ref="M23:O23"/>
    <mergeCell ref="K24:L24"/>
    <mergeCell ref="M24:O24"/>
    <mergeCell ref="K25:L25"/>
    <mergeCell ref="M25:O25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AE39:AF39"/>
    <mergeCell ref="AG39:AI39"/>
    <mergeCell ref="AE40:AF40"/>
    <mergeCell ref="AG40:AI40"/>
    <mergeCell ref="AE41:AF41"/>
    <mergeCell ref="AG41:AI41"/>
    <mergeCell ref="U43:U44"/>
    <mergeCell ref="V43:V44"/>
    <mergeCell ref="W43:W44"/>
    <mergeCell ref="X43:X44"/>
    <mergeCell ref="Y43:Y44"/>
    <mergeCell ref="AE44:AF44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3"/>
  <sheetViews>
    <sheetView showGridLines="0" workbookViewId="0"/>
  </sheetViews>
  <sheetFormatPr defaultRowHeight="21.75"/>
  <sheetData>
    <row r="2" spans="1:1" ht="29.25">
      <c r="A2" t="s">
        <v>100</v>
      </c>
    </row>
    <row r="3" spans="1:1">
      <c r="A3" t="s">
        <v>101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5"/>
  <sheetViews>
    <sheetView showGridLines="0" tabSelected="1" view="pageBreakPreview" zoomScale="70" zoomScaleNormal="55" zoomScaleSheetLayoutView="70" zoomScalePageLayoutView="30" workbookViewId="0">
      <pane xSplit="1" ySplit="8" topLeftCell="B60" activePane="bottomRight" state="frozen"/>
      <selection pane="topRight" activeCell="B1" sqref="B1"/>
      <selection pane="bottomLeft" activeCell="A9" sqref="A9"/>
      <selection pane="bottomRight" activeCell="I58" sqref="I58"/>
    </sheetView>
  </sheetViews>
  <sheetFormatPr defaultRowHeight="24.95" customHeight="1"/>
  <cols>
    <col min="1" max="1" width="6.140625" style="149" customWidth="1"/>
    <col min="2" max="2" width="5" style="167" customWidth="1"/>
    <col min="3" max="3" width="85.28515625" style="125" customWidth="1"/>
    <col min="4" max="4" width="10.5703125" style="168" bestFit="1" customWidth="1"/>
    <col min="5" max="5" width="7.28515625" style="168" customWidth="1"/>
    <col min="6" max="6" width="13.140625" style="149" bestFit="1" customWidth="1"/>
    <col min="7" max="7" width="17.5703125" style="169" bestFit="1" customWidth="1"/>
    <col min="8" max="8" width="12.85546875" style="169" customWidth="1"/>
    <col min="9" max="9" width="16.85546875" style="149" customWidth="1"/>
    <col min="10" max="10" width="17.28515625" style="169" bestFit="1" customWidth="1"/>
    <col min="11" max="11" width="21.5703125" style="149" customWidth="1"/>
    <col min="12" max="12" width="12.28515625" style="149" customWidth="1"/>
    <col min="13" max="16384" width="9.140625" style="149"/>
  </cols>
  <sheetData>
    <row r="1" spans="1:15" s="114" customFormat="1" ht="23.25" thickBot="1">
      <c r="A1" s="517" t="s">
        <v>1175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5" s="114" customFormat="1" ht="22.5" customHeight="1">
      <c r="A2" s="115" t="s">
        <v>1104</v>
      </c>
      <c r="B2" s="116"/>
      <c r="C2" s="117"/>
      <c r="D2" s="365"/>
      <c r="E2" s="119"/>
      <c r="F2" s="119"/>
      <c r="H2" s="119"/>
      <c r="I2" s="117"/>
      <c r="J2" s="117"/>
      <c r="K2" s="120"/>
    </row>
    <row r="3" spans="1:15" s="114" customFormat="1" ht="22.5">
      <c r="A3" s="118" t="str">
        <f>แบบปร.4.1A!A3</f>
        <v>โครงการ : ปรับปรุงหอพักนักศึกษา พิเศษ</v>
      </c>
      <c r="B3" s="121"/>
      <c r="C3" s="122"/>
      <c r="D3" s="365"/>
      <c r="E3" s="123"/>
      <c r="F3" s="125"/>
      <c r="G3" s="124"/>
      <c r="H3" s="125"/>
      <c r="I3" s="126"/>
      <c r="J3" s="125"/>
      <c r="K3" s="127"/>
    </row>
    <row r="4" spans="1:15" s="114" customFormat="1" ht="22.5">
      <c r="A4" s="118" t="s">
        <v>1105</v>
      </c>
      <c r="B4" s="121"/>
      <c r="C4" s="122"/>
      <c r="D4" s="366"/>
      <c r="E4" s="123"/>
      <c r="F4" s="125"/>
      <c r="G4" s="124"/>
      <c r="H4" s="125"/>
      <c r="I4" s="126"/>
      <c r="J4" s="125"/>
      <c r="K4" s="127"/>
    </row>
    <row r="5" spans="1:15" s="114" customFormat="1" ht="22.5">
      <c r="A5" s="118" t="s">
        <v>1165</v>
      </c>
      <c r="B5" s="121"/>
      <c r="C5" s="122"/>
      <c r="D5" s="365"/>
      <c r="E5" s="123"/>
      <c r="F5" s="125"/>
      <c r="G5" s="124"/>
      <c r="H5" s="125"/>
      <c r="I5" s="126"/>
      <c r="J5" s="125"/>
      <c r="K5" s="127"/>
    </row>
    <row r="6" spans="1:15" s="114" customFormat="1" ht="22.5">
      <c r="A6" s="128" t="s">
        <v>1330</v>
      </c>
      <c r="B6" s="129"/>
      <c r="C6" s="130"/>
      <c r="D6" s="366"/>
      <c r="G6" s="131"/>
      <c r="H6" s="132" t="s">
        <v>1106</v>
      </c>
      <c r="I6" s="518"/>
      <c r="J6" s="518"/>
      <c r="K6" s="133" t="s">
        <v>1171</v>
      </c>
    </row>
    <row r="7" spans="1:15" s="137" customFormat="1" ht="24.95" customHeight="1">
      <c r="A7" s="378" t="s">
        <v>8</v>
      </c>
      <c r="B7" s="135"/>
      <c r="C7" s="523" t="s">
        <v>0</v>
      </c>
      <c r="D7" s="521" t="s">
        <v>10</v>
      </c>
      <c r="E7" s="522"/>
      <c r="F7" s="521" t="s">
        <v>1184</v>
      </c>
      <c r="G7" s="522"/>
      <c r="H7" s="521" t="s">
        <v>1186</v>
      </c>
      <c r="I7" s="522"/>
      <c r="J7" s="136" t="s">
        <v>4</v>
      </c>
      <c r="K7" s="519" t="s">
        <v>12</v>
      </c>
    </row>
    <row r="8" spans="1:15" s="137" customFormat="1" ht="24.95" customHeight="1">
      <c r="A8" s="379" t="s">
        <v>9</v>
      </c>
      <c r="B8" s="139"/>
      <c r="C8" s="524"/>
      <c r="D8" s="380" t="s">
        <v>1</v>
      </c>
      <c r="E8" s="140" t="s">
        <v>2</v>
      </c>
      <c r="F8" s="379" t="s">
        <v>1185</v>
      </c>
      <c r="G8" s="136" t="s">
        <v>21</v>
      </c>
      <c r="H8" s="136" t="s">
        <v>1185</v>
      </c>
      <c r="I8" s="140" t="s">
        <v>21</v>
      </c>
      <c r="J8" s="136" t="s">
        <v>1187</v>
      </c>
      <c r="K8" s="520"/>
    </row>
    <row r="9" spans="1:15" ht="24.95" customHeight="1">
      <c r="A9" s="141"/>
      <c r="B9" s="527" t="s">
        <v>1183</v>
      </c>
      <c r="C9" s="528"/>
      <c r="D9" s="144"/>
      <c r="E9" s="144"/>
      <c r="F9" s="145"/>
      <c r="G9" s="146"/>
      <c r="H9" s="145"/>
      <c r="I9" s="146"/>
      <c r="J9" s="146"/>
      <c r="K9" s="147"/>
      <c r="L9" s="148"/>
    </row>
    <row r="10" spans="1:15" ht="24.95" customHeight="1">
      <c r="A10" s="150">
        <v>1</v>
      </c>
      <c r="B10" s="525" t="str">
        <f>C31</f>
        <v>งานเครื่องปรับอากาศ แบบแยกส่วน</v>
      </c>
      <c r="C10" s="526"/>
      <c r="D10" s="144"/>
      <c r="E10" s="152" t="s">
        <v>1164</v>
      </c>
      <c r="F10" s="145"/>
      <c r="G10" s="146"/>
      <c r="H10" s="146"/>
      <c r="I10" s="146"/>
      <c r="J10" s="146"/>
      <c r="K10" s="147"/>
      <c r="L10" s="148"/>
    </row>
    <row r="11" spans="1:15" ht="24.95" customHeight="1">
      <c r="A11" s="150">
        <v>2</v>
      </c>
      <c r="B11" s="525" t="str">
        <f>C53</f>
        <v>งานระบบสารสนเทศ</v>
      </c>
      <c r="C11" s="526"/>
      <c r="D11" s="144"/>
      <c r="E11" s="144" t="s">
        <v>1164</v>
      </c>
      <c r="F11" s="145"/>
      <c r="G11" s="146"/>
      <c r="H11" s="146"/>
      <c r="I11" s="146"/>
      <c r="J11" s="146"/>
      <c r="K11" s="147"/>
      <c r="L11" s="148"/>
    </row>
    <row r="12" spans="1:15" ht="24.95" customHeight="1">
      <c r="A12" s="150"/>
      <c r="B12" s="525"/>
      <c r="C12" s="526"/>
      <c r="D12" s="144"/>
      <c r="E12" s="144"/>
      <c r="F12" s="145"/>
      <c r="G12" s="146"/>
      <c r="H12" s="146"/>
      <c r="I12" s="146"/>
      <c r="J12" s="146"/>
      <c r="K12" s="147"/>
      <c r="L12" s="148"/>
    </row>
    <row r="13" spans="1:15" ht="24.95" customHeight="1">
      <c r="A13" s="150"/>
      <c r="B13" s="529"/>
      <c r="C13" s="526"/>
      <c r="D13" s="144"/>
      <c r="E13" s="144"/>
      <c r="F13" s="145"/>
      <c r="G13" s="146"/>
      <c r="H13" s="145"/>
      <c r="I13" s="146"/>
      <c r="J13" s="146"/>
      <c r="K13" s="147"/>
      <c r="L13" s="148"/>
    </row>
    <row r="14" spans="1:15" ht="24.95" customHeight="1">
      <c r="A14" s="150"/>
      <c r="B14" s="525"/>
      <c r="C14" s="526"/>
      <c r="D14" s="144"/>
      <c r="E14" s="144"/>
      <c r="F14" s="145"/>
      <c r="G14" s="146"/>
      <c r="H14" s="146"/>
      <c r="I14" s="146"/>
      <c r="J14" s="146"/>
      <c r="K14" s="154"/>
      <c r="L14" s="148"/>
    </row>
    <row r="15" spans="1:15" ht="24.95" customHeight="1">
      <c r="A15" s="150"/>
      <c r="B15" s="142"/>
      <c r="C15" s="151"/>
      <c r="D15" s="144"/>
      <c r="E15" s="144"/>
      <c r="F15" s="145"/>
      <c r="G15" s="146"/>
      <c r="H15" s="146"/>
      <c r="I15" s="146"/>
      <c r="J15" s="146"/>
      <c r="K15" s="154"/>
      <c r="L15" s="148"/>
      <c r="M15" s="149">
        <f>SUM(J10:J13)</f>
        <v>0</v>
      </c>
      <c r="O15" s="149">
        <f>M15-J30</f>
        <v>0</v>
      </c>
    </row>
    <row r="16" spans="1:15" ht="24.95" customHeight="1">
      <c r="A16" s="150"/>
      <c r="B16" s="142"/>
      <c r="C16" s="151"/>
      <c r="D16" s="144"/>
      <c r="E16" s="144"/>
      <c r="F16" s="145"/>
      <c r="G16" s="146"/>
      <c r="H16" s="146"/>
      <c r="I16" s="146"/>
      <c r="J16" s="146"/>
      <c r="K16" s="154"/>
      <c r="L16" s="148"/>
    </row>
    <row r="17" spans="1:14" ht="24.95" customHeight="1">
      <c r="A17" s="150"/>
      <c r="B17" s="142"/>
      <c r="C17" s="151"/>
      <c r="D17" s="144"/>
      <c r="E17" s="144"/>
      <c r="F17" s="145"/>
      <c r="G17" s="146"/>
      <c r="H17" s="145"/>
      <c r="I17" s="146"/>
      <c r="J17" s="146"/>
      <c r="K17" s="154"/>
      <c r="L17" s="148"/>
    </row>
    <row r="18" spans="1:14" ht="24.95" customHeight="1">
      <c r="A18" s="150"/>
      <c r="B18" s="142"/>
      <c r="C18" s="151"/>
      <c r="D18" s="144"/>
      <c r="E18" s="144"/>
      <c r="F18" s="145"/>
      <c r="G18" s="146"/>
      <c r="H18" s="145"/>
      <c r="I18" s="146"/>
      <c r="J18" s="146"/>
      <c r="K18" s="154"/>
      <c r="L18" s="148"/>
    </row>
    <row r="19" spans="1:14" ht="24.95" customHeight="1">
      <c r="A19" s="150"/>
      <c r="B19" s="142"/>
      <c r="C19" s="151"/>
      <c r="D19" s="144"/>
      <c r="E19" s="144"/>
      <c r="F19" s="145"/>
      <c r="G19" s="146"/>
      <c r="H19" s="145"/>
      <c r="I19" s="146"/>
      <c r="J19" s="146"/>
      <c r="K19" s="154"/>
      <c r="L19" s="148"/>
    </row>
    <row r="20" spans="1:14" ht="24.95" customHeight="1">
      <c r="A20" s="150"/>
      <c r="B20" s="142"/>
      <c r="C20" s="151"/>
      <c r="D20" s="144"/>
      <c r="E20" s="144"/>
      <c r="F20" s="145"/>
      <c r="G20" s="146"/>
      <c r="H20" s="145"/>
      <c r="I20" s="146"/>
      <c r="J20" s="146"/>
      <c r="K20" s="154"/>
      <c r="L20" s="148"/>
    </row>
    <row r="21" spans="1:14" ht="24.95" customHeight="1">
      <c r="A21" s="150"/>
      <c r="B21" s="142"/>
      <c r="C21" s="151"/>
      <c r="D21" s="144"/>
      <c r="E21" s="144"/>
      <c r="F21" s="145"/>
      <c r="G21" s="146"/>
      <c r="H21" s="145"/>
      <c r="I21" s="146"/>
      <c r="J21" s="146"/>
      <c r="K21" s="154"/>
      <c r="L21" s="148"/>
    </row>
    <row r="22" spans="1:14" ht="24.95" customHeight="1">
      <c r="A22" s="150"/>
      <c r="B22" s="142"/>
      <c r="C22" s="151"/>
      <c r="D22" s="144"/>
      <c r="E22" s="144"/>
      <c r="F22" s="145"/>
      <c r="G22" s="146"/>
      <c r="H22" s="145"/>
      <c r="I22" s="146"/>
      <c r="J22" s="146"/>
      <c r="K22" s="154"/>
      <c r="L22" s="148"/>
    </row>
    <row r="23" spans="1:14" ht="24.95" customHeight="1">
      <c r="A23" s="150"/>
      <c r="B23" s="142"/>
      <c r="C23" s="151"/>
      <c r="D23" s="144"/>
      <c r="E23" s="144"/>
      <c r="F23" s="145"/>
      <c r="G23" s="146"/>
      <c r="H23" s="145"/>
      <c r="I23" s="146"/>
      <c r="J23" s="146"/>
      <c r="K23" s="154"/>
      <c r="L23" s="148"/>
    </row>
    <row r="24" spans="1:14" ht="24.95" customHeight="1">
      <c r="A24" s="150"/>
      <c r="B24" s="142"/>
      <c r="C24" s="151"/>
      <c r="D24" s="144"/>
      <c r="E24" s="144"/>
      <c r="F24" s="145"/>
      <c r="G24" s="146"/>
      <c r="H24" s="145"/>
      <c r="I24" s="146"/>
      <c r="J24" s="146"/>
      <c r="K24" s="154"/>
      <c r="L24" s="148"/>
    </row>
    <row r="25" spans="1:14" ht="24.95" customHeight="1">
      <c r="A25" s="150"/>
      <c r="B25" s="142"/>
      <c r="C25" s="151"/>
      <c r="D25" s="144"/>
      <c r="E25" s="144"/>
      <c r="F25" s="145"/>
      <c r="G25" s="146"/>
      <c r="H25" s="145"/>
      <c r="I25" s="146"/>
      <c r="J25" s="146"/>
      <c r="K25" s="154"/>
      <c r="L25" s="148"/>
    </row>
    <row r="26" spans="1:14" ht="24.95" customHeight="1">
      <c r="A26" s="150"/>
      <c r="B26" s="142"/>
      <c r="C26" s="151"/>
      <c r="D26" s="144"/>
      <c r="E26" s="144"/>
      <c r="F26" s="145"/>
      <c r="G26" s="146"/>
      <c r="H26" s="145"/>
      <c r="I26" s="146"/>
      <c r="J26" s="146"/>
      <c r="K26" s="154"/>
      <c r="L26" s="148"/>
    </row>
    <row r="27" spans="1:14" ht="24.95" customHeight="1">
      <c r="A27" s="150"/>
      <c r="B27" s="142"/>
      <c r="C27" s="151"/>
      <c r="D27" s="144"/>
      <c r="E27" s="144"/>
      <c r="F27" s="145"/>
      <c r="G27" s="146"/>
      <c r="H27" s="145"/>
      <c r="I27" s="146"/>
      <c r="J27" s="146"/>
      <c r="K27" s="154"/>
      <c r="L27" s="148"/>
    </row>
    <row r="28" spans="1:14" ht="24.95" customHeight="1">
      <c r="A28" s="150"/>
      <c r="B28" s="142"/>
      <c r="C28" s="151"/>
      <c r="D28" s="144"/>
      <c r="E28" s="144"/>
      <c r="F28" s="145"/>
      <c r="G28" s="146"/>
      <c r="H28" s="145"/>
      <c r="I28" s="146"/>
      <c r="J28" s="146"/>
      <c r="K28" s="154"/>
      <c r="L28" s="148"/>
    </row>
    <row r="29" spans="1:14" ht="24.95" customHeight="1">
      <c r="A29" s="150"/>
      <c r="B29" s="142"/>
      <c r="C29" s="151"/>
      <c r="D29" s="144"/>
      <c r="E29" s="144"/>
      <c r="F29" s="145"/>
      <c r="G29" s="146"/>
      <c r="H29" s="145"/>
      <c r="I29" s="146"/>
      <c r="J29" s="146"/>
      <c r="K29" s="154"/>
      <c r="L29" s="148"/>
    </row>
    <row r="30" spans="1:14" ht="24.95" customHeight="1">
      <c r="A30" s="155"/>
      <c r="B30" s="156"/>
      <c r="C30" s="157" t="str">
        <f>"รวมราคา  " &amp;   A9 &amp; B9</f>
        <v>รวมราคา  หมวดงานครุภัณฑ์ติดตั้ง</v>
      </c>
      <c r="D30" s="158"/>
      <c r="E30" s="158"/>
      <c r="F30" s="159"/>
      <c r="G30" s="160"/>
      <c r="H30" s="159"/>
      <c r="I30" s="160"/>
      <c r="J30" s="160"/>
      <c r="K30" s="161"/>
      <c r="L30" s="148"/>
    </row>
    <row r="31" spans="1:14" ht="24.95" customHeight="1">
      <c r="A31" s="150">
        <v>1</v>
      </c>
      <c r="B31" s="142"/>
      <c r="C31" s="151" t="s">
        <v>1193</v>
      </c>
      <c r="D31" s="144"/>
      <c r="E31" s="144"/>
      <c r="F31" s="145"/>
      <c r="G31" s="146"/>
      <c r="H31" s="145"/>
      <c r="I31" s="146"/>
      <c r="J31" s="146"/>
      <c r="K31" s="154"/>
      <c r="L31" s="148"/>
    </row>
    <row r="32" spans="1:14" ht="24.95" customHeight="1">
      <c r="A32" s="150"/>
      <c r="B32" s="142">
        <v>1.1000000000000001</v>
      </c>
      <c r="C32" s="151" t="s">
        <v>1271</v>
      </c>
      <c r="D32" s="144"/>
      <c r="E32" s="144" t="s">
        <v>35</v>
      </c>
      <c r="F32" s="145"/>
      <c r="G32" s="146"/>
      <c r="H32" s="145"/>
      <c r="I32" s="146"/>
      <c r="J32" s="146"/>
      <c r="K32" s="147"/>
      <c r="L32" s="148"/>
      <c r="M32" s="149">
        <v>250</v>
      </c>
      <c r="N32" s="149">
        <f>M32*0.3</f>
        <v>75</v>
      </c>
    </row>
    <row r="33" spans="1:12" ht="24.95" customHeight="1">
      <c r="A33" s="150"/>
      <c r="B33" s="142">
        <v>1.2</v>
      </c>
      <c r="C33" s="163" t="s">
        <v>1272</v>
      </c>
      <c r="D33" s="144"/>
      <c r="E33" s="144" t="s">
        <v>35</v>
      </c>
      <c r="F33" s="145"/>
      <c r="G33" s="146"/>
      <c r="H33" s="145"/>
      <c r="I33" s="146"/>
      <c r="J33" s="146"/>
      <c r="K33" s="147"/>
      <c r="L33" s="148"/>
    </row>
    <row r="34" spans="1:12" ht="24.95" customHeight="1">
      <c r="A34" s="141"/>
      <c r="B34" s="142">
        <v>1.3</v>
      </c>
      <c r="C34" s="163" t="s">
        <v>1273</v>
      </c>
      <c r="D34" s="144"/>
      <c r="E34" s="144" t="s">
        <v>35</v>
      </c>
      <c r="F34" s="145"/>
      <c r="G34" s="146"/>
      <c r="H34" s="145"/>
      <c r="I34" s="146"/>
      <c r="J34" s="146"/>
      <c r="K34" s="147"/>
      <c r="L34" s="148"/>
    </row>
    <row r="35" spans="1:12" ht="24.95" customHeight="1">
      <c r="A35" s="150"/>
      <c r="B35" s="142"/>
      <c r="C35" s="361"/>
      <c r="D35" s="367"/>
      <c r="E35" s="164"/>
      <c r="F35" s="165"/>
      <c r="G35" s="165"/>
      <c r="H35" s="165"/>
      <c r="I35" s="165"/>
      <c r="J35" s="165"/>
      <c r="K35" s="147"/>
      <c r="L35" s="148"/>
    </row>
    <row r="36" spans="1:12" ht="24.95" customHeight="1">
      <c r="A36" s="150"/>
      <c r="B36" s="142"/>
      <c r="C36" s="163"/>
      <c r="D36" s="368"/>
      <c r="E36" s="368"/>
      <c r="F36" s="145"/>
      <c r="G36" s="145"/>
      <c r="H36" s="145"/>
      <c r="I36" s="145"/>
      <c r="J36" s="145"/>
      <c r="K36" s="147"/>
      <c r="L36" s="148"/>
    </row>
    <row r="37" spans="1:12" ht="24.95" customHeight="1">
      <c r="A37" s="150"/>
      <c r="B37" s="142"/>
      <c r="C37" s="163"/>
      <c r="D37" s="368"/>
      <c r="E37" s="368"/>
      <c r="F37" s="145"/>
      <c r="G37" s="145"/>
      <c r="H37" s="145"/>
      <c r="I37" s="145"/>
      <c r="J37" s="145"/>
      <c r="K37" s="147"/>
      <c r="L37" s="148"/>
    </row>
    <row r="38" spans="1:12" ht="24.95" customHeight="1">
      <c r="A38" s="150"/>
      <c r="B38" s="142"/>
      <c r="C38" s="361"/>
      <c r="D38" s="144"/>
      <c r="E38" s="164"/>
      <c r="F38" s="165"/>
      <c r="G38" s="165"/>
      <c r="H38" s="165"/>
      <c r="I38" s="165"/>
      <c r="J38" s="165"/>
      <c r="K38" s="147"/>
      <c r="L38" s="148"/>
    </row>
    <row r="39" spans="1:12" ht="24.95" customHeight="1">
      <c r="A39" s="150"/>
      <c r="B39" s="166"/>
      <c r="C39" s="163"/>
      <c r="D39" s="368"/>
      <c r="E39" s="368"/>
      <c r="F39" s="145"/>
      <c r="G39" s="145"/>
      <c r="H39" s="145"/>
      <c r="I39" s="145"/>
      <c r="J39" s="145"/>
      <c r="K39" s="147"/>
      <c r="L39" s="148"/>
    </row>
    <row r="40" spans="1:12" ht="24.95" customHeight="1">
      <c r="A40" s="150"/>
      <c r="B40" s="142"/>
      <c r="C40" s="163"/>
      <c r="D40" s="368"/>
      <c r="E40" s="368"/>
      <c r="F40" s="145"/>
      <c r="G40" s="146"/>
      <c r="H40" s="145"/>
      <c r="I40" s="146"/>
      <c r="J40" s="146"/>
      <c r="K40" s="147"/>
      <c r="L40" s="148"/>
    </row>
    <row r="41" spans="1:12" ht="24.95" customHeight="1">
      <c r="A41" s="150"/>
      <c r="B41" s="142"/>
      <c r="C41" s="163"/>
      <c r="D41" s="368"/>
      <c r="E41" s="368"/>
      <c r="F41" s="145"/>
      <c r="G41" s="146"/>
      <c r="H41" s="145"/>
      <c r="I41" s="146"/>
      <c r="J41" s="146"/>
      <c r="K41" s="147"/>
      <c r="L41" s="148"/>
    </row>
    <row r="42" spans="1:12" ht="24.95" customHeight="1">
      <c r="A42" s="150"/>
      <c r="B42" s="142"/>
      <c r="C42" s="361"/>
      <c r="D42" s="144"/>
      <c r="E42" s="144"/>
      <c r="F42" s="145"/>
      <c r="G42" s="146"/>
      <c r="H42" s="145"/>
      <c r="I42" s="146"/>
      <c r="J42" s="146"/>
      <c r="K42" s="147"/>
      <c r="L42" s="148"/>
    </row>
    <row r="43" spans="1:12" ht="24.95" customHeight="1">
      <c r="A43" s="150"/>
      <c r="B43" s="142"/>
      <c r="C43" s="163"/>
      <c r="D43" s="368"/>
      <c r="E43" s="368"/>
      <c r="F43" s="145"/>
      <c r="G43" s="146"/>
      <c r="H43" s="145"/>
      <c r="I43" s="146"/>
      <c r="J43" s="146"/>
      <c r="K43" s="154"/>
      <c r="L43" s="148"/>
    </row>
    <row r="44" spans="1:12" ht="24.95" customHeight="1">
      <c r="A44" s="150"/>
      <c r="B44" s="142"/>
      <c r="C44" s="163"/>
      <c r="D44" s="368"/>
      <c r="E44" s="368"/>
      <c r="F44" s="145"/>
      <c r="G44" s="146"/>
      <c r="H44" s="145"/>
      <c r="I44" s="146"/>
      <c r="J44" s="146"/>
      <c r="K44" s="154"/>
      <c r="L44" s="148"/>
    </row>
    <row r="45" spans="1:12" ht="24.95" customHeight="1">
      <c r="A45" s="150"/>
      <c r="B45" s="142"/>
      <c r="C45" s="163"/>
      <c r="D45" s="368"/>
      <c r="E45" s="368"/>
      <c r="F45" s="145"/>
      <c r="G45" s="146"/>
      <c r="H45" s="145"/>
      <c r="I45" s="146"/>
      <c r="J45" s="146"/>
      <c r="K45" s="154"/>
      <c r="L45" s="148"/>
    </row>
    <row r="46" spans="1:12" ht="24.95" customHeight="1">
      <c r="A46" s="150"/>
      <c r="B46" s="142"/>
      <c r="C46" s="163"/>
      <c r="D46" s="368"/>
      <c r="E46" s="368"/>
      <c r="F46" s="145"/>
      <c r="G46" s="146"/>
      <c r="H46" s="145"/>
      <c r="I46" s="146"/>
      <c r="J46" s="146"/>
      <c r="K46" s="154"/>
      <c r="L46" s="148"/>
    </row>
    <row r="47" spans="1:12" ht="24.95" customHeight="1">
      <c r="A47" s="150"/>
      <c r="B47" s="142"/>
      <c r="C47" s="163"/>
      <c r="D47" s="368"/>
      <c r="E47" s="368"/>
      <c r="F47" s="145"/>
      <c r="G47" s="146"/>
      <c r="H47" s="145"/>
      <c r="I47" s="146"/>
      <c r="J47" s="146"/>
      <c r="K47" s="154"/>
      <c r="L47" s="148"/>
    </row>
    <row r="48" spans="1:12" ht="24.95" customHeight="1">
      <c r="A48" s="150"/>
      <c r="B48" s="142"/>
      <c r="C48" s="163"/>
      <c r="D48" s="368"/>
      <c r="E48" s="368"/>
      <c r="F48" s="145"/>
      <c r="G48" s="146"/>
      <c r="H48" s="145"/>
      <c r="I48" s="146"/>
      <c r="J48" s="146"/>
      <c r="K48" s="154"/>
      <c r="L48" s="148"/>
    </row>
    <row r="49" spans="1:12" ht="24.95" customHeight="1">
      <c r="A49" s="150"/>
      <c r="B49" s="142"/>
      <c r="C49" s="163"/>
      <c r="D49" s="368"/>
      <c r="E49" s="144"/>
      <c r="F49" s="145"/>
      <c r="G49" s="146"/>
      <c r="H49" s="145"/>
      <c r="I49" s="146"/>
      <c r="J49" s="146"/>
      <c r="K49" s="154"/>
      <c r="L49" s="148"/>
    </row>
    <row r="50" spans="1:12" ht="24.95" customHeight="1">
      <c r="A50" s="150"/>
      <c r="B50" s="142"/>
      <c r="C50" s="163"/>
      <c r="D50" s="368"/>
      <c r="E50" s="144"/>
      <c r="F50" s="145"/>
      <c r="G50" s="146"/>
      <c r="H50" s="145"/>
      <c r="I50" s="146"/>
      <c r="J50" s="146"/>
      <c r="K50" s="154"/>
      <c r="L50" s="148"/>
    </row>
    <row r="51" spans="1:12" ht="24.95" customHeight="1">
      <c r="A51" s="150"/>
      <c r="B51" s="142"/>
      <c r="C51" s="163"/>
      <c r="D51" s="368"/>
      <c r="E51" s="144"/>
      <c r="F51" s="145"/>
      <c r="G51" s="146"/>
      <c r="H51" s="145"/>
      <c r="I51" s="146"/>
      <c r="J51" s="146"/>
      <c r="K51" s="154"/>
      <c r="L51" s="148"/>
    </row>
    <row r="52" spans="1:12" ht="24.95" customHeight="1">
      <c r="A52" s="155"/>
      <c r="B52" s="156"/>
      <c r="C52" s="157" t="str">
        <f>"รวมราคา  " &amp;   A31 &amp; C31</f>
        <v>รวมราคา  1งานเครื่องปรับอากาศ แบบแยกส่วน</v>
      </c>
      <c r="D52" s="158"/>
      <c r="E52" s="158"/>
      <c r="F52" s="159"/>
      <c r="G52" s="160"/>
      <c r="H52" s="159"/>
      <c r="I52" s="160"/>
      <c r="J52" s="160"/>
      <c r="K52" s="161"/>
      <c r="L52" s="148"/>
    </row>
    <row r="53" spans="1:12" ht="24.95" customHeight="1">
      <c r="A53" s="150">
        <v>2</v>
      </c>
      <c r="B53" s="142"/>
      <c r="C53" s="151" t="s">
        <v>1254</v>
      </c>
      <c r="D53" s="368"/>
      <c r="E53" s="144"/>
      <c r="F53" s="145"/>
      <c r="G53" s="146"/>
      <c r="H53" s="145"/>
      <c r="I53" s="146"/>
      <c r="J53" s="146"/>
      <c r="K53" s="154"/>
      <c r="L53" s="148"/>
    </row>
    <row r="54" spans="1:12" ht="24.95" customHeight="1">
      <c r="A54" s="150"/>
      <c r="B54" s="447">
        <v>2.1</v>
      </c>
      <c r="C54" s="449" t="s">
        <v>1278</v>
      </c>
      <c r="D54" s="456"/>
      <c r="E54" s="453" t="s">
        <v>35</v>
      </c>
      <c r="F54" s="454"/>
      <c r="G54" s="395"/>
      <c r="H54" s="145"/>
      <c r="I54" s="146"/>
      <c r="J54" s="146"/>
      <c r="K54" s="147"/>
      <c r="L54" s="148"/>
    </row>
    <row r="55" spans="1:12" ht="24.95" customHeight="1">
      <c r="A55" s="150"/>
      <c r="B55" s="450">
        <v>2.2000000000000002</v>
      </c>
      <c r="C55" s="452" t="s">
        <v>1323</v>
      </c>
      <c r="D55" s="457"/>
      <c r="E55" s="453" t="s">
        <v>35</v>
      </c>
      <c r="F55" s="454"/>
      <c r="G55" s="451"/>
      <c r="H55" s="145"/>
      <c r="I55" s="146"/>
      <c r="J55" s="448"/>
      <c r="K55" s="147"/>
      <c r="L55" s="148"/>
    </row>
    <row r="56" spans="1:12" ht="24.95" customHeight="1">
      <c r="A56" s="150"/>
      <c r="B56" s="447">
        <v>2.2999999999999998</v>
      </c>
      <c r="C56" s="449" t="s">
        <v>1324</v>
      </c>
      <c r="D56" s="458"/>
      <c r="E56" s="453" t="s">
        <v>35</v>
      </c>
      <c r="F56" s="454"/>
      <c r="G56" s="451"/>
      <c r="H56" s="145"/>
      <c r="I56" s="146"/>
      <c r="J56" s="448"/>
      <c r="K56" s="147"/>
      <c r="L56" s="148"/>
    </row>
    <row r="57" spans="1:12" ht="24.95" customHeight="1">
      <c r="A57" s="150"/>
      <c r="B57" s="450">
        <v>2.4</v>
      </c>
      <c r="C57" s="449" t="s">
        <v>1325</v>
      </c>
      <c r="D57" s="456"/>
      <c r="E57" s="455" t="s">
        <v>35</v>
      </c>
      <c r="F57" s="454"/>
      <c r="G57" s="451"/>
      <c r="H57" s="145"/>
      <c r="I57" s="146"/>
      <c r="J57" s="448"/>
      <c r="K57" s="147"/>
      <c r="L57" s="148"/>
    </row>
    <row r="58" spans="1:12" ht="24.95" customHeight="1">
      <c r="A58" s="150"/>
      <c r="B58" s="447">
        <v>2.5</v>
      </c>
      <c r="C58" s="449" t="s">
        <v>1326</v>
      </c>
      <c r="D58" s="456"/>
      <c r="E58" s="455" t="s">
        <v>35</v>
      </c>
      <c r="F58" s="454"/>
      <c r="G58" s="451"/>
      <c r="H58" s="145"/>
      <c r="I58" s="146"/>
      <c r="J58" s="448"/>
      <c r="K58" s="147"/>
      <c r="L58" s="148"/>
    </row>
    <row r="59" spans="1:12" ht="24.95" customHeight="1">
      <c r="A59" s="150"/>
      <c r="B59" s="450">
        <v>2.6</v>
      </c>
      <c r="C59" s="449" t="s">
        <v>1255</v>
      </c>
      <c r="D59" s="456"/>
      <c r="E59" s="455" t="s">
        <v>35</v>
      </c>
      <c r="F59" s="454"/>
      <c r="G59" s="451"/>
      <c r="H59" s="145"/>
      <c r="I59" s="146"/>
      <c r="J59" s="448"/>
      <c r="K59" s="147"/>
      <c r="L59" s="148"/>
    </row>
    <row r="60" spans="1:12" ht="24.95" customHeight="1">
      <c r="A60" s="150"/>
      <c r="B60" s="447">
        <v>2.7</v>
      </c>
      <c r="C60" s="449" t="s">
        <v>1327</v>
      </c>
      <c r="D60" s="456"/>
      <c r="E60" s="455" t="s">
        <v>35</v>
      </c>
      <c r="F60" s="454"/>
      <c r="G60" s="451"/>
      <c r="H60" s="145"/>
      <c r="I60" s="146"/>
      <c r="J60" s="448"/>
      <c r="K60" s="147"/>
      <c r="L60" s="148"/>
    </row>
    <row r="61" spans="1:12" ht="24.95" customHeight="1">
      <c r="A61" s="150"/>
      <c r="B61" s="450">
        <v>2.8</v>
      </c>
      <c r="C61" s="449" t="s">
        <v>1328</v>
      </c>
      <c r="D61" s="456"/>
      <c r="E61" s="455" t="s">
        <v>35</v>
      </c>
      <c r="F61" s="454"/>
      <c r="G61" s="451"/>
      <c r="H61" s="145"/>
      <c r="I61" s="146"/>
      <c r="J61" s="448"/>
      <c r="K61" s="147"/>
      <c r="L61" s="148"/>
    </row>
    <row r="62" spans="1:12" ht="24.95" customHeight="1">
      <c r="A62" s="150"/>
      <c r="B62" s="447">
        <v>2.9</v>
      </c>
      <c r="C62" s="449" t="s">
        <v>1329</v>
      </c>
      <c r="D62" s="456"/>
      <c r="E62" s="455" t="s">
        <v>35</v>
      </c>
      <c r="F62" s="454"/>
      <c r="G62" s="451"/>
      <c r="H62" s="145"/>
      <c r="I62" s="146"/>
      <c r="J62" s="448"/>
      <c r="K62" s="147"/>
      <c r="L62" s="148"/>
    </row>
    <row r="63" spans="1:12" ht="24.95" customHeight="1">
      <c r="A63" s="150"/>
      <c r="B63" s="142"/>
      <c r="C63" s="151"/>
      <c r="D63" s="144"/>
      <c r="E63" s="394"/>
      <c r="F63" s="396"/>
      <c r="G63" s="396"/>
      <c r="H63" s="145"/>
      <c r="I63" s="146"/>
      <c r="J63" s="146"/>
      <c r="K63" s="147"/>
      <c r="L63" s="148"/>
    </row>
    <row r="64" spans="1:12" ht="24.95" customHeight="1">
      <c r="A64" s="150"/>
      <c r="B64" s="142"/>
      <c r="C64" s="364"/>
      <c r="D64" s="144"/>
      <c r="E64" s="164"/>
      <c r="F64" s="394"/>
      <c r="G64" s="146"/>
      <c r="H64" s="370"/>
      <c r="I64" s="146"/>
      <c r="J64" s="146"/>
      <c r="K64" s="147"/>
      <c r="L64" s="148"/>
    </row>
    <row r="65" spans="1:12" ht="24.95" customHeight="1">
      <c r="A65" s="150"/>
      <c r="B65" s="142"/>
      <c r="C65" s="364"/>
      <c r="D65" s="368"/>
      <c r="E65" s="144"/>
      <c r="F65" s="145"/>
      <c r="G65" s="146"/>
      <c r="H65" s="370"/>
      <c r="I65" s="146"/>
      <c r="J65" s="146"/>
      <c r="K65" s="147"/>
      <c r="L65" s="148"/>
    </row>
    <row r="66" spans="1:12" ht="24.95" customHeight="1">
      <c r="A66" s="150"/>
      <c r="B66" s="142"/>
      <c r="C66" s="364"/>
      <c r="D66" s="368"/>
      <c r="E66" s="144"/>
      <c r="F66" s="145"/>
      <c r="G66" s="146"/>
      <c r="H66" s="370"/>
      <c r="I66" s="146"/>
      <c r="J66" s="146"/>
      <c r="K66" s="147"/>
      <c r="L66" s="148"/>
    </row>
    <row r="67" spans="1:12" ht="24.95" customHeight="1">
      <c r="A67" s="150"/>
      <c r="B67" s="142"/>
      <c r="C67" s="364"/>
      <c r="D67" s="368"/>
      <c r="E67" s="144"/>
      <c r="F67" s="145"/>
      <c r="G67" s="146"/>
      <c r="H67" s="370"/>
      <c r="I67" s="146"/>
      <c r="J67" s="146"/>
      <c r="K67" s="154"/>
      <c r="L67" s="148"/>
    </row>
    <row r="68" spans="1:12" ht="24.95" customHeight="1">
      <c r="A68" s="150"/>
      <c r="B68" s="142"/>
      <c r="C68" s="364"/>
      <c r="D68" s="368"/>
      <c r="E68" s="144"/>
      <c r="F68" s="145"/>
      <c r="G68" s="146"/>
      <c r="H68" s="370"/>
      <c r="I68" s="146"/>
      <c r="J68" s="146"/>
      <c r="K68" s="154"/>
      <c r="L68" s="148"/>
    </row>
    <row r="69" spans="1:12" ht="24.95" customHeight="1">
      <c r="A69" s="150"/>
      <c r="B69" s="166"/>
      <c r="C69" s="364"/>
      <c r="D69" s="368"/>
      <c r="E69" s="144"/>
      <c r="F69" s="145"/>
      <c r="G69" s="146"/>
      <c r="H69" s="370"/>
      <c r="I69" s="146"/>
      <c r="J69" s="146"/>
      <c r="K69" s="154"/>
      <c r="L69" s="148"/>
    </row>
    <row r="70" spans="1:12" ht="24.95" customHeight="1">
      <c r="A70" s="150"/>
      <c r="B70" s="166"/>
      <c r="C70" s="364"/>
      <c r="D70" s="144"/>
      <c r="E70" s="144"/>
      <c r="F70" s="145"/>
      <c r="G70" s="146"/>
      <c r="H70" s="370"/>
      <c r="I70" s="146"/>
      <c r="J70" s="146"/>
      <c r="K70" s="154"/>
      <c r="L70" s="148"/>
    </row>
    <row r="71" spans="1:12" ht="24.95" customHeight="1">
      <c r="A71" s="150"/>
      <c r="B71" s="166"/>
      <c r="C71" s="363"/>
      <c r="D71" s="144"/>
      <c r="E71" s="144"/>
      <c r="F71" s="145"/>
      <c r="G71" s="146"/>
      <c r="H71" s="370"/>
      <c r="I71" s="146"/>
      <c r="J71" s="146"/>
      <c r="K71" s="154"/>
      <c r="L71" s="148"/>
    </row>
    <row r="72" spans="1:12" ht="24.95" customHeight="1">
      <c r="A72" s="150"/>
      <c r="B72" s="142"/>
      <c r="C72" s="143"/>
      <c r="D72" s="144"/>
      <c r="E72" s="144"/>
      <c r="F72" s="145"/>
      <c r="G72" s="146"/>
      <c r="H72" s="145"/>
      <c r="I72" s="146"/>
      <c r="J72" s="146"/>
      <c r="K72" s="154"/>
      <c r="L72" s="148"/>
    </row>
    <row r="73" spans="1:12" ht="24.95" customHeight="1">
      <c r="A73" s="150"/>
      <c r="B73" s="142"/>
      <c r="C73" s="151"/>
      <c r="D73" s="144"/>
      <c r="E73" s="144"/>
      <c r="F73" s="145"/>
      <c r="G73" s="146"/>
      <c r="H73" s="145"/>
      <c r="I73" s="146"/>
      <c r="J73" s="146"/>
      <c r="K73" s="154"/>
      <c r="L73" s="148"/>
    </row>
    <row r="74" spans="1:12" ht="24.95" customHeight="1">
      <c r="A74" s="155"/>
      <c r="B74" s="156"/>
      <c r="C74" s="157" t="str">
        <f>"รวมราคา  " &amp;   A53 &amp; C53</f>
        <v>รวมราคา  2งานระบบสารสนเทศ</v>
      </c>
      <c r="D74" s="158"/>
      <c r="E74" s="158"/>
      <c r="F74" s="159"/>
      <c r="G74" s="160"/>
      <c r="H74" s="159"/>
      <c r="I74" s="160"/>
      <c r="J74" s="160"/>
      <c r="K74" s="161"/>
      <c r="L74" s="148"/>
    </row>
    <row r="75" spans="1:12" ht="24.95" customHeight="1">
      <c r="A75" s="150"/>
      <c r="B75" s="142"/>
      <c r="C75" s="151"/>
      <c r="D75" s="144"/>
      <c r="E75" s="144"/>
      <c r="F75" s="145"/>
      <c r="G75" s="146"/>
      <c r="H75" s="145"/>
      <c r="I75" s="146"/>
      <c r="J75" s="146"/>
      <c r="K75" s="154"/>
    </row>
    <row r="76" spans="1:12" ht="24.95" customHeight="1">
      <c r="A76" s="150"/>
      <c r="B76" s="142"/>
      <c r="C76" s="151"/>
      <c r="D76" s="144"/>
      <c r="E76" s="144"/>
      <c r="F76" s="145"/>
      <c r="G76" s="146"/>
      <c r="H76" s="145"/>
      <c r="I76" s="146"/>
      <c r="J76" s="146"/>
      <c r="K76" s="154"/>
    </row>
    <row r="77" spans="1:12" ht="24.95" customHeight="1">
      <c r="A77" s="150"/>
      <c r="B77" s="142"/>
      <c r="C77" s="151"/>
      <c r="D77" s="144"/>
      <c r="E77" s="144"/>
      <c r="F77" s="145"/>
      <c r="G77" s="146"/>
      <c r="H77" s="145"/>
      <c r="I77" s="146"/>
      <c r="J77" s="146"/>
      <c r="K77" s="154"/>
    </row>
    <row r="78" spans="1:12" ht="24.95" customHeight="1">
      <c r="A78" s="150"/>
      <c r="B78" s="142"/>
      <c r="C78" s="151"/>
      <c r="D78" s="144"/>
      <c r="E78" s="144"/>
      <c r="F78" s="145"/>
      <c r="G78" s="146"/>
      <c r="H78" s="145"/>
      <c r="I78" s="146"/>
      <c r="J78" s="146"/>
      <c r="K78" s="154"/>
    </row>
    <row r="79" spans="1:12" ht="24.95" customHeight="1">
      <c r="A79" s="150"/>
      <c r="B79" s="142"/>
      <c r="C79" s="151"/>
      <c r="D79" s="144"/>
      <c r="E79" s="144"/>
      <c r="F79" s="145"/>
      <c r="G79" s="146"/>
      <c r="H79" s="145"/>
      <c r="I79" s="146"/>
      <c r="J79" s="146"/>
      <c r="K79" s="154"/>
    </row>
    <row r="80" spans="1:12" ht="24.95" customHeight="1">
      <c r="A80" s="150"/>
      <c r="B80" s="142"/>
      <c r="C80" s="151"/>
      <c r="D80" s="144"/>
      <c r="E80" s="144"/>
      <c r="F80" s="145"/>
      <c r="G80" s="146"/>
      <c r="H80" s="145"/>
      <c r="I80" s="146"/>
      <c r="J80" s="146"/>
      <c r="K80" s="154"/>
    </row>
    <row r="81" spans="1:11" ht="24.95" customHeight="1">
      <c r="A81" s="155"/>
      <c r="B81" s="156"/>
      <c r="C81" s="157"/>
      <c r="D81" s="158"/>
      <c r="E81" s="158"/>
      <c r="F81" s="159"/>
      <c r="G81" s="160"/>
      <c r="H81" s="159"/>
      <c r="I81" s="160"/>
      <c r="J81" s="160"/>
      <c r="K81" s="161"/>
    </row>
    <row r="82" spans="1:11" ht="24.95" customHeight="1">
      <c r="A82" s="141"/>
      <c r="B82" s="142"/>
      <c r="C82" s="162"/>
      <c r="D82" s="144"/>
      <c r="E82" s="144"/>
      <c r="F82" s="145"/>
      <c r="G82" s="146"/>
      <c r="H82" s="145"/>
      <c r="I82" s="146"/>
      <c r="J82" s="146"/>
      <c r="K82" s="147"/>
    </row>
    <row r="83" spans="1:11" ht="24.95" customHeight="1">
      <c r="A83" s="150"/>
      <c r="B83" s="374"/>
      <c r="C83" s="364"/>
      <c r="D83" s="144"/>
      <c r="E83" s="164"/>
      <c r="F83" s="370"/>
      <c r="G83" s="146"/>
      <c r="H83" s="370"/>
      <c r="I83" s="146"/>
      <c r="J83" s="146"/>
      <c r="K83" s="147"/>
    </row>
    <row r="84" spans="1:11" ht="24.95" customHeight="1">
      <c r="A84" s="150"/>
      <c r="B84" s="142"/>
      <c r="C84" s="151"/>
      <c r="D84" s="369"/>
      <c r="E84" s="369"/>
      <c r="F84" s="369"/>
      <c r="G84" s="146"/>
      <c r="H84" s="369"/>
      <c r="I84" s="146"/>
      <c r="J84" s="146"/>
      <c r="K84" s="147"/>
    </row>
    <row r="85" spans="1:11" ht="24.95" customHeight="1">
      <c r="A85" s="150"/>
      <c r="B85" s="142"/>
      <c r="C85" s="151"/>
      <c r="D85" s="369"/>
      <c r="E85" s="369"/>
      <c r="F85" s="369"/>
      <c r="G85" s="146"/>
      <c r="H85" s="369"/>
      <c r="I85" s="146"/>
      <c r="J85" s="146"/>
      <c r="K85" s="147"/>
    </row>
    <row r="86" spans="1:11" ht="24.95" customHeight="1">
      <c r="A86" s="150"/>
      <c r="B86" s="142"/>
      <c r="C86" s="151"/>
      <c r="D86" s="369"/>
      <c r="E86" s="369"/>
      <c r="F86" s="369"/>
      <c r="G86" s="146"/>
      <c r="H86" s="369"/>
      <c r="I86" s="146"/>
      <c r="J86" s="146"/>
      <c r="K86" s="147"/>
    </row>
    <row r="87" spans="1:11" ht="24.95" customHeight="1">
      <c r="A87" s="150"/>
      <c r="B87" s="142"/>
      <c r="C87" s="151"/>
      <c r="D87" s="369"/>
      <c r="E87" s="369"/>
      <c r="F87" s="369"/>
      <c r="G87" s="146"/>
      <c r="H87" s="369"/>
      <c r="I87" s="146"/>
      <c r="J87" s="146"/>
      <c r="K87" s="147"/>
    </row>
    <row r="88" spans="1:11" ht="24.95" customHeight="1">
      <c r="A88" s="150"/>
      <c r="B88" s="142"/>
      <c r="C88" s="151"/>
      <c r="D88" s="369"/>
      <c r="E88" s="369"/>
      <c r="F88" s="369"/>
      <c r="G88" s="146"/>
      <c r="H88" s="369"/>
      <c r="I88" s="146"/>
      <c r="J88" s="146"/>
      <c r="K88" s="147"/>
    </row>
    <row r="89" spans="1:11" ht="24.95" customHeight="1">
      <c r="A89" s="150"/>
      <c r="B89" s="142"/>
      <c r="C89" s="151"/>
      <c r="D89" s="369"/>
      <c r="E89" s="369"/>
      <c r="F89" s="369"/>
      <c r="G89" s="146"/>
      <c r="H89" s="369"/>
      <c r="I89" s="146"/>
      <c r="J89" s="146"/>
      <c r="K89" s="147"/>
    </row>
    <row r="90" spans="1:11" ht="24.95" customHeight="1">
      <c r="A90" s="150"/>
      <c r="B90" s="374"/>
      <c r="C90" s="151"/>
      <c r="D90" s="369"/>
      <c r="E90" s="369"/>
      <c r="F90" s="369"/>
      <c r="G90" s="146"/>
      <c r="H90" s="370"/>
      <c r="I90" s="146"/>
      <c r="J90" s="146"/>
      <c r="K90" s="154"/>
    </row>
    <row r="91" spans="1:11" ht="24.95" customHeight="1">
      <c r="A91" s="150"/>
      <c r="B91" s="142"/>
      <c r="C91" s="151"/>
      <c r="D91" s="369"/>
      <c r="E91" s="369"/>
      <c r="F91" s="369"/>
      <c r="G91" s="146"/>
      <c r="H91" s="369"/>
      <c r="I91" s="146"/>
      <c r="J91" s="146"/>
      <c r="K91" s="154"/>
    </row>
    <row r="92" spans="1:11" ht="24.95" customHeight="1">
      <c r="A92" s="150"/>
      <c r="B92" s="142"/>
      <c r="C92" s="151"/>
      <c r="D92" s="369"/>
      <c r="E92" s="369"/>
      <c r="F92" s="369"/>
      <c r="G92" s="146"/>
      <c r="H92" s="369"/>
      <c r="I92" s="146"/>
      <c r="J92" s="146"/>
      <c r="K92" s="154"/>
    </row>
    <row r="93" spans="1:11" ht="24.95" customHeight="1">
      <c r="A93" s="150"/>
      <c r="B93" s="142"/>
      <c r="C93" s="151"/>
      <c r="D93" s="369"/>
      <c r="E93" s="369"/>
      <c r="F93" s="369"/>
      <c r="G93" s="146"/>
      <c r="H93" s="369"/>
      <c r="I93" s="146"/>
      <c r="J93" s="146"/>
      <c r="K93" s="154"/>
    </row>
    <row r="94" spans="1:11" ht="24.95" customHeight="1">
      <c r="A94" s="150"/>
      <c r="B94" s="142"/>
      <c r="C94" s="151"/>
      <c r="D94" s="369"/>
      <c r="E94" s="369"/>
      <c r="F94" s="369"/>
      <c r="G94" s="146"/>
      <c r="H94" s="369"/>
      <c r="I94" s="146"/>
      <c r="J94" s="146"/>
      <c r="K94" s="154"/>
    </row>
    <row r="95" spans="1:11" ht="24.95" customHeight="1">
      <c r="A95" s="150"/>
      <c r="B95" s="142"/>
      <c r="C95" s="151"/>
      <c r="D95" s="144"/>
      <c r="E95" s="144"/>
      <c r="F95" s="145"/>
      <c r="G95" s="146"/>
      <c r="H95" s="369"/>
      <c r="I95" s="146"/>
      <c r="J95" s="146"/>
      <c r="K95" s="154"/>
    </row>
    <row r="96" spans="1:11" ht="24.95" customHeight="1">
      <c r="A96" s="150"/>
      <c r="B96" s="142"/>
      <c r="C96" s="151"/>
      <c r="D96" s="144"/>
      <c r="E96" s="144"/>
      <c r="F96" s="145"/>
      <c r="G96" s="146"/>
      <c r="H96" s="145"/>
      <c r="I96" s="146"/>
      <c r="J96" s="146"/>
      <c r="K96" s="154"/>
    </row>
    <row r="97" spans="1:11" ht="24.95" customHeight="1">
      <c r="A97" s="150"/>
      <c r="B97" s="142"/>
      <c r="C97" s="151"/>
      <c r="D97" s="144"/>
      <c r="E97" s="144"/>
      <c r="F97" s="145"/>
      <c r="G97" s="146"/>
      <c r="H97" s="145"/>
      <c r="I97" s="146"/>
      <c r="J97" s="146"/>
      <c r="K97" s="154"/>
    </row>
    <row r="98" spans="1:11" ht="24.95" customHeight="1">
      <c r="A98" s="150"/>
      <c r="B98" s="142"/>
      <c r="C98" s="151"/>
      <c r="D98" s="144"/>
      <c r="E98" s="144"/>
      <c r="F98" s="145"/>
      <c r="G98" s="146"/>
      <c r="H98" s="145"/>
      <c r="I98" s="146"/>
      <c r="J98" s="146"/>
      <c r="K98" s="154"/>
    </row>
    <row r="99" spans="1:11" ht="24.95" customHeight="1">
      <c r="A99" s="150"/>
      <c r="B99" s="142"/>
      <c r="C99" s="151"/>
      <c r="D99" s="144"/>
      <c r="E99" s="144"/>
      <c r="F99" s="145"/>
      <c r="G99" s="146"/>
      <c r="H99" s="145"/>
      <c r="I99" s="146"/>
      <c r="J99" s="146"/>
      <c r="K99" s="154"/>
    </row>
    <row r="100" spans="1:11" ht="24.95" customHeight="1">
      <c r="A100" s="150"/>
      <c r="B100" s="142"/>
      <c r="C100" s="151"/>
      <c r="D100" s="144"/>
      <c r="E100" s="144"/>
      <c r="F100" s="145"/>
      <c r="G100" s="146"/>
      <c r="H100" s="145"/>
      <c r="I100" s="146"/>
      <c r="J100" s="146"/>
      <c r="K100" s="154"/>
    </row>
    <row r="101" spans="1:11" ht="24.95" customHeight="1">
      <c r="A101" s="150"/>
      <c r="B101" s="142"/>
      <c r="C101" s="151"/>
      <c r="D101" s="144"/>
      <c r="E101" s="144"/>
      <c r="F101" s="145"/>
      <c r="G101" s="146"/>
      <c r="H101" s="145"/>
      <c r="I101" s="146"/>
      <c r="J101" s="146"/>
      <c r="K101" s="154"/>
    </row>
    <row r="102" spans="1:11" ht="24.95" customHeight="1">
      <c r="A102" s="150"/>
      <c r="B102" s="142"/>
      <c r="C102" s="151"/>
      <c r="D102" s="144"/>
      <c r="E102" s="144"/>
      <c r="F102" s="145"/>
      <c r="G102" s="146"/>
      <c r="H102" s="145"/>
      <c r="I102" s="146"/>
      <c r="J102" s="146"/>
      <c r="K102" s="154"/>
    </row>
    <row r="103" spans="1:11" ht="24.95" customHeight="1">
      <c r="A103" s="155"/>
      <c r="B103" s="156"/>
      <c r="C103" s="157"/>
      <c r="D103" s="158"/>
      <c r="E103" s="158"/>
      <c r="F103" s="159"/>
      <c r="G103" s="160"/>
      <c r="H103" s="159"/>
      <c r="I103" s="160"/>
      <c r="J103" s="160"/>
      <c r="K103" s="161"/>
    </row>
    <row r="104" spans="1:11" ht="24.95" customHeight="1">
      <c r="A104" s="141"/>
      <c r="B104" s="142"/>
      <c r="C104" s="162"/>
      <c r="D104" s="144"/>
      <c r="E104" s="144"/>
      <c r="F104" s="145"/>
      <c r="G104" s="146"/>
      <c r="H104" s="145"/>
      <c r="I104" s="146"/>
      <c r="J104" s="146"/>
      <c r="K104" s="147"/>
    </row>
    <row r="105" spans="1:11" ht="24.95" customHeight="1">
      <c r="A105" s="150"/>
      <c r="B105" s="374"/>
      <c r="C105" s="364"/>
      <c r="D105" s="144"/>
      <c r="E105" s="164"/>
      <c r="F105" s="370"/>
      <c r="G105" s="146"/>
      <c r="H105" s="370"/>
      <c r="I105" s="146"/>
      <c r="J105" s="146"/>
      <c r="K105" s="147"/>
    </row>
    <row r="106" spans="1:11" ht="24.95" customHeight="1">
      <c r="A106" s="150"/>
      <c r="B106" s="142"/>
      <c r="C106" s="151"/>
      <c r="D106" s="146"/>
      <c r="E106" s="146"/>
      <c r="F106" s="146"/>
      <c r="G106" s="146"/>
      <c r="H106" s="146"/>
      <c r="I106" s="146"/>
      <c r="J106" s="146"/>
      <c r="K106" s="147"/>
    </row>
    <row r="107" spans="1:11" ht="24.95" customHeight="1">
      <c r="A107" s="150"/>
      <c r="B107" s="142"/>
      <c r="C107" s="151"/>
      <c r="D107" s="146"/>
      <c r="E107" s="146"/>
      <c r="F107" s="146"/>
      <c r="G107" s="146"/>
      <c r="H107" s="146"/>
      <c r="I107" s="146"/>
      <c r="J107" s="146"/>
      <c r="K107" s="147"/>
    </row>
    <row r="108" spans="1:11" ht="24.95" customHeight="1">
      <c r="A108" s="150"/>
      <c r="B108" s="142"/>
      <c r="C108" s="151"/>
      <c r="D108" s="146"/>
      <c r="E108" s="146"/>
      <c r="F108" s="146"/>
      <c r="G108" s="146"/>
      <c r="H108" s="146"/>
      <c r="I108" s="146"/>
      <c r="J108" s="146"/>
      <c r="K108" s="147"/>
    </row>
    <row r="109" spans="1:11" ht="24.95" customHeight="1">
      <c r="A109" s="150"/>
      <c r="B109" s="142"/>
      <c r="C109" s="151"/>
      <c r="D109" s="146"/>
      <c r="E109" s="146"/>
      <c r="F109" s="146"/>
      <c r="G109" s="146"/>
      <c r="H109" s="146"/>
      <c r="I109" s="146"/>
      <c r="J109" s="146"/>
      <c r="K109" s="147"/>
    </row>
    <row r="110" spans="1:11" ht="24.95" customHeight="1">
      <c r="A110" s="150"/>
      <c r="B110" s="142"/>
      <c r="C110" s="151"/>
      <c r="D110" s="146"/>
      <c r="E110" s="146"/>
      <c r="F110" s="146"/>
      <c r="G110" s="146"/>
      <c r="H110" s="146"/>
      <c r="I110" s="146"/>
      <c r="J110" s="146"/>
      <c r="K110" s="147"/>
    </row>
    <row r="111" spans="1:11" ht="24.95" customHeight="1">
      <c r="A111" s="150"/>
      <c r="B111" s="142"/>
      <c r="C111" s="151"/>
      <c r="D111" s="146"/>
      <c r="E111" s="146"/>
      <c r="F111" s="146"/>
      <c r="G111" s="146"/>
      <c r="H111" s="369"/>
      <c r="I111" s="146"/>
      <c r="J111" s="146"/>
      <c r="K111" s="147"/>
    </row>
    <row r="112" spans="1:11" ht="24.95" customHeight="1">
      <c r="A112" s="150"/>
      <c r="B112" s="374"/>
      <c r="C112" s="151"/>
      <c r="D112" s="146"/>
      <c r="E112" s="146"/>
      <c r="F112" s="146"/>
      <c r="G112" s="146"/>
      <c r="H112" s="370"/>
      <c r="I112" s="146"/>
      <c r="J112" s="146"/>
      <c r="K112" s="154"/>
    </row>
    <row r="113" spans="1:11" ht="24.95" customHeight="1">
      <c r="A113" s="150"/>
      <c r="B113" s="142"/>
      <c r="C113" s="151"/>
      <c r="D113" s="146"/>
      <c r="E113" s="146"/>
      <c r="F113" s="146"/>
      <c r="G113" s="146"/>
      <c r="H113" s="146"/>
      <c r="I113" s="146"/>
      <c r="J113" s="146"/>
      <c r="K113" s="154"/>
    </row>
    <row r="114" spans="1:11" ht="24.95" customHeight="1">
      <c r="A114" s="150"/>
      <c r="B114" s="142"/>
      <c r="C114" s="151"/>
      <c r="D114" s="146"/>
      <c r="E114" s="146"/>
      <c r="F114" s="146"/>
      <c r="G114" s="146"/>
      <c r="H114" s="146"/>
      <c r="I114" s="146"/>
      <c r="J114" s="146"/>
      <c r="K114" s="154"/>
    </row>
    <row r="115" spans="1:11" ht="24.95" customHeight="1">
      <c r="A115" s="150"/>
      <c r="B115" s="142"/>
      <c r="C115" s="151"/>
      <c r="D115" s="146"/>
      <c r="E115" s="146"/>
      <c r="F115" s="146"/>
      <c r="G115" s="146"/>
      <c r="H115" s="146"/>
      <c r="I115" s="146"/>
      <c r="J115" s="146"/>
      <c r="K115" s="154"/>
    </row>
    <row r="116" spans="1:11" ht="24.95" customHeight="1">
      <c r="A116" s="150"/>
      <c r="B116" s="142"/>
      <c r="C116" s="151"/>
      <c r="D116" s="146"/>
      <c r="E116" s="146"/>
      <c r="F116" s="146"/>
      <c r="G116" s="146"/>
      <c r="H116" s="369"/>
      <c r="I116" s="146"/>
      <c r="J116" s="146"/>
      <c r="K116" s="154"/>
    </row>
    <row r="117" spans="1:11" ht="24.95" customHeight="1">
      <c r="A117" s="150"/>
      <c r="B117" s="142"/>
      <c r="C117" s="151"/>
      <c r="D117" s="146"/>
      <c r="E117" s="146"/>
      <c r="F117" s="146"/>
      <c r="G117" s="146"/>
      <c r="H117" s="369"/>
      <c r="I117" s="146"/>
      <c r="J117" s="146"/>
      <c r="K117" s="154"/>
    </row>
    <row r="118" spans="1:11" ht="24.95" customHeight="1">
      <c r="A118" s="150"/>
      <c r="B118" s="142"/>
      <c r="C118" s="151"/>
      <c r="D118" s="146"/>
      <c r="E118" s="146"/>
      <c r="F118" s="146"/>
      <c r="G118" s="146"/>
      <c r="H118" s="369"/>
      <c r="I118" s="146"/>
      <c r="J118" s="146"/>
      <c r="K118" s="154"/>
    </row>
    <row r="119" spans="1:11" ht="24.95" customHeight="1">
      <c r="A119" s="150"/>
      <c r="B119" s="142"/>
      <c r="C119" s="151"/>
      <c r="D119" s="146"/>
      <c r="E119" s="146"/>
      <c r="F119" s="146"/>
      <c r="G119" s="146"/>
      <c r="H119" s="369"/>
      <c r="I119" s="146"/>
      <c r="J119" s="146"/>
      <c r="K119" s="154"/>
    </row>
    <row r="120" spans="1:11" ht="24.95" customHeight="1">
      <c r="A120" s="150"/>
      <c r="B120" s="142"/>
      <c r="C120" s="151"/>
      <c r="D120" s="146"/>
      <c r="E120" s="146"/>
      <c r="F120" s="146"/>
      <c r="G120" s="146"/>
      <c r="H120" s="382"/>
      <c r="I120" s="146"/>
      <c r="J120" s="146"/>
      <c r="K120" s="154"/>
    </row>
    <row r="121" spans="1:11" ht="24.95" customHeight="1">
      <c r="A121" s="150"/>
      <c r="B121" s="142"/>
      <c r="C121" s="151"/>
      <c r="D121" s="146"/>
      <c r="E121" s="146"/>
      <c r="F121" s="146"/>
      <c r="G121" s="146"/>
      <c r="H121" s="145"/>
      <c r="I121" s="146"/>
      <c r="J121" s="146"/>
      <c r="K121" s="154"/>
    </row>
    <row r="122" spans="1:11" ht="24.95" customHeight="1">
      <c r="A122" s="150"/>
      <c r="B122" s="142"/>
      <c r="C122" s="151"/>
      <c r="D122" s="146"/>
      <c r="E122" s="146"/>
      <c r="F122" s="146"/>
      <c r="G122" s="146"/>
      <c r="H122" s="145"/>
      <c r="I122" s="146"/>
      <c r="J122" s="146"/>
      <c r="K122" s="154"/>
    </row>
    <row r="123" spans="1:11" ht="24.95" customHeight="1">
      <c r="A123" s="150"/>
      <c r="B123" s="142"/>
      <c r="C123" s="151"/>
      <c r="D123" s="146"/>
      <c r="E123" s="146"/>
      <c r="F123" s="146"/>
      <c r="G123" s="146"/>
      <c r="H123" s="145"/>
      <c r="I123" s="146"/>
      <c r="J123" s="146"/>
      <c r="K123" s="154"/>
    </row>
    <row r="124" spans="1:11" ht="24.95" customHeight="1">
      <c r="A124" s="150"/>
      <c r="B124" s="142"/>
      <c r="C124" s="151"/>
      <c r="D124" s="144"/>
      <c r="E124" s="144"/>
      <c r="F124" s="145"/>
      <c r="G124" s="146"/>
      <c r="H124" s="145"/>
      <c r="I124" s="146"/>
      <c r="J124" s="146"/>
      <c r="K124" s="154"/>
    </row>
    <row r="125" spans="1:11" ht="24.95" customHeight="1">
      <c r="A125" s="155"/>
      <c r="B125" s="156"/>
      <c r="C125" s="157"/>
      <c r="D125" s="158"/>
      <c r="E125" s="158"/>
      <c r="F125" s="159"/>
      <c r="G125" s="160"/>
      <c r="H125" s="159"/>
      <c r="I125" s="160"/>
      <c r="J125" s="160"/>
      <c r="K125" s="161"/>
    </row>
  </sheetData>
  <mergeCells count="13">
    <mergeCell ref="B14:C14"/>
    <mergeCell ref="A1:K1"/>
    <mergeCell ref="I6:J6"/>
    <mergeCell ref="C7:C8"/>
    <mergeCell ref="D7:E7"/>
    <mergeCell ref="K7:K8"/>
    <mergeCell ref="F7:G7"/>
    <mergeCell ref="H7:I7"/>
    <mergeCell ref="B9:C9"/>
    <mergeCell ref="B10:C10"/>
    <mergeCell ref="B11:C11"/>
    <mergeCell ref="B12:C12"/>
    <mergeCell ref="B13:C13"/>
  </mergeCells>
  <printOptions horizontalCentered="1"/>
  <pageMargins left="0.23622047244094491" right="0.23622047244094491" top="0.39370078740157483" bottom="0.35433070866141736" header="0.31496062992125984" footer="0.31496062992125984"/>
  <pageSetup paperSize="9" scale="73" fitToHeight="0" orientation="landscape" r:id="rId1"/>
  <headerFooter alignWithMargins="0">
    <oddHeader>&amp;Rแบบ ปร. 4.2   แผ่นที่  &amp;P   /  &amp;N   แผ่น</oddHeader>
  </headerFooter>
  <rowBreaks count="2" manualBreakCount="2">
    <brk id="30" max="16" man="1"/>
    <brk id="52" max="1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586"/>
  <sheetViews>
    <sheetView showGridLines="0" topLeftCell="A1551" zoomScaleNormal="100" zoomScaleSheetLayoutView="100" workbookViewId="0">
      <selection activeCell="K1577" sqref="K1577"/>
    </sheetView>
  </sheetViews>
  <sheetFormatPr defaultRowHeight="21"/>
  <cols>
    <col min="1" max="1" width="5.85546875" style="170" customWidth="1"/>
    <col min="2" max="2" width="3.42578125" style="170" customWidth="1"/>
    <col min="3" max="3" width="41" style="170" customWidth="1"/>
    <col min="4" max="4" width="13.85546875" style="170" customWidth="1"/>
    <col min="5" max="5" width="5" style="170" customWidth="1"/>
    <col min="6" max="6" width="13.42578125" style="359" customWidth="1"/>
    <col min="7" max="7" width="8.5703125" style="170" customWidth="1"/>
    <col min="8" max="8" width="11" style="170" customWidth="1"/>
    <col min="9" max="16384" width="9.140625" style="170"/>
  </cols>
  <sheetData>
    <row r="1" spans="1:8" ht="27.75" customHeight="1">
      <c r="A1" s="533" t="s">
        <v>102</v>
      </c>
      <c r="B1" s="533"/>
      <c r="C1" s="533"/>
      <c r="D1" s="533"/>
      <c r="E1" s="533"/>
      <c r="F1" s="533"/>
      <c r="G1" s="533"/>
      <c r="H1" s="533"/>
    </row>
    <row r="2" spans="1:8" ht="35.25" customHeight="1" thickBot="1">
      <c r="A2" s="534" t="s">
        <v>103</v>
      </c>
      <c r="B2" s="534"/>
      <c r="C2" s="534"/>
      <c r="D2" s="534"/>
      <c r="E2" s="534"/>
      <c r="F2" s="534"/>
      <c r="G2" s="534"/>
      <c r="H2" s="534"/>
    </row>
    <row r="3" spans="1:8">
      <c r="A3" s="535" t="s">
        <v>91</v>
      </c>
      <c r="B3" s="537" t="s">
        <v>0</v>
      </c>
      <c r="C3" s="538"/>
      <c r="D3" s="541" t="s">
        <v>1</v>
      </c>
      <c r="E3" s="541" t="s">
        <v>2</v>
      </c>
      <c r="F3" s="171" t="s">
        <v>104</v>
      </c>
      <c r="G3" s="172" t="s">
        <v>105</v>
      </c>
      <c r="H3" s="543" t="s">
        <v>12</v>
      </c>
    </row>
    <row r="4" spans="1:8">
      <c r="A4" s="536"/>
      <c r="B4" s="539"/>
      <c r="C4" s="540"/>
      <c r="D4" s="542"/>
      <c r="E4" s="542"/>
      <c r="F4" s="173" t="s">
        <v>93</v>
      </c>
      <c r="G4" s="174" t="s">
        <v>93</v>
      </c>
      <c r="H4" s="544"/>
    </row>
    <row r="5" spans="1:8" s="182" customFormat="1" ht="21.75">
      <c r="A5" s="175">
        <v>1</v>
      </c>
      <c r="B5" s="176" t="s">
        <v>106</v>
      </c>
      <c r="C5" s="177"/>
      <c r="D5" s="178"/>
      <c r="E5" s="178"/>
      <c r="F5" s="179"/>
      <c r="G5" s="180" t="s">
        <v>63</v>
      </c>
      <c r="H5" s="181"/>
    </row>
    <row r="6" spans="1:8">
      <c r="A6" s="183">
        <v>1.1000000000000001</v>
      </c>
      <c r="B6" s="184" t="s">
        <v>107</v>
      </c>
      <c r="C6" s="185"/>
      <c r="D6" s="185"/>
      <c r="E6" s="185"/>
      <c r="F6" s="186"/>
      <c r="G6" s="187" t="s">
        <v>63</v>
      </c>
      <c r="H6" s="188"/>
    </row>
    <row r="7" spans="1:8">
      <c r="A7" s="189"/>
      <c r="B7" s="190" t="s">
        <v>108</v>
      </c>
      <c r="C7" s="191"/>
      <c r="D7" s="192">
        <v>260</v>
      </c>
      <c r="E7" s="193" t="s">
        <v>41</v>
      </c>
      <c r="F7" s="194">
        <v>2.08</v>
      </c>
      <c r="G7" s="195">
        <f>D7*F7</f>
        <v>540.80000000000007</v>
      </c>
      <c r="H7" s="196" t="s">
        <v>109</v>
      </c>
    </row>
    <row r="8" spans="1:8">
      <c r="A8" s="189"/>
      <c r="B8" s="190" t="s">
        <v>110</v>
      </c>
      <c r="C8" s="191"/>
      <c r="D8" s="197">
        <v>0.62</v>
      </c>
      <c r="E8" s="193" t="s">
        <v>82</v>
      </c>
      <c r="F8" s="194">
        <v>287.5</v>
      </c>
      <c r="G8" s="195">
        <f>D8*F8</f>
        <v>178.25</v>
      </c>
      <c r="H8" s="188"/>
    </row>
    <row r="9" spans="1:8">
      <c r="A9" s="189"/>
      <c r="B9" s="190" t="s">
        <v>111</v>
      </c>
      <c r="C9" s="191"/>
      <c r="D9" s="197">
        <v>1.03</v>
      </c>
      <c r="E9" s="193" t="s">
        <v>82</v>
      </c>
      <c r="F9" s="194">
        <v>362.5</v>
      </c>
      <c r="G9" s="195">
        <f>D9*F9</f>
        <v>373.375</v>
      </c>
      <c r="H9" s="188"/>
    </row>
    <row r="10" spans="1:8">
      <c r="A10" s="189"/>
      <c r="B10" s="190" t="s">
        <v>112</v>
      </c>
      <c r="C10" s="191"/>
      <c r="D10" s="192">
        <v>180</v>
      </c>
      <c r="E10" s="193" t="s">
        <v>113</v>
      </c>
      <c r="F10" s="198">
        <f>14.4/1000</f>
        <v>1.44E-2</v>
      </c>
      <c r="G10" s="195">
        <f>D10*F10</f>
        <v>2.5920000000000001</v>
      </c>
      <c r="H10" s="188"/>
    </row>
    <row r="11" spans="1:8">
      <c r="A11" s="199"/>
      <c r="B11" s="200"/>
      <c r="C11" s="201" t="s">
        <v>114</v>
      </c>
      <c r="D11" s="202">
        <v>1</v>
      </c>
      <c r="E11" s="203" t="s">
        <v>82</v>
      </c>
      <c r="F11" s="204" t="s">
        <v>54</v>
      </c>
      <c r="G11" s="205">
        <f>SUM(G7:G10)</f>
        <v>1095.0170000000003</v>
      </c>
      <c r="H11" s="206" t="s">
        <v>115</v>
      </c>
    </row>
    <row r="12" spans="1:8">
      <c r="A12" s="207">
        <v>1.2</v>
      </c>
      <c r="B12" s="184" t="s">
        <v>107</v>
      </c>
      <c r="C12" s="185"/>
      <c r="D12" s="208"/>
      <c r="E12" s="208"/>
      <c r="F12" s="209"/>
      <c r="G12" s="210" t="s">
        <v>63</v>
      </c>
      <c r="H12" s="211"/>
    </row>
    <row r="13" spans="1:8">
      <c r="A13" s="189"/>
      <c r="B13" s="190" t="s">
        <v>116</v>
      </c>
      <c r="C13" s="191"/>
      <c r="D13" s="192">
        <v>260</v>
      </c>
      <c r="E13" s="193" t="s">
        <v>41</v>
      </c>
      <c r="F13" s="194">
        <v>2.42</v>
      </c>
      <c r="G13" s="195">
        <f>D13*F13</f>
        <v>629.19999999999993</v>
      </c>
      <c r="H13" s="196" t="s">
        <v>117</v>
      </c>
    </row>
    <row r="14" spans="1:8">
      <c r="A14" s="189"/>
      <c r="B14" s="190" t="s">
        <v>110</v>
      </c>
      <c r="C14" s="191"/>
      <c r="D14" s="197">
        <v>0.62</v>
      </c>
      <c r="E14" s="193" t="s">
        <v>82</v>
      </c>
      <c r="F14" s="194">
        <v>287.5</v>
      </c>
      <c r="G14" s="195">
        <f>D14*F14</f>
        <v>178.25</v>
      </c>
      <c r="H14" s="188"/>
    </row>
    <row r="15" spans="1:8">
      <c r="A15" s="189"/>
      <c r="B15" s="190" t="s">
        <v>111</v>
      </c>
      <c r="C15" s="191"/>
      <c r="D15" s="197">
        <v>1.03</v>
      </c>
      <c r="E15" s="193" t="s">
        <v>82</v>
      </c>
      <c r="F15" s="194">
        <v>362.5</v>
      </c>
      <c r="G15" s="195">
        <f>D15*F15</f>
        <v>373.375</v>
      </c>
      <c r="H15" s="188"/>
    </row>
    <row r="16" spans="1:8">
      <c r="A16" s="189"/>
      <c r="B16" s="190" t="s">
        <v>112</v>
      </c>
      <c r="C16" s="191"/>
      <c r="D16" s="192">
        <v>180</v>
      </c>
      <c r="E16" s="193" t="s">
        <v>113</v>
      </c>
      <c r="F16" s="198">
        <f>$F$10</f>
        <v>1.44E-2</v>
      </c>
      <c r="G16" s="195">
        <f>D16*F16</f>
        <v>2.5920000000000001</v>
      </c>
      <c r="H16" s="188"/>
    </row>
    <row r="17" spans="1:8">
      <c r="A17" s="199"/>
      <c r="B17" s="200"/>
      <c r="C17" s="201" t="s">
        <v>114</v>
      </c>
      <c r="D17" s="202">
        <v>1</v>
      </c>
      <c r="E17" s="203" t="s">
        <v>82</v>
      </c>
      <c r="F17" s="204" t="s">
        <v>54</v>
      </c>
      <c r="G17" s="205">
        <f>SUM(G13:G16)</f>
        <v>1183.4169999999999</v>
      </c>
      <c r="H17" s="206" t="s">
        <v>115</v>
      </c>
    </row>
    <row r="18" spans="1:8">
      <c r="A18" s="207">
        <v>1.3</v>
      </c>
      <c r="B18" s="184" t="s">
        <v>118</v>
      </c>
      <c r="C18" s="185"/>
      <c r="D18" s="208"/>
      <c r="E18" s="208"/>
      <c r="F18" s="209"/>
      <c r="G18" s="210" t="s">
        <v>63</v>
      </c>
      <c r="H18" s="211"/>
    </row>
    <row r="19" spans="1:8">
      <c r="A19" s="189"/>
      <c r="B19" s="190" t="s">
        <v>108</v>
      </c>
      <c r="C19" s="191"/>
      <c r="D19" s="192">
        <v>342</v>
      </c>
      <c r="E19" s="193" t="s">
        <v>41</v>
      </c>
      <c r="F19" s="194">
        <v>2.08</v>
      </c>
      <c r="G19" s="195">
        <f>D19*F19</f>
        <v>711.36</v>
      </c>
      <c r="H19" s="196" t="s">
        <v>109</v>
      </c>
    </row>
    <row r="20" spans="1:8">
      <c r="A20" s="189"/>
      <c r="B20" s="190" t="s">
        <v>110</v>
      </c>
      <c r="C20" s="191"/>
      <c r="D20" s="197">
        <v>0.56999999999999995</v>
      </c>
      <c r="E20" s="193" t="s">
        <v>82</v>
      </c>
      <c r="F20" s="194">
        <v>287.5</v>
      </c>
      <c r="G20" s="195">
        <f>D20*F20</f>
        <v>163.875</v>
      </c>
      <c r="H20" s="188"/>
    </row>
    <row r="21" spans="1:8">
      <c r="A21" s="189"/>
      <c r="B21" s="190" t="s">
        <v>111</v>
      </c>
      <c r="C21" s="191"/>
      <c r="D21" s="197">
        <v>1.0900000000000001</v>
      </c>
      <c r="E21" s="193" t="s">
        <v>82</v>
      </c>
      <c r="F21" s="194">
        <v>362.5</v>
      </c>
      <c r="G21" s="195">
        <f>D21*F21</f>
        <v>395.12500000000006</v>
      </c>
      <c r="H21" s="188"/>
    </row>
    <row r="22" spans="1:8">
      <c r="A22" s="189"/>
      <c r="B22" s="190" t="s">
        <v>112</v>
      </c>
      <c r="C22" s="191"/>
      <c r="D22" s="192">
        <v>180</v>
      </c>
      <c r="E22" s="193" t="s">
        <v>113</v>
      </c>
      <c r="F22" s="198">
        <f>$F$10</f>
        <v>1.44E-2</v>
      </c>
      <c r="G22" s="195">
        <f>D22*F22</f>
        <v>2.5920000000000001</v>
      </c>
      <c r="H22" s="188"/>
    </row>
    <row r="23" spans="1:8">
      <c r="A23" s="199"/>
      <c r="B23" s="200"/>
      <c r="C23" s="201" t="s">
        <v>119</v>
      </c>
      <c r="D23" s="202">
        <v>1</v>
      </c>
      <c r="E23" s="203" t="s">
        <v>82</v>
      </c>
      <c r="F23" s="204" t="s">
        <v>54</v>
      </c>
      <c r="G23" s="205">
        <f>SUM(G19:G22)</f>
        <v>1272.9520000000002</v>
      </c>
      <c r="H23" s="206" t="s">
        <v>115</v>
      </c>
    </row>
    <row r="24" spans="1:8">
      <c r="A24" s="207">
        <v>1.4</v>
      </c>
      <c r="B24" s="184" t="s">
        <v>118</v>
      </c>
      <c r="C24" s="185"/>
      <c r="D24" s="208"/>
      <c r="E24" s="208"/>
      <c r="F24" s="209"/>
      <c r="G24" s="210" t="s">
        <v>63</v>
      </c>
      <c r="H24" s="211"/>
    </row>
    <row r="25" spans="1:8">
      <c r="A25" s="189"/>
      <c r="B25" s="190" t="s">
        <v>116</v>
      </c>
      <c r="C25" s="191"/>
      <c r="D25" s="192">
        <v>342</v>
      </c>
      <c r="E25" s="193" t="s">
        <v>41</v>
      </c>
      <c r="F25" s="194">
        <v>2.42</v>
      </c>
      <c r="G25" s="195">
        <f>D25*F25</f>
        <v>827.64</v>
      </c>
      <c r="H25" s="196" t="s">
        <v>117</v>
      </c>
    </row>
    <row r="26" spans="1:8">
      <c r="A26" s="189"/>
      <c r="B26" s="190" t="s">
        <v>110</v>
      </c>
      <c r="C26" s="191"/>
      <c r="D26" s="197">
        <v>0.56999999999999995</v>
      </c>
      <c r="E26" s="193" t="s">
        <v>82</v>
      </c>
      <c r="F26" s="194">
        <v>287.5</v>
      </c>
      <c r="G26" s="195">
        <f>D26*F26</f>
        <v>163.875</v>
      </c>
      <c r="H26" s="188"/>
    </row>
    <row r="27" spans="1:8">
      <c r="A27" s="189"/>
      <c r="B27" s="190" t="s">
        <v>111</v>
      </c>
      <c r="C27" s="191"/>
      <c r="D27" s="197">
        <v>1.0900000000000001</v>
      </c>
      <c r="E27" s="193" t="s">
        <v>82</v>
      </c>
      <c r="F27" s="194">
        <v>362.5</v>
      </c>
      <c r="G27" s="195">
        <f>D27*F27</f>
        <v>395.12500000000006</v>
      </c>
      <c r="H27" s="188"/>
    </row>
    <row r="28" spans="1:8">
      <c r="A28" s="189"/>
      <c r="B28" s="190" t="s">
        <v>112</v>
      </c>
      <c r="C28" s="191"/>
      <c r="D28" s="192">
        <v>180</v>
      </c>
      <c r="E28" s="193" t="s">
        <v>113</v>
      </c>
      <c r="F28" s="198">
        <f>$F$10</f>
        <v>1.44E-2</v>
      </c>
      <c r="G28" s="195">
        <f>D28*F28</f>
        <v>2.5920000000000001</v>
      </c>
      <c r="H28" s="188"/>
    </row>
    <row r="29" spans="1:8">
      <c r="A29" s="199"/>
      <c r="B29" s="200"/>
      <c r="C29" s="201" t="s">
        <v>119</v>
      </c>
      <c r="D29" s="202">
        <v>1</v>
      </c>
      <c r="E29" s="203" t="s">
        <v>82</v>
      </c>
      <c r="F29" s="204" t="s">
        <v>54</v>
      </c>
      <c r="G29" s="205">
        <f>SUM(G25:G28)</f>
        <v>1389.2320000000002</v>
      </c>
      <c r="H29" s="206" t="s">
        <v>115</v>
      </c>
    </row>
    <row r="30" spans="1:8">
      <c r="A30" s="207">
        <v>1.5</v>
      </c>
      <c r="B30" s="184" t="s">
        <v>118</v>
      </c>
      <c r="C30" s="185"/>
      <c r="D30" s="208"/>
      <c r="E30" s="208"/>
      <c r="F30" s="209"/>
      <c r="G30" s="210" t="s">
        <v>63</v>
      </c>
      <c r="H30" s="211"/>
    </row>
    <row r="31" spans="1:8">
      <c r="A31" s="189"/>
      <c r="B31" s="190" t="s">
        <v>120</v>
      </c>
      <c r="C31" s="191"/>
      <c r="D31" s="192">
        <v>342</v>
      </c>
      <c r="E31" s="193" t="s">
        <v>41</v>
      </c>
      <c r="F31" s="194">
        <v>3.25</v>
      </c>
      <c r="G31" s="195">
        <f>D31*F31</f>
        <v>1111.5</v>
      </c>
      <c r="H31" s="196" t="s">
        <v>63</v>
      </c>
    </row>
    <row r="32" spans="1:8">
      <c r="A32" s="189"/>
      <c r="B32" s="190" t="s">
        <v>110</v>
      </c>
      <c r="C32" s="191"/>
      <c r="D32" s="197">
        <v>0.56999999999999995</v>
      </c>
      <c r="E32" s="193" t="s">
        <v>82</v>
      </c>
      <c r="F32" s="194">
        <v>287.5</v>
      </c>
      <c r="G32" s="195">
        <f>D32*F32</f>
        <v>163.875</v>
      </c>
      <c r="H32" s="188"/>
    </row>
    <row r="33" spans="1:8">
      <c r="A33" s="189"/>
      <c r="B33" s="190" t="s">
        <v>111</v>
      </c>
      <c r="C33" s="191"/>
      <c r="D33" s="197">
        <v>1.0900000000000001</v>
      </c>
      <c r="E33" s="193" t="s">
        <v>82</v>
      </c>
      <c r="F33" s="194">
        <v>362.5</v>
      </c>
      <c r="G33" s="195">
        <f>D33*F33</f>
        <v>395.12500000000006</v>
      </c>
      <c r="H33" s="188"/>
    </row>
    <row r="34" spans="1:8">
      <c r="A34" s="189"/>
      <c r="B34" s="190" t="s">
        <v>112</v>
      </c>
      <c r="C34" s="191"/>
      <c r="D34" s="192">
        <v>180</v>
      </c>
      <c r="E34" s="193" t="s">
        <v>113</v>
      </c>
      <c r="F34" s="198">
        <f>$F$10</f>
        <v>1.44E-2</v>
      </c>
      <c r="G34" s="195">
        <f>D34*F34</f>
        <v>2.5920000000000001</v>
      </c>
      <c r="H34" s="188"/>
    </row>
    <row r="35" spans="1:8">
      <c r="A35" s="189"/>
      <c r="B35" s="212"/>
      <c r="C35" s="190" t="s">
        <v>119</v>
      </c>
      <c r="D35" s="192">
        <v>1</v>
      </c>
      <c r="E35" s="193" t="s">
        <v>82</v>
      </c>
      <c r="F35" s="213" t="s">
        <v>54</v>
      </c>
      <c r="G35" s="214">
        <f>SUM(G31:G34)</f>
        <v>1673.0920000000001</v>
      </c>
      <c r="H35" s="215" t="s">
        <v>115</v>
      </c>
    </row>
    <row r="36" spans="1:8" ht="18.75" customHeight="1" thickBot="1">
      <c r="A36" s="216"/>
      <c r="B36" s="217"/>
      <c r="C36" s="218" t="s">
        <v>63</v>
      </c>
      <c r="D36" s="219" t="s">
        <v>63</v>
      </c>
      <c r="E36" s="220" t="s">
        <v>63</v>
      </c>
      <c r="F36" s="221" t="s">
        <v>63</v>
      </c>
      <c r="G36" s="220" t="s">
        <v>63</v>
      </c>
      <c r="H36" s="222" t="s">
        <v>63</v>
      </c>
    </row>
    <row r="37" spans="1:8" ht="18.75" customHeight="1">
      <c r="A37" s="223"/>
      <c r="B37" s="223"/>
      <c r="C37" s="223"/>
      <c r="D37" s="224"/>
      <c r="E37" s="225"/>
      <c r="F37" s="226"/>
      <c r="G37" s="545" t="s">
        <v>121</v>
      </c>
      <c r="H37" s="545"/>
    </row>
    <row r="38" spans="1:8" ht="21.75">
      <c r="A38" s="533" t="s">
        <v>122</v>
      </c>
      <c r="B38" s="533"/>
      <c r="C38" s="533"/>
      <c r="D38" s="533"/>
      <c r="E38" s="533"/>
      <c r="F38" s="533"/>
      <c r="G38" s="533"/>
      <c r="H38" s="533"/>
    </row>
    <row r="39" spans="1:8" ht="38.25" customHeight="1" thickBot="1">
      <c r="A39" s="547" t="s">
        <v>123</v>
      </c>
      <c r="B39" s="547"/>
      <c r="C39" s="547"/>
      <c r="D39" s="547"/>
      <c r="E39" s="547"/>
      <c r="F39" s="547"/>
      <c r="G39" s="547"/>
      <c r="H39" s="547"/>
    </row>
    <row r="40" spans="1:8">
      <c r="A40" s="535" t="s">
        <v>91</v>
      </c>
      <c r="B40" s="537" t="s">
        <v>0</v>
      </c>
      <c r="C40" s="538"/>
      <c r="D40" s="541" t="s">
        <v>1</v>
      </c>
      <c r="E40" s="541" t="s">
        <v>2</v>
      </c>
      <c r="F40" s="171" t="s">
        <v>104</v>
      </c>
      <c r="G40" s="172" t="s">
        <v>105</v>
      </c>
      <c r="H40" s="543" t="s">
        <v>12</v>
      </c>
    </row>
    <row r="41" spans="1:8">
      <c r="A41" s="536"/>
      <c r="B41" s="539"/>
      <c r="C41" s="540"/>
      <c r="D41" s="542"/>
      <c r="E41" s="542"/>
      <c r="F41" s="173" t="s">
        <v>93</v>
      </c>
      <c r="G41" s="174" t="s">
        <v>93</v>
      </c>
      <c r="H41" s="544"/>
    </row>
    <row r="42" spans="1:8" s="182" customFormat="1" ht="21.75">
      <c r="A42" s="175">
        <v>2</v>
      </c>
      <c r="B42" s="176" t="s">
        <v>124</v>
      </c>
      <c r="C42" s="227"/>
      <c r="D42" s="178"/>
      <c r="E42" s="178"/>
      <c r="F42" s="179"/>
      <c r="G42" s="180" t="s">
        <v>63</v>
      </c>
      <c r="H42" s="181"/>
    </row>
    <row r="43" spans="1:8">
      <c r="A43" s="207">
        <v>2.1</v>
      </c>
      <c r="B43" s="184" t="s">
        <v>125</v>
      </c>
      <c r="C43" s="191"/>
      <c r="D43" s="208"/>
      <c r="E43" s="208"/>
      <c r="F43" s="209"/>
      <c r="G43" s="210" t="s">
        <v>63</v>
      </c>
      <c r="H43" s="211"/>
    </row>
    <row r="44" spans="1:8">
      <c r="A44" s="189"/>
      <c r="B44" s="190" t="s">
        <v>116</v>
      </c>
      <c r="C44" s="191"/>
      <c r="D44" s="192">
        <v>304</v>
      </c>
      <c r="E44" s="193" t="s">
        <v>41</v>
      </c>
      <c r="F44" s="194">
        <v>2.42</v>
      </c>
      <c r="G44" s="195">
        <f>D44*F44</f>
        <v>735.68</v>
      </c>
      <c r="H44" s="196" t="s">
        <v>117</v>
      </c>
    </row>
    <row r="45" spans="1:8">
      <c r="A45" s="189"/>
      <c r="B45" s="190" t="s">
        <v>110</v>
      </c>
      <c r="C45" s="191"/>
      <c r="D45" s="197">
        <v>0.43</v>
      </c>
      <c r="E45" s="193" t="s">
        <v>82</v>
      </c>
      <c r="F45" s="194">
        <v>287.5</v>
      </c>
      <c r="G45" s="195">
        <f>D45*F45</f>
        <v>123.625</v>
      </c>
      <c r="H45" s="188"/>
    </row>
    <row r="46" spans="1:8">
      <c r="A46" s="189"/>
      <c r="B46" s="190" t="s">
        <v>111</v>
      </c>
      <c r="C46" s="191"/>
      <c r="D46" s="197">
        <v>0.99</v>
      </c>
      <c r="E46" s="193" t="s">
        <v>82</v>
      </c>
      <c r="F46" s="194">
        <v>362.5</v>
      </c>
      <c r="G46" s="195">
        <f>D46*F46</f>
        <v>358.875</v>
      </c>
      <c r="H46" s="188"/>
    </row>
    <row r="47" spans="1:8">
      <c r="A47" s="189"/>
      <c r="B47" s="190" t="s">
        <v>112</v>
      </c>
      <c r="C47" s="191"/>
      <c r="D47" s="192">
        <v>180</v>
      </c>
      <c r="E47" s="193" t="s">
        <v>113</v>
      </c>
      <c r="F47" s="198">
        <f>$F$10</f>
        <v>1.44E-2</v>
      </c>
      <c r="G47" s="195">
        <f>D47*F47</f>
        <v>2.5920000000000001</v>
      </c>
      <c r="H47" s="188"/>
    </row>
    <row r="48" spans="1:8">
      <c r="A48" s="199"/>
      <c r="B48" s="200"/>
      <c r="C48" s="201" t="s">
        <v>126</v>
      </c>
      <c r="D48" s="202">
        <v>1</v>
      </c>
      <c r="E48" s="203" t="s">
        <v>82</v>
      </c>
      <c r="F48" s="204" t="s">
        <v>54</v>
      </c>
      <c r="G48" s="205">
        <f>SUM(G44:G47)</f>
        <v>1220.7719999999999</v>
      </c>
      <c r="H48" s="206" t="s">
        <v>115</v>
      </c>
    </row>
    <row r="49" spans="1:8">
      <c r="A49" s="207">
        <v>2.2000000000000002</v>
      </c>
      <c r="B49" s="184" t="s">
        <v>127</v>
      </c>
      <c r="C49" s="191"/>
      <c r="D49" s="208"/>
      <c r="E49" s="208"/>
      <c r="F49" s="209"/>
      <c r="G49" s="210" t="s">
        <v>63</v>
      </c>
      <c r="H49" s="211"/>
    </row>
    <row r="50" spans="1:8">
      <c r="A50" s="189"/>
      <c r="B50" s="190" t="s">
        <v>116</v>
      </c>
      <c r="C50" s="191"/>
      <c r="D50" s="192">
        <v>336</v>
      </c>
      <c r="E50" s="193" t="s">
        <v>41</v>
      </c>
      <c r="F50" s="194">
        <v>2.42</v>
      </c>
      <c r="G50" s="195">
        <f>D50*F50</f>
        <v>813.12</v>
      </c>
      <c r="H50" s="196" t="s">
        <v>117</v>
      </c>
    </row>
    <row r="51" spans="1:8">
      <c r="A51" s="189"/>
      <c r="B51" s="190" t="s">
        <v>110</v>
      </c>
      <c r="C51" s="191"/>
      <c r="D51" s="197">
        <v>0.6</v>
      </c>
      <c r="E51" s="193" t="s">
        <v>82</v>
      </c>
      <c r="F51" s="194">
        <v>287.5</v>
      </c>
      <c r="G51" s="195">
        <f>D51*F51</f>
        <v>172.5</v>
      </c>
      <c r="H51" s="188"/>
    </row>
    <row r="52" spans="1:8">
      <c r="A52" s="189"/>
      <c r="B52" s="190" t="s">
        <v>111</v>
      </c>
      <c r="C52" s="191"/>
      <c r="D52" s="197">
        <v>1.0900000000000001</v>
      </c>
      <c r="E52" s="193" t="s">
        <v>82</v>
      </c>
      <c r="F52" s="194">
        <v>362.5</v>
      </c>
      <c r="G52" s="195">
        <f>D52*F52</f>
        <v>395.12500000000006</v>
      </c>
      <c r="H52" s="188"/>
    </row>
    <row r="53" spans="1:8">
      <c r="A53" s="189"/>
      <c r="B53" s="190" t="s">
        <v>112</v>
      </c>
      <c r="C53" s="191"/>
      <c r="D53" s="192">
        <v>180</v>
      </c>
      <c r="E53" s="193" t="s">
        <v>113</v>
      </c>
      <c r="F53" s="198">
        <f>$F$10</f>
        <v>1.44E-2</v>
      </c>
      <c r="G53" s="195">
        <f>D53*F53</f>
        <v>2.5920000000000001</v>
      </c>
      <c r="H53" s="188"/>
    </row>
    <row r="54" spans="1:8">
      <c r="A54" s="199"/>
      <c r="B54" s="200"/>
      <c r="C54" s="201" t="s">
        <v>128</v>
      </c>
      <c r="D54" s="202">
        <v>1</v>
      </c>
      <c r="E54" s="203" t="s">
        <v>82</v>
      </c>
      <c r="F54" s="204" t="s">
        <v>54</v>
      </c>
      <c r="G54" s="205">
        <f>SUM(G50:G53)</f>
        <v>1383.3370000000002</v>
      </c>
      <c r="H54" s="206" t="s">
        <v>115</v>
      </c>
    </row>
    <row r="55" spans="1:8">
      <c r="A55" s="207">
        <v>2.2999999999999998</v>
      </c>
      <c r="B55" s="184" t="s">
        <v>129</v>
      </c>
      <c r="C55" s="191"/>
      <c r="D55" s="208"/>
      <c r="E55" s="208"/>
      <c r="F55" s="209"/>
      <c r="G55" s="210" t="s">
        <v>63</v>
      </c>
      <c r="H55" s="211"/>
    </row>
    <row r="56" spans="1:8">
      <c r="A56" s="189"/>
      <c r="B56" s="190" t="s">
        <v>116</v>
      </c>
      <c r="C56" s="191"/>
      <c r="D56" s="192">
        <v>367</v>
      </c>
      <c r="E56" s="193" t="s">
        <v>41</v>
      </c>
      <c r="F56" s="194">
        <v>2.42</v>
      </c>
      <c r="G56" s="195">
        <f>D56*F56</f>
        <v>888.14</v>
      </c>
      <c r="H56" s="196" t="s">
        <v>117</v>
      </c>
    </row>
    <row r="57" spans="1:8">
      <c r="A57" s="189"/>
      <c r="B57" s="190" t="s">
        <v>110</v>
      </c>
      <c r="C57" s="191"/>
      <c r="D57" s="197">
        <v>0.66</v>
      </c>
      <c r="E57" s="193" t="s">
        <v>82</v>
      </c>
      <c r="F57" s="194">
        <v>287.5</v>
      </c>
      <c r="G57" s="195">
        <f>D57*F57</f>
        <v>189.75</v>
      </c>
      <c r="H57" s="188"/>
    </row>
    <row r="58" spans="1:8">
      <c r="A58" s="189"/>
      <c r="B58" s="190" t="s">
        <v>111</v>
      </c>
      <c r="C58" s="191"/>
      <c r="D58" s="197">
        <v>0.92</v>
      </c>
      <c r="E58" s="193" t="s">
        <v>82</v>
      </c>
      <c r="F58" s="194">
        <v>362.5</v>
      </c>
      <c r="G58" s="195">
        <f>D58*F58</f>
        <v>333.5</v>
      </c>
      <c r="H58" s="188"/>
    </row>
    <row r="59" spans="1:8">
      <c r="A59" s="189"/>
      <c r="B59" s="190" t="s">
        <v>112</v>
      </c>
      <c r="C59" s="191"/>
      <c r="D59" s="192">
        <v>180</v>
      </c>
      <c r="E59" s="193" t="s">
        <v>113</v>
      </c>
      <c r="F59" s="198">
        <f>$F$10</f>
        <v>1.44E-2</v>
      </c>
      <c r="G59" s="195">
        <f>D59*F59</f>
        <v>2.5920000000000001</v>
      </c>
      <c r="H59" s="188"/>
    </row>
    <row r="60" spans="1:8">
      <c r="A60" s="199"/>
      <c r="B60" s="200"/>
      <c r="C60" s="201" t="s">
        <v>130</v>
      </c>
      <c r="D60" s="202">
        <v>1</v>
      </c>
      <c r="E60" s="203" t="s">
        <v>82</v>
      </c>
      <c r="F60" s="204" t="s">
        <v>54</v>
      </c>
      <c r="G60" s="205">
        <f>SUM(G56:G59)</f>
        <v>1413.982</v>
      </c>
      <c r="H60" s="206" t="s">
        <v>115</v>
      </c>
    </row>
    <row r="61" spans="1:8">
      <c r="A61" s="207">
        <v>2.4</v>
      </c>
      <c r="B61" s="184" t="s">
        <v>131</v>
      </c>
      <c r="C61" s="191"/>
      <c r="D61" s="208"/>
      <c r="E61" s="208"/>
      <c r="F61" s="209"/>
      <c r="G61" s="210" t="s">
        <v>63</v>
      </c>
      <c r="H61" s="211"/>
    </row>
    <row r="62" spans="1:8">
      <c r="A62" s="189"/>
      <c r="B62" s="190" t="s">
        <v>116</v>
      </c>
      <c r="C62" s="191"/>
      <c r="D62" s="192">
        <v>419</v>
      </c>
      <c r="E62" s="193" t="s">
        <v>41</v>
      </c>
      <c r="F62" s="194">
        <v>2.42</v>
      </c>
      <c r="G62" s="195">
        <f>D62*F62</f>
        <v>1013.98</v>
      </c>
      <c r="H62" s="196" t="s">
        <v>117</v>
      </c>
    </row>
    <row r="63" spans="1:8">
      <c r="A63" s="189"/>
      <c r="B63" s="190" t="s">
        <v>110</v>
      </c>
      <c r="C63" s="191"/>
      <c r="D63" s="197">
        <v>0.5</v>
      </c>
      <c r="E63" s="193" t="s">
        <v>82</v>
      </c>
      <c r="F63" s="194">
        <v>287.5</v>
      </c>
      <c r="G63" s="195">
        <f>D63*F63</f>
        <v>143.75</v>
      </c>
      <c r="H63" s="188"/>
    </row>
    <row r="64" spans="1:8">
      <c r="A64" s="189"/>
      <c r="B64" s="190" t="s">
        <v>111</v>
      </c>
      <c r="C64" s="191"/>
      <c r="D64" s="197">
        <v>0.97</v>
      </c>
      <c r="E64" s="193" t="s">
        <v>82</v>
      </c>
      <c r="F64" s="194">
        <v>362.5</v>
      </c>
      <c r="G64" s="195">
        <f>D64*F64</f>
        <v>351.625</v>
      </c>
      <c r="H64" s="188"/>
    </row>
    <row r="65" spans="1:8">
      <c r="A65" s="189"/>
      <c r="B65" s="190" t="s">
        <v>112</v>
      </c>
      <c r="C65" s="191"/>
      <c r="D65" s="192">
        <v>180</v>
      </c>
      <c r="E65" s="193" t="s">
        <v>113</v>
      </c>
      <c r="F65" s="198">
        <f>$F$10</f>
        <v>1.44E-2</v>
      </c>
      <c r="G65" s="195">
        <f>D65*F65</f>
        <v>2.5920000000000001</v>
      </c>
      <c r="H65" s="188"/>
    </row>
    <row r="66" spans="1:8">
      <c r="A66" s="199"/>
      <c r="B66" s="200"/>
      <c r="C66" s="201" t="s">
        <v>132</v>
      </c>
      <c r="D66" s="202">
        <v>1</v>
      </c>
      <c r="E66" s="203" t="s">
        <v>82</v>
      </c>
      <c r="F66" s="204" t="s">
        <v>54</v>
      </c>
      <c r="G66" s="205">
        <f>SUM(G62:G65)</f>
        <v>1511.9470000000001</v>
      </c>
      <c r="H66" s="206" t="s">
        <v>115</v>
      </c>
    </row>
    <row r="67" spans="1:8">
      <c r="A67" s="207">
        <v>2.5</v>
      </c>
      <c r="B67" s="184" t="s">
        <v>127</v>
      </c>
      <c r="C67" s="191"/>
      <c r="D67" s="208"/>
      <c r="E67" s="208"/>
      <c r="F67" s="209"/>
      <c r="G67" s="210" t="s">
        <v>63</v>
      </c>
      <c r="H67" s="211"/>
    </row>
    <row r="68" spans="1:8">
      <c r="A68" s="189"/>
      <c r="B68" s="190" t="s">
        <v>120</v>
      </c>
      <c r="C68" s="191"/>
      <c r="D68" s="192">
        <v>336</v>
      </c>
      <c r="E68" s="193" t="s">
        <v>41</v>
      </c>
      <c r="F68" s="194">
        <v>3.25</v>
      </c>
      <c r="G68" s="195">
        <f>D68*F68</f>
        <v>1092</v>
      </c>
      <c r="H68" s="196" t="s">
        <v>63</v>
      </c>
    </row>
    <row r="69" spans="1:8">
      <c r="A69" s="189"/>
      <c r="B69" s="190" t="s">
        <v>110</v>
      </c>
      <c r="C69" s="191"/>
      <c r="D69" s="197">
        <v>0.6</v>
      </c>
      <c r="E69" s="193" t="s">
        <v>82</v>
      </c>
      <c r="F69" s="194">
        <v>287.5</v>
      </c>
      <c r="G69" s="195">
        <f>D69*F69</f>
        <v>172.5</v>
      </c>
      <c r="H69" s="188"/>
    </row>
    <row r="70" spans="1:8">
      <c r="A70" s="189"/>
      <c r="B70" s="190" t="s">
        <v>111</v>
      </c>
      <c r="C70" s="191"/>
      <c r="D70" s="197">
        <v>1.0900000000000001</v>
      </c>
      <c r="E70" s="193" t="s">
        <v>82</v>
      </c>
      <c r="F70" s="194">
        <v>362.5</v>
      </c>
      <c r="G70" s="195">
        <f>D70*F70</f>
        <v>395.12500000000006</v>
      </c>
      <c r="H70" s="188"/>
    </row>
    <row r="71" spans="1:8">
      <c r="A71" s="189"/>
      <c r="B71" s="190" t="s">
        <v>112</v>
      </c>
      <c r="C71" s="191"/>
      <c r="D71" s="192">
        <v>180</v>
      </c>
      <c r="E71" s="193" t="s">
        <v>113</v>
      </c>
      <c r="F71" s="198">
        <f>$F$10</f>
        <v>1.44E-2</v>
      </c>
      <c r="G71" s="195">
        <f>D71*F71</f>
        <v>2.5920000000000001</v>
      </c>
      <c r="H71" s="188"/>
    </row>
    <row r="72" spans="1:8">
      <c r="A72" s="189"/>
      <c r="B72" s="212"/>
      <c r="C72" s="190" t="s">
        <v>128</v>
      </c>
      <c r="D72" s="192">
        <v>1</v>
      </c>
      <c r="E72" s="193" t="s">
        <v>82</v>
      </c>
      <c r="F72" s="213" t="s">
        <v>54</v>
      </c>
      <c r="G72" s="214">
        <f>SUM(G68:G71)</f>
        <v>1662.2170000000001</v>
      </c>
      <c r="H72" s="215" t="s">
        <v>115</v>
      </c>
    </row>
    <row r="73" spans="1:8" ht="21" customHeight="1" thickBot="1">
      <c r="A73" s="216"/>
      <c r="B73" s="217"/>
      <c r="C73" s="218"/>
      <c r="D73" s="228"/>
      <c r="E73" s="228"/>
      <c r="F73" s="229"/>
      <c r="G73" s="230" t="s">
        <v>63</v>
      </c>
      <c r="H73" s="222"/>
    </row>
    <row r="74" spans="1:8" ht="21" customHeight="1">
      <c r="A74" s="223"/>
      <c r="B74" s="223"/>
      <c r="C74" s="223"/>
      <c r="D74" s="223"/>
      <c r="E74" s="223"/>
      <c r="F74" s="231"/>
      <c r="G74" s="545" t="str">
        <f>$G$37</f>
        <v xml:space="preserve"> เมษายน 2549</v>
      </c>
      <c r="H74" s="545"/>
    </row>
    <row r="75" spans="1:8" ht="21.75">
      <c r="A75" s="546" t="s">
        <v>133</v>
      </c>
      <c r="B75" s="546"/>
      <c r="C75" s="546"/>
      <c r="D75" s="546"/>
      <c r="E75" s="546"/>
      <c r="F75" s="546"/>
      <c r="G75" s="546"/>
      <c r="H75" s="546"/>
    </row>
    <row r="76" spans="1:8" ht="24" customHeight="1" thickBot="1">
      <c r="A76" s="547" t="s">
        <v>123</v>
      </c>
      <c r="B76" s="547"/>
      <c r="C76" s="547"/>
      <c r="D76" s="547"/>
      <c r="E76" s="547"/>
      <c r="F76" s="547"/>
      <c r="G76" s="547"/>
      <c r="H76" s="547"/>
    </row>
    <row r="77" spans="1:8">
      <c r="A77" s="535" t="s">
        <v>91</v>
      </c>
      <c r="B77" s="537" t="s">
        <v>0</v>
      </c>
      <c r="C77" s="538"/>
      <c r="D77" s="541" t="s">
        <v>1</v>
      </c>
      <c r="E77" s="541" t="s">
        <v>2</v>
      </c>
      <c r="F77" s="171" t="s">
        <v>104</v>
      </c>
      <c r="G77" s="172" t="s">
        <v>105</v>
      </c>
      <c r="H77" s="543" t="s">
        <v>12</v>
      </c>
    </row>
    <row r="78" spans="1:8">
      <c r="A78" s="536"/>
      <c r="B78" s="539"/>
      <c r="C78" s="540"/>
      <c r="D78" s="542"/>
      <c r="E78" s="542"/>
      <c r="F78" s="173" t="s">
        <v>93</v>
      </c>
      <c r="G78" s="174" t="s">
        <v>93</v>
      </c>
      <c r="H78" s="544"/>
    </row>
    <row r="79" spans="1:8" s="182" customFormat="1" ht="21.75">
      <c r="A79" s="175">
        <v>3</v>
      </c>
      <c r="B79" s="176" t="s">
        <v>134</v>
      </c>
      <c r="C79" s="227"/>
      <c r="D79" s="178"/>
      <c r="E79" s="178"/>
      <c r="F79" s="179"/>
      <c r="G79" s="180" t="s">
        <v>63</v>
      </c>
      <c r="H79" s="232" t="s">
        <v>135</v>
      </c>
    </row>
    <row r="80" spans="1:8">
      <c r="A80" s="207">
        <v>3.1</v>
      </c>
      <c r="B80" s="233" t="s">
        <v>136</v>
      </c>
      <c r="C80" s="190"/>
      <c r="D80" s="208"/>
      <c r="E80" s="208"/>
      <c r="F80" s="209"/>
      <c r="G80" s="210" t="s">
        <v>63</v>
      </c>
      <c r="H80" s="234" t="s">
        <v>137</v>
      </c>
    </row>
    <row r="81" spans="1:8">
      <c r="A81" s="189"/>
      <c r="B81" s="235" t="s">
        <v>138</v>
      </c>
      <c r="C81" s="190"/>
      <c r="D81" s="236">
        <v>1</v>
      </c>
      <c r="E81" s="237" t="s">
        <v>82</v>
      </c>
      <c r="F81" s="213" t="s">
        <v>54</v>
      </c>
      <c r="G81" s="238">
        <v>2100</v>
      </c>
      <c r="H81" s="239" t="s">
        <v>139</v>
      </c>
    </row>
    <row r="82" spans="1:8">
      <c r="A82" s="189"/>
      <c r="B82" s="235" t="s">
        <v>140</v>
      </c>
      <c r="C82" s="190"/>
      <c r="D82" s="236">
        <v>1</v>
      </c>
      <c r="E82" s="237" t="s">
        <v>82</v>
      </c>
      <c r="F82" s="213" t="s">
        <v>54</v>
      </c>
      <c r="G82" s="238">
        <v>2140</v>
      </c>
      <c r="H82" s="240" t="s">
        <v>141</v>
      </c>
    </row>
    <row r="83" spans="1:8">
      <c r="A83" s="189"/>
      <c r="B83" s="235" t="s">
        <v>142</v>
      </c>
      <c r="C83" s="190"/>
      <c r="D83" s="236">
        <v>1</v>
      </c>
      <c r="E83" s="237" t="s">
        <v>82</v>
      </c>
      <c r="F83" s="213" t="s">
        <v>54</v>
      </c>
      <c r="G83" s="238">
        <v>2180</v>
      </c>
      <c r="H83" s="240" t="s">
        <v>143</v>
      </c>
    </row>
    <row r="84" spans="1:8">
      <c r="A84" s="189"/>
      <c r="B84" s="235" t="s">
        <v>144</v>
      </c>
      <c r="C84" s="190"/>
      <c r="D84" s="236">
        <v>1</v>
      </c>
      <c r="E84" s="237" t="s">
        <v>82</v>
      </c>
      <c r="F84" s="213" t="s">
        <v>54</v>
      </c>
      <c r="G84" s="238">
        <v>2220</v>
      </c>
      <c r="H84" s="240" t="s">
        <v>143</v>
      </c>
    </row>
    <row r="85" spans="1:8">
      <c r="A85" s="189"/>
      <c r="B85" s="235" t="s">
        <v>145</v>
      </c>
      <c r="C85" s="190"/>
      <c r="D85" s="236">
        <v>1</v>
      </c>
      <c r="E85" s="237" t="s">
        <v>82</v>
      </c>
      <c r="F85" s="213" t="s">
        <v>54</v>
      </c>
      <c r="G85" s="238">
        <v>2300</v>
      </c>
      <c r="H85" s="240" t="s">
        <v>143</v>
      </c>
    </row>
    <row r="86" spans="1:8">
      <c r="A86" s="189"/>
      <c r="B86" s="235" t="s">
        <v>146</v>
      </c>
      <c r="C86" s="190"/>
      <c r="D86" s="236">
        <v>1</v>
      </c>
      <c r="E86" s="237" t="s">
        <v>82</v>
      </c>
      <c r="F86" s="213" t="s">
        <v>54</v>
      </c>
      <c r="G86" s="238">
        <v>2350</v>
      </c>
      <c r="H86" s="240" t="s">
        <v>143</v>
      </c>
    </row>
    <row r="87" spans="1:8">
      <c r="A87" s="189"/>
      <c r="B87" s="235" t="s">
        <v>147</v>
      </c>
      <c r="C87" s="190"/>
      <c r="D87" s="236">
        <v>1</v>
      </c>
      <c r="E87" s="237" t="s">
        <v>82</v>
      </c>
      <c r="F87" s="213" t="s">
        <v>54</v>
      </c>
      <c r="G87" s="238">
        <v>2410</v>
      </c>
      <c r="H87" s="240" t="s">
        <v>143</v>
      </c>
    </row>
    <row r="88" spans="1:8">
      <c r="A88" s="199"/>
      <c r="B88" s="241" t="s">
        <v>148</v>
      </c>
      <c r="C88" s="201"/>
      <c r="D88" s="242">
        <v>1</v>
      </c>
      <c r="E88" s="243" t="s">
        <v>82</v>
      </c>
      <c r="F88" s="204" t="s">
        <v>54</v>
      </c>
      <c r="G88" s="238">
        <v>2480</v>
      </c>
      <c r="H88" s="244" t="s">
        <v>143</v>
      </c>
    </row>
    <row r="89" spans="1:8" s="182" customFormat="1" ht="21.75">
      <c r="A89" s="175">
        <v>4</v>
      </c>
      <c r="B89" s="176" t="s">
        <v>149</v>
      </c>
      <c r="C89" s="227"/>
      <c r="D89" s="245"/>
      <c r="E89" s="246"/>
      <c r="F89" s="247"/>
      <c r="G89" s="180"/>
      <c r="H89" s="248"/>
    </row>
    <row r="90" spans="1:8">
      <c r="A90" s="207">
        <v>4.0999999999999996</v>
      </c>
      <c r="B90" s="233" t="s">
        <v>150</v>
      </c>
      <c r="C90" s="190"/>
      <c r="D90" s="236"/>
      <c r="E90" s="237"/>
      <c r="F90" s="213"/>
      <c r="G90" s="187"/>
      <c r="H90" s="249"/>
    </row>
    <row r="91" spans="1:8">
      <c r="A91" s="189"/>
      <c r="B91" s="190" t="s">
        <v>116</v>
      </c>
      <c r="C91" s="191"/>
      <c r="D91" s="192">
        <v>17</v>
      </c>
      <c r="E91" s="193" t="s">
        <v>41</v>
      </c>
      <c r="F91" s="194">
        <v>2.42</v>
      </c>
      <c r="G91" s="195">
        <f>D91*F91</f>
        <v>41.14</v>
      </c>
      <c r="H91" s="196" t="s">
        <v>117</v>
      </c>
    </row>
    <row r="92" spans="1:8">
      <c r="A92" s="189"/>
      <c r="B92" s="190" t="s">
        <v>110</v>
      </c>
      <c r="C92" s="191"/>
      <c r="D92" s="250">
        <v>0.04</v>
      </c>
      <c r="E92" s="193" t="s">
        <v>82</v>
      </c>
      <c r="F92" s="194">
        <v>287.5</v>
      </c>
      <c r="G92" s="195">
        <f>D92*F92</f>
        <v>11.5</v>
      </c>
      <c r="H92" s="249"/>
    </row>
    <row r="93" spans="1:8">
      <c r="A93" s="189"/>
      <c r="B93" s="190" t="s">
        <v>111</v>
      </c>
      <c r="C93" s="191"/>
      <c r="D93" s="250">
        <v>0.05</v>
      </c>
      <c r="E93" s="193" t="s">
        <v>82</v>
      </c>
      <c r="F93" s="194">
        <v>362.5</v>
      </c>
      <c r="G93" s="195">
        <f>D93*F93</f>
        <v>18.125</v>
      </c>
      <c r="H93" s="249"/>
    </row>
    <row r="94" spans="1:8">
      <c r="A94" s="189"/>
      <c r="B94" s="190" t="s">
        <v>112</v>
      </c>
      <c r="C94" s="191"/>
      <c r="D94" s="192">
        <v>10</v>
      </c>
      <c r="E94" s="193" t="s">
        <v>113</v>
      </c>
      <c r="F94" s="198">
        <f>$F$10</f>
        <v>1.44E-2</v>
      </c>
      <c r="G94" s="195">
        <f>D94*F94</f>
        <v>0.14399999999999999</v>
      </c>
      <c r="H94" s="249"/>
    </row>
    <row r="95" spans="1:8">
      <c r="A95" s="251" t="s">
        <v>63</v>
      </c>
      <c r="B95" s="200" t="s">
        <v>63</v>
      </c>
      <c r="C95" s="201" t="s">
        <v>151</v>
      </c>
      <c r="D95" s="202">
        <v>1</v>
      </c>
      <c r="E95" s="203" t="s">
        <v>83</v>
      </c>
      <c r="F95" s="204" t="s">
        <v>54</v>
      </c>
      <c r="G95" s="252">
        <f>SUM(G91:G94)</f>
        <v>70.909000000000006</v>
      </c>
      <c r="H95" s="253" t="s">
        <v>63</v>
      </c>
    </row>
    <row r="96" spans="1:8">
      <c r="A96" s="207">
        <v>4.2</v>
      </c>
      <c r="B96" s="233" t="s">
        <v>152</v>
      </c>
      <c r="C96" s="190"/>
      <c r="D96" s="236"/>
      <c r="E96" s="237"/>
      <c r="F96" s="213"/>
      <c r="G96" s="187"/>
      <c r="H96" s="249"/>
    </row>
    <row r="97" spans="1:8">
      <c r="A97" s="189"/>
      <c r="B97" s="190" t="s">
        <v>116</v>
      </c>
      <c r="C97" s="191"/>
      <c r="D97" s="192">
        <v>17</v>
      </c>
      <c r="E97" s="193" t="s">
        <v>41</v>
      </c>
      <c r="F97" s="194">
        <v>2.42</v>
      </c>
      <c r="G97" s="195">
        <f t="shared" ref="G97:G102" si="0">D97*F97</f>
        <v>41.14</v>
      </c>
      <c r="H97" s="196" t="s">
        <v>117</v>
      </c>
    </row>
    <row r="98" spans="1:8">
      <c r="A98" s="189"/>
      <c r="B98" s="190" t="s">
        <v>110</v>
      </c>
      <c r="C98" s="191"/>
      <c r="D98" s="250">
        <v>0.04</v>
      </c>
      <c r="E98" s="193" t="s">
        <v>82</v>
      </c>
      <c r="F98" s="194">
        <v>287.5</v>
      </c>
      <c r="G98" s="195">
        <f t="shared" si="0"/>
        <v>11.5</v>
      </c>
      <c r="H98" s="249"/>
    </row>
    <row r="99" spans="1:8">
      <c r="A99" s="189"/>
      <c r="B99" s="190" t="s">
        <v>111</v>
      </c>
      <c r="C99" s="191"/>
      <c r="D99" s="250">
        <v>0.05</v>
      </c>
      <c r="E99" s="193" t="s">
        <v>82</v>
      </c>
      <c r="F99" s="194">
        <v>362.5</v>
      </c>
      <c r="G99" s="195">
        <f t="shared" si="0"/>
        <v>18.125</v>
      </c>
      <c r="H99" s="249"/>
    </row>
    <row r="100" spans="1:8">
      <c r="A100" s="189"/>
      <c r="B100" s="190" t="s">
        <v>153</v>
      </c>
      <c r="C100" s="191"/>
      <c r="D100" s="250">
        <v>2.2200000000000002</v>
      </c>
      <c r="E100" s="193" t="s">
        <v>41</v>
      </c>
      <c r="F100" s="254">
        <v>22.88</v>
      </c>
      <c r="G100" s="255">
        <f t="shared" si="0"/>
        <v>50.793600000000005</v>
      </c>
      <c r="H100" s="249"/>
    </row>
    <row r="101" spans="1:8">
      <c r="A101" s="189"/>
      <c r="B101" s="190" t="s">
        <v>154</v>
      </c>
      <c r="C101" s="191"/>
      <c r="D101" s="197">
        <v>7.0000000000000007E-2</v>
      </c>
      <c r="E101" s="193" t="s">
        <v>41</v>
      </c>
      <c r="F101" s="256">
        <v>16.149999999999999</v>
      </c>
      <c r="G101" s="255">
        <f t="shared" si="0"/>
        <v>1.1305000000000001</v>
      </c>
      <c r="H101" s="249"/>
    </row>
    <row r="102" spans="1:8">
      <c r="A102" s="189"/>
      <c r="B102" s="190" t="s">
        <v>112</v>
      </c>
      <c r="C102" s="191"/>
      <c r="D102" s="192">
        <v>10</v>
      </c>
      <c r="E102" s="193" t="s">
        <v>113</v>
      </c>
      <c r="F102" s="198">
        <f>$F$10</f>
        <v>1.44E-2</v>
      </c>
      <c r="G102" s="195">
        <f t="shared" si="0"/>
        <v>0.14399999999999999</v>
      </c>
      <c r="H102" s="249"/>
    </row>
    <row r="103" spans="1:8">
      <c r="A103" s="251" t="s">
        <v>63</v>
      </c>
      <c r="B103" s="200" t="s">
        <v>63</v>
      </c>
      <c r="C103" s="201" t="s">
        <v>155</v>
      </c>
      <c r="D103" s="202">
        <v>1</v>
      </c>
      <c r="E103" s="203" t="s">
        <v>83</v>
      </c>
      <c r="F103" s="204" t="s">
        <v>54</v>
      </c>
      <c r="G103" s="252">
        <f>SUM(G97:G102)</f>
        <v>122.83310000000002</v>
      </c>
      <c r="H103" s="253" t="s">
        <v>63</v>
      </c>
    </row>
    <row r="104" spans="1:8">
      <c r="A104" s="207">
        <v>4.3</v>
      </c>
      <c r="B104" s="233" t="s">
        <v>156</v>
      </c>
      <c r="C104" s="190"/>
      <c r="D104" s="236"/>
      <c r="E104" s="237"/>
      <c r="F104" s="213"/>
      <c r="G104" s="187"/>
      <c r="H104" s="249"/>
    </row>
    <row r="105" spans="1:8">
      <c r="A105" s="189"/>
      <c r="B105" s="190" t="s">
        <v>116</v>
      </c>
      <c r="C105" s="191"/>
      <c r="D105" s="192">
        <v>17</v>
      </c>
      <c r="E105" s="193" t="s">
        <v>41</v>
      </c>
      <c r="F105" s="194">
        <v>2.42</v>
      </c>
      <c r="G105" s="195">
        <f t="shared" ref="G105:G110" si="1">D105*F105</f>
        <v>41.14</v>
      </c>
      <c r="H105" s="196" t="s">
        <v>117</v>
      </c>
    </row>
    <row r="106" spans="1:8">
      <c r="A106" s="189"/>
      <c r="B106" s="190" t="s">
        <v>110</v>
      </c>
      <c r="C106" s="191"/>
      <c r="D106" s="250">
        <v>0.04</v>
      </c>
      <c r="E106" s="193" t="s">
        <v>82</v>
      </c>
      <c r="F106" s="194">
        <v>287.5</v>
      </c>
      <c r="G106" s="195">
        <f t="shared" si="1"/>
        <v>11.5</v>
      </c>
      <c r="H106" s="249"/>
    </row>
    <row r="107" spans="1:8">
      <c r="A107" s="189"/>
      <c r="B107" s="190" t="s">
        <v>111</v>
      </c>
      <c r="C107" s="191"/>
      <c r="D107" s="250">
        <v>0.05</v>
      </c>
      <c r="E107" s="193" t="s">
        <v>82</v>
      </c>
      <c r="F107" s="194">
        <v>362.5</v>
      </c>
      <c r="G107" s="195">
        <f t="shared" si="1"/>
        <v>18.125</v>
      </c>
      <c r="H107" s="249"/>
    </row>
    <row r="108" spans="1:8">
      <c r="A108" s="189"/>
      <c r="B108" s="190" t="s">
        <v>157</v>
      </c>
      <c r="C108" s="191"/>
      <c r="D108" s="250">
        <v>4.99</v>
      </c>
      <c r="E108" s="193" t="s">
        <v>41</v>
      </c>
      <c r="F108" s="254">
        <v>21.98</v>
      </c>
      <c r="G108" s="255">
        <f t="shared" si="1"/>
        <v>109.68020000000001</v>
      </c>
      <c r="H108" s="249"/>
    </row>
    <row r="109" spans="1:8">
      <c r="A109" s="189"/>
      <c r="B109" s="190" t="s">
        <v>154</v>
      </c>
      <c r="C109" s="191"/>
      <c r="D109" s="197">
        <v>7.0000000000000007E-2</v>
      </c>
      <c r="E109" s="193" t="s">
        <v>41</v>
      </c>
      <c r="F109" s="256">
        <v>16.149999999999999</v>
      </c>
      <c r="G109" s="255">
        <f t="shared" si="1"/>
        <v>1.1305000000000001</v>
      </c>
      <c r="H109" s="249"/>
    </row>
    <row r="110" spans="1:8">
      <c r="A110" s="189"/>
      <c r="B110" s="190" t="s">
        <v>112</v>
      </c>
      <c r="C110" s="191"/>
      <c r="D110" s="192">
        <v>10</v>
      </c>
      <c r="E110" s="193" t="s">
        <v>113</v>
      </c>
      <c r="F110" s="198">
        <f>$F$10</f>
        <v>1.44E-2</v>
      </c>
      <c r="G110" s="195">
        <f t="shared" si="1"/>
        <v>0.14399999999999999</v>
      </c>
      <c r="H110" s="249"/>
    </row>
    <row r="111" spans="1:8" ht="21.75" thickBot="1">
      <c r="A111" s="257" t="s">
        <v>63</v>
      </c>
      <c r="B111" s="217" t="s">
        <v>63</v>
      </c>
      <c r="C111" s="218" t="s">
        <v>155</v>
      </c>
      <c r="D111" s="219">
        <v>1</v>
      </c>
      <c r="E111" s="258" t="s">
        <v>83</v>
      </c>
      <c r="F111" s="259" t="s">
        <v>54</v>
      </c>
      <c r="G111" s="260">
        <f>SUM(G105:G110)</f>
        <v>181.71970000000002</v>
      </c>
      <c r="H111" s="222" t="s">
        <v>63</v>
      </c>
    </row>
    <row r="112" spans="1:8">
      <c r="A112" s="225"/>
      <c r="B112" s="223"/>
      <c r="C112" s="223"/>
      <c r="D112" s="224"/>
      <c r="E112" s="261"/>
      <c r="F112" s="262"/>
      <c r="G112" s="545" t="str">
        <f>$G$37</f>
        <v xml:space="preserve"> เมษายน 2549</v>
      </c>
      <c r="H112" s="545"/>
    </row>
    <row r="113" spans="1:8" ht="21.75">
      <c r="A113" s="533" t="s">
        <v>158</v>
      </c>
      <c r="B113" s="533"/>
      <c r="C113" s="533"/>
      <c r="D113" s="533"/>
      <c r="E113" s="533"/>
      <c r="F113" s="533"/>
      <c r="G113" s="533"/>
      <c r="H113" s="533"/>
    </row>
    <row r="114" spans="1:8" s="182" customFormat="1" ht="38.25" customHeight="1" thickBot="1">
      <c r="A114" s="547" t="s">
        <v>123</v>
      </c>
      <c r="B114" s="547"/>
      <c r="C114" s="547"/>
      <c r="D114" s="547"/>
      <c r="E114" s="547"/>
      <c r="F114" s="547"/>
      <c r="G114" s="547"/>
      <c r="H114" s="547"/>
    </row>
    <row r="115" spans="1:8">
      <c r="A115" s="535" t="s">
        <v>91</v>
      </c>
      <c r="B115" s="537" t="s">
        <v>0</v>
      </c>
      <c r="C115" s="538"/>
      <c r="D115" s="541" t="s">
        <v>1</v>
      </c>
      <c r="E115" s="541" t="s">
        <v>2</v>
      </c>
      <c r="F115" s="171" t="s">
        <v>104</v>
      </c>
      <c r="G115" s="172" t="s">
        <v>105</v>
      </c>
      <c r="H115" s="543" t="s">
        <v>12</v>
      </c>
    </row>
    <row r="116" spans="1:8">
      <c r="A116" s="536"/>
      <c r="B116" s="539"/>
      <c r="C116" s="540"/>
      <c r="D116" s="542"/>
      <c r="E116" s="542"/>
      <c r="F116" s="173" t="s">
        <v>93</v>
      </c>
      <c r="G116" s="174" t="s">
        <v>93</v>
      </c>
      <c r="H116" s="544"/>
    </row>
    <row r="117" spans="1:8" s="182" customFormat="1" ht="21.75">
      <c r="A117" s="175">
        <v>5</v>
      </c>
      <c r="B117" s="176" t="s">
        <v>159</v>
      </c>
      <c r="C117" s="227"/>
      <c r="D117" s="245"/>
      <c r="E117" s="246"/>
      <c r="F117" s="247"/>
      <c r="G117" s="180"/>
      <c r="H117" s="248"/>
    </row>
    <row r="118" spans="1:8">
      <c r="A118" s="207">
        <v>5.0999999999999996</v>
      </c>
      <c r="B118" s="233" t="s">
        <v>160</v>
      </c>
      <c r="C118" s="190"/>
      <c r="D118" s="236"/>
      <c r="E118" s="237"/>
      <c r="F118" s="213"/>
      <c r="G118" s="187"/>
      <c r="H118" s="249"/>
    </row>
    <row r="119" spans="1:8">
      <c r="A119" s="189"/>
      <c r="B119" s="190" t="s">
        <v>161</v>
      </c>
      <c r="C119" s="191"/>
      <c r="D119" s="197">
        <v>3.36</v>
      </c>
      <c r="E119" s="193" t="s">
        <v>41</v>
      </c>
      <c r="F119" s="194">
        <v>2.67</v>
      </c>
      <c r="G119" s="255">
        <f t="shared" ref="G119:G126" si="2">D119*F119</f>
        <v>8.9711999999999996</v>
      </c>
      <c r="H119" s="196" t="s">
        <v>63</v>
      </c>
    </row>
    <row r="120" spans="1:8">
      <c r="A120" s="189"/>
      <c r="B120" s="190" t="s">
        <v>110</v>
      </c>
      <c r="C120" s="191"/>
      <c r="D120" s="250">
        <v>0.01</v>
      </c>
      <c r="E120" s="193" t="s">
        <v>82</v>
      </c>
      <c r="F120" s="194">
        <v>514.02</v>
      </c>
      <c r="G120" s="255">
        <f t="shared" si="2"/>
        <v>5.1402000000000001</v>
      </c>
      <c r="H120" s="249"/>
    </row>
    <row r="121" spans="1:8">
      <c r="A121" s="189"/>
      <c r="B121" s="190" t="s">
        <v>111</v>
      </c>
      <c r="C121" s="191"/>
      <c r="D121" s="250">
        <v>0.02</v>
      </c>
      <c r="E121" s="193" t="s">
        <v>82</v>
      </c>
      <c r="F121" s="194">
        <v>346.26</v>
      </c>
      <c r="G121" s="255">
        <f t="shared" si="2"/>
        <v>6.9252000000000002</v>
      </c>
      <c r="H121" s="249"/>
    </row>
    <row r="122" spans="1:8">
      <c r="A122" s="189"/>
      <c r="B122" s="190" t="s">
        <v>112</v>
      </c>
      <c r="C122" s="191"/>
      <c r="D122" s="197">
        <v>1.8</v>
      </c>
      <c r="E122" s="193" t="s">
        <v>113</v>
      </c>
      <c r="F122" s="198">
        <v>1.44E-2</v>
      </c>
      <c r="G122" s="255">
        <f t="shared" si="2"/>
        <v>2.5919999999999999E-2</v>
      </c>
      <c r="H122" s="249"/>
    </row>
    <row r="123" spans="1:8">
      <c r="A123" s="189"/>
      <c r="B123" s="190" t="s">
        <v>162</v>
      </c>
      <c r="C123" s="191"/>
      <c r="D123" s="250">
        <v>0.25</v>
      </c>
      <c r="E123" s="193" t="s">
        <v>83</v>
      </c>
      <c r="F123" s="263">
        <v>230</v>
      </c>
      <c r="G123" s="255">
        <f t="shared" si="2"/>
        <v>57.5</v>
      </c>
      <c r="H123" s="249"/>
    </row>
    <row r="124" spans="1:8">
      <c r="A124" s="189"/>
      <c r="B124" s="190" t="s">
        <v>153</v>
      </c>
      <c r="C124" s="191"/>
      <c r="D124" s="250">
        <v>0.56000000000000005</v>
      </c>
      <c r="E124" s="193" t="s">
        <v>41</v>
      </c>
      <c r="F124" s="254">
        <v>19.7</v>
      </c>
      <c r="G124" s="255">
        <f t="shared" si="2"/>
        <v>11.032</v>
      </c>
      <c r="H124" s="249"/>
    </row>
    <row r="125" spans="1:8">
      <c r="A125" s="189"/>
      <c r="B125" s="190" t="s">
        <v>157</v>
      </c>
      <c r="C125" s="191"/>
      <c r="D125" s="250">
        <v>2</v>
      </c>
      <c r="E125" s="193" t="s">
        <v>41</v>
      </c>
      <c r="F125" s="254">
        <v>19.649999999999999</v>
      </c>
      <c r="G125" s="255">
        <f t="shared" si="2"/>
        <v>39.299999999999997</v>
      </c>
      <c r="H125" s="249"/>
    </row>
    <row r="126" spans="1:8">
      <c r="A126" s="189"/>
      <c r="B126" s="190" t="s">
        <v>154</v>
      </c>
      <c r="C126" s="191"/>
      <c r="D126" s="197">
        <v>7.0000000000000007E-2</v>
      </c>
      <c r="E126" s="193" t="s">
        <v>41</v>
      </c>
      <c r="F126" s="256">
        <v>30.37</v>
      </c>
      <c r="G126" s="255">
        <f t="shared" si="2"/>
        <v>2.1259000000000001</v>
      </c>
      <c r="H126" s="249"/>
    </row>
    <row r="127" spans="1:8">
      <c r="A127" s="251" t="s">
        <v>63</v>
      </c>
      <c r="B127" s="200" t="s">
        <v>63</v>
      </c>
      <c r="C127" s="201" t="s">
        <v>163</v>
      </c>
      <c r="D127" s="202">
        <v>1</v>
      </c>
      <c r="E127" s="203" t="s">
        <v>164</v>
      </c>
      <c r="F127" s="204" t="s">
        <v>54</v>
      </c>
      <c r="G127" s="252">
        <f>SUM(G119:G126)</f>
        <v>131.02042</v>
      </c>
      <c r="H127" s="215" t="s">
        <v>115</v>
      </c>
    </row>
    <row r="128" spans="1:8" s="182" customFormat="1" ht="21.75">
      <c r="A128" s="175">
        <v>6</v>
      </c>
      <c r="B128" s="176" t="s">
        <v>165</v>
      </c>
      <c r="C128" s="227"/>
      <c r="D128" s="245"/>
      <c r="E128" s="246"/>
      <c r="F128" s="247"/>
      <c r="G128" s="264"/>
      <c r="H128" s="181"/>
    </row>
    <row r="129" spans="1:8">
      <c r="A129" s="183">
        <v>6.1</v>
      </c>
      <c r="B129" s="233" t="s">
        <v>166</v>
      </c>
      <c r="C129" s="190"/>
      <c r="D129" s="192"/>
      <c r="E129" s="193"/>
      <c r="F129" s="213"/>
      <c r="G129" s="265"/>
      <c r="H129" s="188"/>
    </row>
    <row r="130" spans="1:8">
      <c r="A130" s="266"/>
      <c r="B130" s="190" t="s">
        <v>167</v>
      </c>
      <c r="C130" s="191"/>
      <c r="D130" s="197">
        <v>5.24</v>
      </c>
      <c r="E130" s="193" t="s">
        <v>113</v>
      </c>
      <c r="F130" s="263">
        <v>30</v>
      </c>
      <c r="G130" s="267">
        <f>D130*F130</f>
        <v>157.20000000000002</v>
      </c>
      <c r="H130" s="188"/>
    </row>
    <row r="131" spans="1:8">
      <c r="A131" s="251"/>
      <c r="B131" s="200"/>
      <c r="C131" s="201" t="s">
        <v>168</v>
      </c>
      <c r="D131" s="202">
        <v>1</v>
      </c>
      <c r="E131" s="203" t="s">
        <v>82</v>
      </c>
      <c r="F131" s="204" t="s">
        <v>54</v>
      </c>
      <c r="G131" s="268">
        <f>SUM(G130)</f>
        <v>157.20000000000002</v>
      </c>
      <c r="H131" s="206" t="s">
        <v>115</v>
      </c>
    </row>
    <row r="132" spans="1:8" s="182" customFormat="1" ht="21.75">
      <c r="A132" s="175">
        <v>7</v>
      </c>
      <c r="B132" s="176" t="s">
        <v>169</v>
      </c>
      <c r="C132" s="227"/>
      <c r="D132" s="245"/>
      <c r="E132" s="246"/>
      <c r="F132" s="247"/>
      <c r="G132" s="264"/>
      <c r="H132" s="181"/>
    </row>
    <row r="133" spans="1:8">
      <c r="A133" s="183">
        <v>7.1</v>
      </c>
      <c r="B133" s="233" t="s">
        <v>170</v>
      </c>
      <c r="C133" s="190"/>
      <c r="D133" s="192"/>
      <c r="E133" s="193"/>
      <c r="F133" s="213"/>
      <c r="G133" s="265"/>
      <c r="H133" s="188"/>
    </row>
    <row r="134" spans="1:8">
      <c r="A134" s="266"/>
      <c r="B134" s="190" t="s">
        <v>171</v>
      </c>
      <c r="C134" s="191"/>
      <c r="D134" s="197">
        <f>1*50%</f>
        <v>0.5</v>
      </c>
      <c r="E134" s="193" t="s">
        <v>172</v>
      </c>
      <c r="F134" s="263">
        <v>475</v>
      </c>
      <c r="G134" s="267">
        <f>D134*F134</f>
        <v>237.5</v>
      </c>
      <c r="H134" s="188"/>
    </row>
    <row r="135" spans="1:8">
      <c r="A135" s="269"/>
      <c r="B135" s="190" t="s">
        <v>173</v>
      </c>
      <c r="C135" s="191"/>
      <c r="D135" s="197">
        <f>D134*30%</f>
        <v>0.15</v>
      </c>
      <c r="E135" s="193" t="s">
        <v>172</v>
      </c>
      <c r="F135" s="263">
        <v>410</v>
      </c>
      <c r="G135" s="267">
        <f>D135*F135</f>
        <v>61.5</v>
      </c>
      <c r="H135" s="270"/>
    </row>
    <row r="136" spans="1:8">
      <c r="A136" s="269"/>
      <c r="B136" s="190" t="s">
        <v>174</v>
      </c>
      <c r="C136" s="191"/>
      <c r="D136" s="197">
        <f>D134*25%</f>
        <v>0.125</v>
      </c>
      <c r="E136" s="193" t="s">
        <v>41</v>
      </c>
      <c r="F136" s="271">
        <v>12.92</v>
      </c>
      <c r="G136" s="267">
        <f>D136*F136</f>
        <v>1.615</v>
      </c>
      <c r="H136" s="270"/>
    </row>
    <row r="137" spans="1:8">
      <c r="A137" s="251"/>
      <c r="B137" s="200"/>
      <c r="C137" s="201" t="s">
        <v>175</v>
      </c>
      <c r="D137" s="202">
        <v>1</v>
      </c>
      <c r="E137" s="203" t="s">
        <v>83</v>
      </c>
      <c r="F137" s="204" t="s">
        <v>54</v>
      </c>
      <c r="G137" s="268">
        <f>SUM(G134:G136)</f>
        <v>300.61500000000001</v>
      </c>
      <c r="H137" s="206" t="s">
        <v>115</v>
      </c>
    </row>
    <row r="138" spans="1:8">
      <c r="A138" s="183">
        <v>7.2</v>
      </c>
      <c r="B138" s="233" t="s">
        <v>176</v>
      </c>
      <c r="C138" s="190"/>
      <c r="D138" s="192"/>
      <c r="E138" s="193"/>
      <c r="F138" s="213"/>
      <c r="G138" s="265"/>
      <c r="H138" s="188"/>
    </row>
    <row r="139" spans="1:8">
      <c r="A139" s="266"/>
      <c r="B139" s="190" t="s">
        <v>171</v>
      </c>
      <c r="C139" s="191"/>
      <c r="D139" s="197">
        <f>1*60%</f>
        <v>0.6</v>
      </c>
      <c r="E139" s="193" t="s">
        <v>172</v>
      </c>
      <c r="F139" s="263">
        <v>475</v>
      </c>
      <c r="G139" s="267">
        <f>D139*F139</f>
        <v>285</v>
      </c>
      <c r="H139" s="188"/>
    </row>
    <row r="140" spans="1:8">
      <c r="A140" s="269"/>
      <c r="B140" s="190" t="s">
        <v>173</v>
      </c>
      <c r="C140" s="191"/>
      <c r="D140" s="197">
        <f>D139*30%</f>
        <v>0.18</v>
      </c>
      <c r="E140" s="193" t="s">
        <v>172</v>
      </c>
      <c r="F140" s="263">
        <v>410</v>
      </c>
      <c r="G140" s="267">
        <f>D140*F140</f>
        <v>73.8</v>
      </c>
      <c r="H140" s="270"/>
    </row>
    <row r="141" spans="1:8">
      <c r="A141" s="269"/>
      <c r="B141" s="190" t="s">
        <v>174</v>
      </c>
      <c r="C141" s="191"/>
      <c r="D141" s="197">
        <f>D139*25%</f>
        <v>0.15</v>
      </c>
      <c r="E141" s="193" t="s">
        <v>41</v>
      </c>
      <c r="F141" s="271">
        <v>12.92</v>
      </c>
      <c r="G141" s="267">
        <f>D141*F141</f>
        <v>1.9379999999999999</v>
      </c>
      <c r="H141" s="270"/>
    </row>
    <row r="142" spans="1:8">
      <c r="A142" s="251"/>
      <c r="B142" s="200"/>
      <c r="C142" s="201" t="s">
        <v>177</v>
      </c>
      <c r="D142" s="202">
        <v>1</v>
      </c>
      <c r="E142" s="203" t="s">
        <v>83</v>
      </c>
      <c r="F142" s="204" t="s">
        <v>54</v>
      </c>
      <c r="G142" s="268">
        <f>SUM(G139:G141)</f>
        <v>360.738</v>
      </c>
      <c r="H142" s="206" t="s">
        <v>115</v>
      </c>
    </row>
    <row r="143" spans="1:8">
      <c r="A143" s="183">
        <v>7.3</v>
      </c>
      <c r="B143" s="233" t="s">
        <v>178</v>
      </c>
      <c r="C143" s="190"/>
      <c r="D143" s="192"/>
      <c r="E143" s="193"/>
      <c r="F143" s="213"/>
      <c r="G143" s="265"/>
      <c r="H143" s="188"/>
    </row>
    <row r="144" spans="1:8">
      <c r="A144" s="266"/>
      <c r="B144" s="190" t="s">
        <v>171</v>
      </c>
      <c r="C144" s="191"/>
      <c r="D144" s="197">
        <f>1*80%</f>
        <v>0.8</v>
      </c>
      <c r="E144" s="193" t="s">
        <v>172</v>
      </c>
      <c r="F144" s="263">
        <v>475</v>
      </c>
      <c r="G144" s="267">
        <f>D144*F144</f>
        <v>380</v>
      </c>
      <c r="H144" s="188"/>
    </row>
    <row r="145" spans="1:10">
      <c r="A145" s="269"/>
      <c r="B145" s="190" t="s">
        <v>173</v>
      </c>
      <c r="C145" s="191"/>
      <c r="D145" s="197">
        <f>D144*30%</f>
        <v>0.24</v>
      </c>
      <c r="E145" s="193" t="s">
        <v>172</v>
      </c>
      <c r="F145" s="263">
        <v>410</v>
      </c>
      <c r="G145" s="267">
        <f>D145*F145</f>
        <v>98.399999999999991</v>
      </c>
      <c r="H145" s="270"/>
    </row>
    <row r="146" spans="1:10">
      <c r="A146" s="269"/>
      <c r="B146" s="190" t="s">
        <v>174</v>
      </c>
      <c r="C146" s="191"/>
      <c r="D146" s="197">
        <f>D144*25%</f>
        <v>0.2</v>
      </c>
      <c r="E146" s="193" t="s">
        <v>41</v>
      </c>
      <c r="F146" s="271">
        <v>12.92</v>
      </c>
      <c r="G146" s="267">
        <f>D146*F146</f>
        <v>2.5840000000000001</v>
      </c>
      <c r="H146" s="270"/>
    </row>
    <row r="147" spans="1:10">
      <c r="A147" s="266"/>
      <c r="B147" s="212"/>
      <c r="C147" s="190" t="s">
        <v>179</v>
      </c>
      <c r="D147" s="192">
        <v>1</v>
      </c>
      <c r="E147" s="193" t="s">
        <v>83</v>
      </c>
      <c r="F147" s="213" t="s">
        <v>54</v>
      </c>
      <c r="G147" s="272">
        <f>SUM(G144:G146)</f>
        <v>480.98399999999998</v>
      </c>
      <c r="H147" s="215" t="s">
        <v>115</v>
      </c>
    </row>
    <row r="148" spans="1:10" ht="21.75" thickBot="1">
      <c r="A148" s="257"/>
      <c r="B148" s="217"/>
      <c r="C148" s="218"/>
      <c r="D148" s="219"/>
      <c r="E148" s="258"/>
      <c r="F148" s="259"/>
      <c r="G148" s="273"/>
      <c r="H148" s="222"/>
    </row>
    <row r="149" spans="1:10">
      <c r="A149" s="225"/>
      <c r="B149" s="223"/>
      <c r="C149" s="223"/>
      <c r="D149" s="224"/>
      <c r="E149" s="261"/>
      <c r="F149" s="262"/>
      <c r="G149" s="545" t="str">
        <f>$G$37</f>
        <v xml:space="preserve"> เมษายน 2549</v>
      </c>
      <c r="H149" s="545"/>
    </row>
    <row r="150" spans="1:10" ht="21.75">
      <c r="A150" s="533" t="s">
        <v>180</v>
      </c>
      <c r="B150" s="533"/>
      <c r="C150" s="533"/>
      <c r="D150" s="533"/>
      <c r="E150" s="533"/>
      <c r="F150" s="533"/>
      <c r="G150" s="533"/>
      <c r="H150" s="533"/>
    </row>
    <row r="151" spans="1:10" ht="38.25" customHeight="1" thickBot="1">
      <c r="A151" s="547" t="s">
        <v>123</v>
      </c>
      <c r="B151" s="547"/>
      <c r="C151" s="547"/>
      <c r="D151" s="547"/>
      <c r="E151" s="547"/>
      <c r="F151" s="547"/>
      <c r="G151" s="547"/>
      <c r="H151" s="547"/>
    </row>
    <row r="152" spans="1:10">
      <c r="A152" s="535" t="s">
        <v>91</v>
      </c>
      <c r="B152" s="537" t="s">
        <v>0</v>
      </c>
      <c r="C152" s="538"/>
      <c r="D152" s="541" t="s">
        <v>1</v>
      </c>
      <c r="E152" s="541" t="s">
        <v>2</v>
      </c>
      <c r="F152" s="171" t="s">
        <v>104</v>
      </c>
      <c r="G152" s="172" t="s">
        <v>105</v>
      </c>
      <c r="H152" s="543" t="s">
        <v>12</v>
      </c>
    </row>
    <row r="153" spans="1:10">
      <c r="A153" s="536"/>
      <c r="B153" s="539"/>
      <c r="C153" s="540"/>
      <c r="D153" s="542"/>
      <c r="E153" s="542"/>
      <c r="F153" s="173" t="s">
        <v>93</v>
      </c>
      <c r="G153" s="174" t="s">
        <v>93</v>
      </c>
      <c r="H153" s="544"/>
    </row>
    <row r="154" spans="1:10" s="182" customFormat="1" ht="21.75">
      <c r="A154" s="274">
        <v>8</v>
      </c>
      <c r="B154" s="275" t="s">
        <v>181</v>
      </c>
      <c r="C154" s="276"/>
      <c r="D154" s="277"/>
      <c r="E154" s="277"/>
      <c r="F154" s="278"/>
      <c r="G154" s="279" t="s">
        <v>63</v>
      </c>
      <c r="H154" s="234" t="s">
        <v>182</v>
      </c>
    </row>
    <row r="155" spans="1:10">
      <c r="A155" s="207">
        <v>8.1</v>
      </c>
      <c r="B155" s="184" t="s">
        <v>183</v>
      </c>
      <c r="C155" s="280"/>
      <c r="D155" s="208"/>
      <c r="E155" s="208"/>
      <c r="F155" s="209"/>
      <c r="G155" s="210" t="s">
        <v>63</v>
      </c>
      <c r="H155" s="234" t="s">
        <v>184</v>
      </c>
    </row>
    <row r="156" spans="1:10">
      <c r="A156" s="189"/>
      <c r="B156" s="190" t="s">
        <v>185</v>
      </c>
      <c r="C156" s="185"/>
      <c r="D156" s="192">
        <v>138</v>
      </c>
      <c r="E156" s="193" t="s">
        <v>186</v>
      </c>
      <c r="F156" s="194">
        <v>1.89</v>
      </c>
      <c r="G156" s="255">
        <f>D156*F156</f>
        <v>260.82</v>
      </c>
      <c r="H156" s="188"/>
      <c r="J156" s="170" t="s">
        <v>1285</v>
      </c>
    </row>
    <row r="157" spans="1:10">
      <c r="A157" s="189"/>
      <c r="B157" s="190" t="s">
        <v>161</v>
      </c>
      <c r="C157" s="191"/>
      <c r="D157" s="197">
        <v>16.010000000000002</v>
      </c>
      <c r="E157" s="193" t="s">
        <v>41</v>
      </c>
      <c r="F157" s="194">
        <v>2.67</v>
      </c>
      <c r="G157" s="255">
        <f>D157*F157</f>
        <v>42.746700000000004</v>
      </c>
      <c r="H157" s="239" t="s">
        <v>63</v>
      </c>
    </row>
    <row r="158" spans="1:10">
      <c r="A158" s="189"/>
      <c r="B158" s="190" t="s">
        <v>187</v>
      </c>
      <c r="C158" s="191"/>
      <c r="D158" s="197">
        <v>10.29</v>
      </c>
      <c r="E158" s="193" t="s">
        <v>41</v>
      </c>
      <c r="F158" s="194">
        <v>2</v>
      </c>
      <c r="G158" s="255">
        <f>D158*F158</f>
        <v>20.58</v>
      </c>
      <c r="H158" s="188"/>
    </row>
    <row r="159" spans="1:10">
      <c r="A159" s="189"/>
      <c r="B159" s="190" t="s">
        <v>110</v>
      </c>
      <c r="C159" s="191"/>
      <c r="D159" s="197">
        <v>0.05</v>
      </c>
      <c r="E159" s="193" t="s">
        <v>82</v>
      </c>
      <c r="F159" s="194">
        <v>514.02</v>
      </c>
      <c r="G159" s="255">
        <f>D159*F159</f>
        <v>25.701000000000001</v>
      </c>
      <c r="H159" s="188"/>
    </row>
    <row r="160" spans="1:10">
      <c r="A160" s="189"/>
      <c r="B160" s="190" t="s">
        <v>112</v>
      </c>
      <c r="C160" s="191"/>
      <c r="D160" s="192">
        <v>10</v>
      </c>
      <c r="E160" s="193" t="s">
        <v>113</v>
      </c>
      <c r="F160" s="198">
        <v>1.44E-2</v>
      </c>
      <c r="G160" s="255">
        <f>D160*F160</f>
        <v>0.14399999999999999</v>
      </c>
      <c r="H160" s="188"/>
    </row>
    <row r="161" spans="1:9">
      <c r="A161" s="199"/>
      <c r="B161" s="200"/>
      <c r="C161" s="201" t="s">
        <v>188</v>
      </c>
      <c r="D161" s="202">
        <v>1</v>
      </c>
      <c r="E161" s="203" t="s">
        <v>83</v>
      </c>
      <c r="F161" s="204" t="s">
        <v>54</v>
      </c>
      <c r="G161" s="205">
        <f>SUM(G156:G160)</f>
        <v>349.99169999999998</v>
      </c>
      <c r="H161" s="206" t="s">
        <v>115</v>
      </c>
    </row>
    <row r="162" spans="1:9">
      <c r="A162" s="207">
        <v>8.1999999999999993</v>
      </c>
      <c r="B162" s="184" t="s">
        <v>189</v>
      </c>
      <c r="C162" s="281"/>
      <c r="D162" s="208"/>
      <c r="E162" s="208"/>
      <c r="F162" s="209"/>
      <c r="G162" s="210" t="s">
        <v>63</v>
      </c>
      <c r="H162" s="188"/>
    </row>
    <row r="163" spans="1:9">
      <c r="A163" s="189"/>
      <c r="B163" s="190" t="s">
        <v>185</v>
      </c>
      <c r="C163" s="191"/>
      <c r="D163" s="192">
        <v>276</v>
      </c>
      <c r="E163" s="193" t="s">
        <v>186</v>
      </c>
      <c r="F163" s="194">
        <v>0.65</v>
      </c>
      <c r="G163" s="255">
        <f>D163*F163</f>
        <v>179.4</v>
      </c>
      <c r="H163" s="188"/>
    </row>
    <row r="164" spans="1:9">
      <c r="A164" s="189"/>
      <c r="B164" s="190" t="s">
        <v>161</v>
      </c>
      <c r="C164" s="191"/>
      <c r="D164" s="197">
        <v>34</v>
      </c>
      <c r="E164" s="193" t="s">
        <v>41</v>
      </c>
      <c r="F164" s="194">
        <v>2.08</v>
      </c>
      <c r="G164" s="255">
        <f>D164*F164</f>
        <v>70.72</v>
      </c>
      <c r="H164" s="239" t="s">
        <v>63</v>
      </c>
    </row>
    <row r="165" spans="1:9">
      <c r="A165" s="189"/>
      <c r="B165" s="190" t="s">
        <v>187</v>
      </c>
      <c r="C165" s="191"/>
      <c r="D165" s="197">
        <v>20.59</v>
      </c>
      <c r="E165" s="193" t="s">
        <v>41</v>
      </c>
      <c r="F165" s="194">
        <v>2</v>
      </c>
      <c r="G165" s="255">
        <f>D165*F165</f>
        <v>41.18</v>
      </c>
      <c r="H165" s="188"/>
    </row>
    <row r="166" spans="1:9">
      <c r="A166" s="189"/>
      <c r="B166" s="190" t="s">
        <v>110</v>
      </c>
      <c r="C166" s="191"/>
      <c r="D166" s="197">
        <v>0.12</v>
      </c>
      <c r="E166" s="193" t="s">
        <v>82</v>
      </c>
      <c r="F166" s="194">
        <v>287.5</v>
      </c>
      <c r="G166" s="255">
        <f>D166*F166</f>
        <v>34.5</v>
      </c>
      <c r="H166" s="188"/>
    </row>
    <row r="167" spans="1:9">
      <c r="A167" s="189"/>
      <c r="B167" s="190" t="s">
        <v>112</v>
      </c>
      <c r="C167" s="191"/>
      <c r="D167" s="192">
        <v>20</v>
      </c>
      <c r="E167" s="193" t="s">
        <v>113</v>
      </c>
      <c r="F167" s="198">
        <v>1.44E-2</v>
      </c>
      <c r="G167" s="255">
        <f>D167*F167</f>
        <v>0.28799999999999998</v>
      </c>
      <c r="H167" s="188"/>
    </row>
    <row r="168" spans="1:9">
      <c r="A168" s="199"/>
      <c r="B168" s="200"/>
      <c r="C168" s="201" t="s">
        <v>188</v>
      </c>
      <c r="D168" s="202">
        <v>1</v>
      </c>
      <c r="E168" s="203" t="s">
        <v>83</v>
      </c>
      <c r="F168" s="204" t="s">
        <v>54</v>
      </c>
      <c r="G168" s="205">
        <f>SUM(G163:G167)</f>
        <v>326.08800000000002</v>
      </c>
      <c r="H168" s="206" t="s">
        <v>115</v>
      </c>
    </row>
    <row r="169" spans="1:9">
      <c r="A169" s="282">
        <v>8.3000000000000007</v>
      </c>
      <c r="B169" s="184" t="s">
        <v>190</v>
      </c>
      <c r="C169" s="281"/>
      <c r="D169" s="208"/>
      <c r="E169" s="208"/>
      <c r="F169" s="209"/>
      <c r="G169" s="210" t="s">
        <v>63</v>
      </c>
      <c r="H169" s="188"/>
    </row>
    <row r="170" spans="1:9">
      <c r="A170" s="189"/>
      <c r="B170" s="190" t="s">
        <v>191</v>
      </c>
      <c r="C170" s="191"/>
      <c r="D170" s="192">
        <v>139.69999999999999</v>
      </c>
      <c r="E170" s="193" t="s">
        <v>186</v>
      </c>
      <c r="F170" s="283">
        <v>1.03</v>
      </c>
      <c r="G170" s="255">
        <f>D170*F170</f>
        <v>143.89099999999999</v>
      </c>
      <c r="H170" s="188"/>
    </row>
    <row r="171" spans="1:9">
      <c r="A171" s="189"/>
      <c r="B171" s="190" t="s">
        <v>161</v>
      </c>
      <c r="C171" s="191"/>
      <c r="D171" s="197">
        <v>16</v>
      </c>
      <c r="E171" s="193" t="s">
        <v>41</v>
      </c>
      <c r="F171" s="283">
        <v>3.1</v>
      </c>
      <c r="G171" s="255">
        <f>D171*F171</f>
        <v>49.6</v>
      </c>
      <c r="H171" s="239" t="s">
        <v>63</v>
      </c>
      <c r="I171" s="170" t="s">
        <v>1116</v>
      </c>
    </row>
    <row r="172" spans="1:9">
      <c r="A172" s="189"/>
      <c r="B172" s="190" t="s">
        <v>187</v>
      </c>
      <c r="C172" s="191"/>
      <c r="D172" s="197">
        <v>10.29</v>
      </c>
      <c r="E172" s="193" t="s">
        <v>41</v>
      </c>
      <c r="F172" s="194">
        <v>2</v>
      </c>
      <c r="G172" s="255">
        <f>D172*F172</f>
        <v>20.58</v>
      </c>
      <c r="H172" s="188"/>
    </row>
    <row r="173" spans="1:9">
      <c r="A173" s="189"/>
      <c r="B173" s="190" t="s">
        <v>110</v>
      </c>
      <c r="C173" s="191"/>
      <c r="D173" s="197">
        <v>0.05</v>
      </c>
      <c r="E173" s="193" t="s">
        <v>82</v>
      </c>
      <c r="F173" s="283">
        <v>470.28</v>
      </c>
      <c r="G173" s="255">
        <f>D173*F173</f>
        <v>23.513999999999999</v>
      </c>
      <c r="H173" s="188"/>
    </row>
    <row r="174" spans="1:9">
      <c r="A174" s="189"/>
      <c r="B174" s="190" t="s">
        <v>112</v>
      </c>
      <c r="C174" s="191"/>
      <c r="D174" s="192">
        <v>10</v>
      </c>
      <c r="E174" s="193" t="s">
        <v>113</v>
      </c>
      <c r="F174" s="198">
        <v>1.44E-2</v>
      </c>
      <c r="G174" s="255">
        <f>D174*F174</f>
        <v>0.14399999999999999</v>
      </c>
      <c r="H174" s="188"/>
    </row>
    <row r="175" spans="1:9">
      <c r="A175" s="199"/>
      <c r="B175" s="200"/>
      <c r="C175" s="201" t="s">
        <v>192</v>
      </c>
      <c r="D175" s="202">
        <v>1</v>
      </c>
      <c r="E175" s="203" t="s">
        <v>83</v>
      </c>
      <c r="F175" s="204" t="s">
        <v>54</v>
      </c>
      <c r="G175" s="205">
        <f>SUM(G170:G174)</f>
        <v>237.72899999999998</v>
      </c>
      <c r="H175" s="206" t="s">
        <v>115</v>
      </c>
    </row>
    <row r="176" spans="1:9">
      <c r="A176" s="207">
        <v>8.4</v>
      </c>
      <c r="B176" s="284" t="s">
        <v>193</v>
      </c>
      <c r="C176" s="281"/>
      <c r="D176" s="208"/>
      <c r="E176" s="208"/>
      <c r="F176" s="209"/>
      <c r="G176" s="210" t="s">
        <v>63</v>
      </c>
      <c r="H176" s="211"/>
    </row>
    <row r="177" spans="1:8">
      <c r="A177" s="189"/>
      <c r="B177" s="190" t="s">
        <v>191</v>
      </c>
      <c r="C177" s="191"/>
      <c r="D177" s="192">
        <v>279.39999999999998</v>
      </c>
      <c r="E177" s="193" t="s">
        <v>186</v>
      </c>
      <c r="F177" s="194">
        <v>0.7</v>
      </c>
      <c r="G177" s="255">
        <f>D177*F177</f>
        <v>195.57999999999998</v>
      </c>
      <c r="H177" s="188"/>
    </row>
    <row r="178" spans="1:8">
      <c r="A178" s="189"/>
      <c r="B178" s="190" t="s">
        <v>161</v>
      </c>
      <c r="C178" s="191"/>
      <c r="D178" s="197">
        <v>34</v>
      </c>
      <c r="E178" s="193" t="s">
        <v>41</v>
      </c>
      <c r="F178" s="194">
        <v>2.08</v>
      </c>
      <c r="G178" s="255">
        <f>D178*F178</f>
        <v>70.72</v>
      </c>
      <c r="H178" s="239" t="s">
        <v>63</v>
      </c>
    </row>
    <row r="179" spans="1:8">
      <c r="A179" s="189"/>
      <c r="B179" s="190" t="s">
        <v>187</v>
      </c>
      <c r="C179" s="191"/>
      <c r="D179" s="197">
        <v>20.59</v>
      </c>
      <c r="E179" s="193" t="s">
        <v>41</v>
      </c>
      <c r="F179" s="194">
        <v>2</v>
      </c>
      <c r="G179" s="255">
        <f>D179*F179</f>
        <v>41.18</v>
      </c>
      <c r="H179" s="188"/>
    </row>
    <row r="180" spans="1:8">
      <c r="A180" s="189"/>
      <c r="B180" s="190" t="s">
        <v>110</v>
      </c>
      <c r="C180" s="191"/>
      <c r="D180" s="197">
        <v>0.12</v>
      </c>
      <c r="E180" s="193" t="s">
        <v>82</v>
      </c>
      <c r="F180" s="194">
        <v>287.5</v>
      </c>
      <c r="G180" s="255">
        <f>D180*F180</f>
        <v>34.5</v>
      </c>
      <c r="H180" s="188"/>
    </row>
    <row r="181" spans="1:8">
      <c r="A181" s="189"/>
      <c r="B181" s="190" t="s">
        <v>112</v>
      </c>
      <c r="C181" s="191"/>
      <c r="D181" s="192">
        <v>20</v>
      </c>
      <c r="E181" s="193" t="s">
        <v>113</v>
      </c>
      <c r="F181" s="198">
        <v>1.44E-2</v>
      </c>
      <c r="G181" s="255">
        <f>D181*F181</f>
        <v>0.28799999999999998</v>
      </c>
      <c r="H181" s="188"/>
    </row>
    <row r="182" spans="1:8">
      <c r="A182" s="199"/>
      <c r="B182" s="200"/>
      <c r="C182" s="201" t="s">
        <v>194</v>
      </c>
      <c r="D182" s="202">
        <v>1</v>
      </c>
      <c r="E182" s="203" t="s">
        <v>83</v>
      </c>
      <c r="F182" s="204" t="s">
        <v>54</v>
      </c>
      <c r="G182" s="205">
        <f>SUM(G177:G181)</f>
        <v>342.26799999999997</v>
      </c>
      <c r="H182" s="206" t="s">
        <v>115</v>
      </c>
    </row>
    <row r="183" spans="1:8">
      <c r="A183" s="285"/>
      <c r="B183" s="286"/>
      <c r="C183" s="191" t="s">
        <v>63</v>
      </c>
      <c r="D183" s="287" t="s">
        <v>63</v>
      </c>
      <c r="E183" s="288" t="s">
        <v>63</v>
      </c>
      <c r="F183" s="209"/>
      <c r="G183" s="210" t="s">
        <v>63</v>
      </c>
      <c r="H183" s="211"/>
    </row>
    <row r="184" spans="1:8">
      <c r="A184" s="189"/>
      <c r="B184" s="212"/>
      <c r="C184" s="190" t="s">
        <v>63</v>
      </c>
      <c r="D184" s="197" t="s">
        <v>63</v>
      </c>
      <c r="E184" s="193" t="s">
        <v>63</v>
      </c>
      <c r="F184" s="186"/>
      <c r="G184" s="187" t="s">
        <v>63</v>
      </c>
      <c r="H184" s="188"/>
    </row>
    <row r="185" spans="1:8" ht="21.75" thickBot="1">
      <c r="A185" s="216"/>
      <c r="B185" s="217"/>
      <c r="C185" s="218" t="s">
        <v>63</v>
      </c>
      <c r="D185" s="219" t="s">
        <v>63</v>
      </c>
      <c r="E185" s="258" t="s">
        <v>63</v>
      </c>
      <c r="F185" s="259" t="s">
        <v>63</v>
      </c>
      <c r="G185" s="289" t="s">
        <v>63</v>
      </c>
      <c r="H185" s="290" t="s">
        <v>63</v>
      </c>
    </row>
    <row r="186" spans="1:8">
      <c r="A186" s="223"/>
      <c r="B186" s="223"/>
      <c r="C186" s="223"/>
      <c r="D186" s="224"/>
      <c r="E186" s="261"/>
      <c r="F186" s="262"/>
      <c r="G186" s="545" t="str">
        <f>$G$37</f>
        <v xml:space="preserve"> เมษายน 2549</v>
      </c>
      <c r="H186" s="545"/>
    </row>
    <row r="187" spans="1:8" ht="21.75">
      <c r="A187" s="533" t="s">
        <v>195</v>
      </c>
      <c r="B187" s="533"/>
      <c r="C187" s="533"/>
      <c r="D187" s="533"/>
      <c r="E187" s="533"/>
      <c r="F187" s="533"/>
      <c r="G187" s="533"/>
      <c r="H187" s="533"/>
    </row>
    <row r="188" spans="1:8" ht="38.25" customHeight="1" thickBot="1">
      <c r="A188" s="547" t="s">
        <v>123</v>
      </c>
      <c r="B188" s="547"/>
      <c r="C188" s="547"/>
      <c r="D188" s="547"/>
      <c r="E188" s="547"/>
      <c r="F188" s="547"/>
      <c r="G188" s="547"/>
      <c r="H188" s="547"/>
    </row>
    <row r="189" spans="1:8">
      <c r="A189" s="535" t="s">
        <v>91</v>
      </c>
      <c r="B189" s="537" t="s">
        <v>0</v>
      </c>
      <c r="C189" s="538"/>
      <c r="D189" s="541" t="s">
        <v>1</v>
      </c>
      <c r="E189" s="541" t="s">
        <v>2</v>
      </c>
      <c r="F189" s="171" t="s">
        <v>104</v>
      </c>
      <c r="G189" s="172" t="s">
        <v>105</v>
      </c>
      <c r="H189" s="543" t="s">
        <v>12</v>
      </c>
    </row>
    <row r="190" spans="1:8">
      <c r="A190" s="536"/>
      <c r="B190" s="539"/>
      <c r="C190" s="540"/>
      <c r="D190" s="542"/>
      <c r="E190" s="542"/>
      <c r="F190" s="173" t="s">
        <v>93</v>
      </c>
      <c r="G190" s="174" t="s">
        <v>93</v>
      </c>
      <c r="H190" s="544"/>
    </row>
    <row r="191" spans="1:8">
      <c r="A191" s="207">
        <v>8.5</v>
      </c>
      <c r="B191" s="184" t="s">
        <v>196</v>
      </c>
      <c r="C191" s="281"/>
      <c r="D191" s="208"/>
      <c r="E191" s="208"/>
      <c r="F191" s="209"/>
      <c r="G191" s="210" t="s">
        <v>63</v>
      </c>
      <c r="H191" s="188"/>
    </row>
    <row r="192" spans="1:8">
      <c r="A192" s="189"/>
      <c r="B192" s="190" t="s">
        <v>197</v>
      </c>
      <c r="C192" s="191"/>
      <c r="D192" s="192">
        <v>60</v>
      </c>
      <c r="E192" s="193" t="s">
        <v>186</v>
      </c>
      <c r="F192" s="194">
        <v>26</v>
      </c>
      <c r="G192" s="255">
        <f>D192*F192</f>
        <v>1560</v>
      </c>
      <c r="H192" s="188"/>
    </row>
    <row r="193" spans="1:8">
      <c r="A193" s="189"/>
      <c r="B193" s="190" t="s">
        <v>198</v>
      </c>
      <c r="C193" s="191"/>
      <c r="D193" s="197">
        <v>5.5</v>
      </c>
      <c r="E193" s="193" t="s">
        <v>41</v>
      </c>
      <c r="F193" s="194">
        <v>2.08</v>
      </c>
      <c r="G193" s="255">
        <f>D193*F193</f>
        <v>11.440000000000001</v>
      </c>
      <c r="H193" s="239" t="s">
        <v>63</v>
      </c>
    </row>
    <row r="194" spans="1:8">
      <c r="A194" s="189"/>
      <c r="B194" s="190" t="s">
        <v>187</v>
      </c>
      <c r="C194" s="191"/>
      <c r="D194" s="197">
        <v>3</v>
      </c>
      <c r="E194" s="193" t="s">
        <v>41</v>
      </c>
      <c r="F194" s="194">
        <v>2</v>
      </c>
      <c r="G194" s="255">
        <f>D194*F194</f>
        <v>6</v>
      </c>
      <c r="H194" s="188"/>
    </row>
    <row r="195" spans="1:8">
      <c r="A195" s="189"/>
      <c r="B195" s="190" t="s">
        <v>110</v>
      </c>
      <c r="C195" s="191"/>
      <c r="D195" s="197">
        <v>0.03</v>
      </c>
      <c r="E195" s="193" t="s">
        <v>82</v>
      </c>
      <c r="F195" s="194">
        <v>287.5</v>
      </c>
      <c r="G195" s="255">
        <f>D195*F195</f>
        <v>8.625</v>
      </c>
      <c r="H195" s="188"/>
    </row>
    <row r="196" spans="1:8">
      <c r="A196" s="189"/>
      <c r="B196" s="190" t="s">
        <v>112</v>
      </c>
      <c r="C196" s="191"/>
      <c r="D196" s="192">
        <v>10</v>
      </c>
      <c r="E196" s="193" t="s">
        <v>113</v>
      </c>
      <c r="F196" s="198">
        <v>1.44E-2</v>
      </c>
      <c r="G196" s="255">
        <f>D196*F196</f>
        <v>0.14399999999999999</v>
      </c>
      <c r="H196" s="188"/>
    </row>
    <row r="197" spans="1:8">
      <c r="A197" s="199"/>
      <c r="B197" s="200"/>
      <c r="C197" s="201" t="s">
        <v>199</v>
      </c>
      <c r="D197" s="202">
        <v>1</v>
      </c>
      <c r="E197" s="203" t="s">
        <v>83</v>
      </c>
      <c r="F197" s="204" t="s">
        <v>54</v>
      </c>
      <c r="G197" s="205">
        <f>SUM(G192:G196)</f>
        <v>1586.2090000000001</v>
      </c>
      <c r="H197" s="206" t="s">
        <v>115</v>
      </c>
    </row>
    <row r="198" spans="1:8">
      <c r="A198" s="207">
        <v>8.6</v>
      </c>
      <c r="B198" s="184" t="s">
        <v>200</v>
      </c>
      <c r="C198" s="281"/>
      <c r="D198" s="208"/>
      <c r="E198" s="208"/>
      <c r="F198" s="209"/>
      <c r="G198" s="210" t="s">
        <v>63</v>
      </c>
      <c r="H198" s="188"/>
    </row>
    <row r="199" spans="1:8">
      <c r="A199" s="189"/>
      <c r="B199" s="190" t="s">
        <v>201</v>
      </c>
      <c r="C199" s="191"/>
      <c r="D199" s="192">
        <v>13</v>
      </c>
      <c r="E199" s="193" t="s">
        <v>186</v>
      </c>
      <c r="F199" s="194">
        <v>6</v>
      </c>
      <c r="G199" s="255">
        <f>D199*F199</f>
        <v>78</v>
      </c>
      <c r="H199" s="188"/>
    </row>
    <row r="200" spans="1:8">
      <c r="A200" s="189"/>
      <c r="B200" s="190" t="s">
        <v>161</v>
      </c>
      <c r="C200" s="191"/>
      <c r="D200" s="197">
        <v>6.75</v>
      </c>
      <c r="E200" s="193" t="s">
        <v>41</v>
      </c>
      <c r="F200" s="194">
        <v>2.08</v>
      </c>
      <c r="G200" s="255">
        <f>D200*F200</f>
        <v>14.040000000000001</v>
      </c>
      <c r="H200" s="239" t="s">
        <v>63</v>
      </c>
    </row>
    <row r="201" spans="1:8">
      <c r="A201" s="189"/>
      <c r="B201" s="190" t="s">
        <v>187</v>
      </c>
      <c r="C201" s="191"/>
      <c r="D201" s="197">
        <v>3.87</v>
      </c>
      <c r="E201" s="193" t="s">
        <v>41</v>
      </c>
      <c r="F201" s="194">
        <v>2</v>
      </c>
      <c r="G201" s="255">
        <f>D201*F201</f>
        <v>7.74</v>
      </c>
      <c r="H201" s="188"/>
    </row>
    <row r="202" spans="1:8">
      <c r="A202" s="189"/>
      <c r="B202" s="190" t="s">
        <v>110</v>
      </c>
      <c r="C202" s="191"/>
      <c r="D202" s="197">
        <v>0.03</v>
      </c>
      <c r="E202" s="193" t="s">
        <v>82</v>
      </c>
      <c r="F202" s="194">
        <v>287.5</v>
      </c>
      <c r="G202" s="255">
        <f>D202*F202</f>
        <v>8.625</v>
      </c>
      <c r="H202" s="188"/>
    </row>
    <row r="203" spans="1:8">
      <c r="A203" s="189"/>
      <c r="B203" s="190" t="s">
        <v>112</v>
      </c>
      <c r="C203" s="191"/>
      <c r="D203" s="192">
        <v>5</v>
      </c>
      <c r="E203" s="193" t="s">
        <v>113</v>
      </c>
      <c r="F203" s="198">
        <v>1.44E-2</v>
      </c>
      <c r="G203" s="255">
        <f>D203*F203</f>
        <v>7.1999999999999995E-2</v>
      </c>
      <c r="H203" s="188"/>
    </row>
    <row r="204" spans="1:8">
      <c r="A204" s="199"/>
      <c r="B204" s="200"/>
      <c r="C204" s="201" t="s">
        <v>202</v>
      </c>
      <c r="D204" s="202">
        <v>1</v>
      </c>
      <c r="E204" s="203" t="s">
        <v>83</v>
      </c>
      <c r="F204" s="204" t="s">
        <v>54</v>
      </c>
      <c r="G204" s="205">
        <f>SUM(G199:G203)</f>
        <v>108.477</v>
      </c>
      <c r="H204" s="206" t="s">
        <v>115</v>
      </c>
    </row>
    <row r="205" spans="1:8">
      <c r="A205" s="207">
        <v>8.6999999999999993</v>
      </c>
      <c r="B205" s="184" t="s">
        <v>203</v>
      </c>
      <c r="C205" s="281"/>
      <c r="D205" s="208"/>
      <c r="E205" s="208"/>
      <c r="F205" s="209"/>
      <c r="G205" s="210" t="s">
        <v>63</v>
      </c>
      <c r="H205" s="188"/>
    </row>
    <row r="206" spans="1:8">
      <c r="A206" s="189"/>
      <c r="B206" s="190" t="s">
        <v>201</v>
      </c>
      <c r="C206" s="191"/>
      <c r="D206" s="192">
        <v>13</v>
      </c>
      <c r="E206" s="193" t="s">
        <v>186</v>
      </c>
      <c r="F206" s="194">
        <v>6.5</v>
      </c>
      <c r="G206" s="255">
        <f>D206*F206</f>
        <v>84.5</v>
      </c>
      <c r="H206" s="188"/>
    </row>
    <row r="207" spans="1:8">
      <c r="A207" s="189"/>
      <c r="B207" s="190" t="s">
        <v>161</v>
      </c>
      <c r="C207" s="191"/>
      <c r="D207" s="197">
        <v>9.4700000000000006</v>
      </c>
      <c r="E207" s="193" t="s">
        <v>41</v>
      </c>
      <c r="F207" s="194">
        <v>2.08</v>
      </c>
      <c r="G207" s="255">
        <f>D207*F207</f>
        <v>19.697600000000001</v>
      </c>
      <c r="H207" s="239" t="s">
        <v>63</v>
      </c>
    </row>
    <row r="208" spans="1:8">
      <c r="A208" s="189"/>
      <c r="B208" s="190" t="s">
        <v>187</v>
      </c>
      <c r="C208" s="191"/>
      <c r="D208" s="197">
        <v>5.43</v>
      </c>
      <c r="E208" s="193" t="s">
        <v>41</v>
      </c>
      <c r="F208" s="194">
        <v>2</v>
      </c>
      <c r="G208" s="255">
        <f>D208*F208</f>
        <v>10.86</v>
      </c>
      <c r="H208" s="188"/>
    </row>
    <row r="209" spans="1:8">
      <c r="A209" s="189"/>
      <c r="B209" s="190" t="s">
        <v>110</v>
      </c>
      <c r="C209" s="191"/>
      <c r="D209" s="197">
        <v>0.04</v>
      </c>
      <c r="E209" s="193" t="s">
        <v>82</v>
      </c>
      <c r="F209" s="194">
        <v>287.5</v>
      </c>
      <c r="G209" s="255">
        <f>D209*F209</f>
        <v>11.5</v>
      </c>
      <c r="H209" s="188"/>
    </row>
    <row r="210" spans="1:8">
      <c r="A210" s="189"/>
      <c r="B210" s="190" t="s">
        <v>112</v>
      </c>
      <c r="C210" s="191"/>
      <c r="D210" s="192">
        <v>5</v>
      </c>
      <c r="E210" s="193" t="s">
        <v>113</v>
      </c>
      <c r="F210" s="198">
        <v>1.44E-2</v>
      </c>
      <c r="G210" s="255">
        <f>D210*F210</f>
        <v>7.1999999999999995E-2</v>
      </c>
      <c r="H210" s="188"/>
    </row>
    <row r="211" spans="1:8">
      <c r="A211" s="199"/>
      <c r="B211" s="200"/>
      <c r="C211" s="201" t="s">
        <v>204</v>
      </c>
      <c r="D211" s="202">
        <v>1</v>
      </c>
      <c r="E211" s="203" t="s">
        <v>83</v>
      </c>
      <c r="F211" s="204" t="s">
        <v>54</v>
      </c>
      <c r="G211" s="205">
        <f>SUM(G206:G210)</f>
        <v>126.6296</v>
      </c>
      <c r="H211" s="206" t="s">
        <v>115</v>
      </c>
    </row>
    <row r="212" spans="1:8">
      <c r="A212" s="207">
        <v>8.8000000000000007</v>
      </c>
      <c r="B212" s="184" t="s">
        <v>205</v>
      </c>
      <c r="C212" s="281"/>
      <c r="D212" s="208"/>
      <c r="E212" s="208"/>
      <c r="F212" s="209"/>
      <c r="G212" s="210" t="s">
        <v>63</v>
      </c>
      <c r="H212" s="188"/>
    </row>
    <row r="213" spans="1:8">
      <c r="A213" s="189"/>
      <c r="B213" s="190" t="s">
        <v>206</v>
      </c>
      <c r="C213" s="191"/>
      <c r="D213" s="192">
        <v>13</v>
      </c>
      <c r="E213" s="193" t="s">
        <v>186</v>
      </c>
      <c r="F213" s="194">
        <v>8</v>
      </c>
      <c r="G213" s="255">
        <f>D213*F213</f>
        <v>104</v>
      </c>
      <c r="H213" s="188"/>
    </row>
    <row r="214" spans="1:8">
      <c r="A214" s="189"/>
      <c r="B214" s="190" t="s">
        <v>161</v>
      </c>
      <c r="C214" s="191"/>
      <c r="D214" s="197">
        <v>9.4700000000000006</v>
      </c>
      <c r="E214" s="193" t="s">
        <v>41</v>
      </c>
      <c r="F214" s="194">
        <v>2.08</v>
      </c>
      <c r="G214" s="255">
        <f>D214*F214</f>
        <v>19.697600000000001</v>
      </c>
      <c r="H214" s="239" t="s">
        <v>63</v>
      </c>
    </row>
    <row r="215" spans="1:8">
      <c r="A215" s="189"/>
      <c r="B215" s="190" t="s">
        <v>187</v>
      </c>
      <c r="C215" s="191"/>
      <c r="D215" s="197">
        <v>5.43</v>
      </c>
      <c r="E215" s="193" t="s">
        <v>41</v>
      </c>
      <c r="F215" s="194">
        <v>2</v>
      </c>
      <c r="G215" s="255">
        <f>D215*F215</f>
        <v>10.86</v>
      </c>
      <c r="H215" s="188"/>
    </row>
    <row r="216" spans="1:8">
      <c r="A216" s="189"/>
      <c r="B216" s="190" t="s">
        <v>110</v>
      </c>
      <c r="C216" s="191"/>
      <c r="D216" s="197">
        <v>0.04</v>
      </c>
      <c r="E216" s="193" t="s">
        <v>82</v>
      </c>
      <c r="F216" s="194">
        <v>287.5</v>
      </c>
      <c r="G216" s="255">
        <f>D216*F216</f>
        <v>11.5</v>
      </c>
      <c r="H216" s="188"/>
    </row>
    <row r="217" spans="1:8">
      <c r="A217" s="189"/>
      <c r="B217" s="190" t="s">
        <v>112</v>
      </c>
      <c r="C217" s="191"/>
      <c r="D217" s="192">
        <v>5</v>
      </c>
      <c r="E217" s="193" t="s">
        <v>113</v>
      </c>
      <c r="F217" s="198">
        <v>1.44E-2</v>
      </c>
      <c r="G217" s="255">
        <f>D217*F217</f>
        <v>7.1999999999999995E-2</v>
      </c>
      <c r="H217" s="188"/>
    </row>
    <row r="218" spans="1:8">
      <c r="A218" s="199"/>
      <c r="B218" s="200"/>
      <c r="C218" s="201" t="s">
        <v>207</v>
      </c>
      <c r="D218" s="202">
        <v>1</v>
      </c>
      <c r="E218" s="203" t="s">
        <v>83</v>
      </c>
      <c r="F218" s="204" t="s">
        <v>54</v>
      </c>
      <c r="G218" s="205">
        <f>SUM(G213:G217)</f>
        <v>146.12959999999998</v>
      </c>
      <c r="H218" s="206" t="s">
        <v>115</v>
      </c>
    </row>
    <row r="219" spans="1:8">
      <c r="A219" s="320">
        <v>8.9</v>
      </c>
      <c r="B219" s="321"/>
      <c r="C219" s="322"/>
      <c r="D219" s="323"/>
      <c r="E219" s="324"/>
      <c r="F219" s="325"/>
      <c r="G219" s="326"/>
      <c r="H219" s="270"/>
    </row>
    <row r="220" spans="1:8">
      <c r="A220" s="320"/>
      <c r="B220" s="321"/>
      <c r="C220" s="322"/>
      <c r="D220" s="323"/>
      <c r="E220" s="324"/>
      <c r="F220" s="325"/>
      <c r="G220" s="326"/>
      <c r="H220" s="270"/>
    </row>
    <row r="221" spans="1:8">
      <c r="A221" s="320"/>
      <c r="B221" s="321"/>
      <c r="C221" s="322"/>
      <c r="D221" s="323"/>
      <c r="E221" s="324"/>
      <c r="F221" s="325"/>
      <c r="G221" s="326"/>
      <c r="H221" s="270"/>
    </row>
    <row r="222" spans="1:8">
      <c r="A222" s="320"/>
      <c r="B222" s="321"/>
      <c r="C222" s="322"/>
      <c r="D222" s="323"/>
      <c r="E222" s="324"/>
      <c r="F222" s="325"/>
      <c r="G222" s="326"/>
      <c r="H222" s="270"/>
    </row>
    <row r="223" spans="1:8">
      <c r="A223" s="320"/>
      <c r="B223" s="321"/>
      <c r="C223" s="322"/>
      <c r="D223" s="323"/>
      <c r="E223" s="324"/>
      <c r="F223" s="325"/>
      <c r="G223" s="326"/>
      <c r="H223" s="270"/>
    </row>
    <row r="224" spans="1:8">
      <c r="A224" s="320"/>
      <c r="B224" s="321"/>
      <c r="C224" s="322"/>
      <c r="D224" s="323"/>
      <c r="E224" s="324"/>
      <c r="F224" s="325"/>
      <c r="G224" s="326"/>
      <c r="H224" s="270"/>
    </row>
    <row r="225" spans="1:8">
      <c r="A225" s="320"/>
      <c r="B225" s="321"/>
      <c r="C225" s="322"/>
      <c r="D225" s="323"/>
      <c r="E225" s="324"/>
      <c r="F225" s="325"/>
      <c r="G225" s="326"/>
      <c r="H225" s="270"/>
    </row>
    <row r="226" spans="1:8">
      <c r="A226" s="320"/>
      <c r="B226" s="321"/>
      <c r="C226" s="322"/>
      <c r="D226" s="323"/>
      <c r="E226" s="324"/>
      <c r="F226" s="325"/>
      <c r="G226" s="326"/>
      <c r="H226" s="270"/>
    </row>
    <row r="227" spans="1:8">
      <c r="A227" s="189"/>
      <c r="B227" s="212"/>
      <c r="C227" s="190"/>
      <c r="D227" s="185"/>
      <c r="E227" s="185"/>
      <c r="F227" s="186"/>
      <c r="G227" s="187" t="s">
        <v>63</v>
      </c>
      <c r="H227" s="188"/>
    </row>
    <row r="228" spans="1:8">
      <c r="A228" s="189"/>
      <c r="B228" s="212"/>
      <c r="C228" s="190"/>
      <c r="D228" s="185"/>
      <c r="E228" s="185"/>
      <c r="F228" s="186"/>
      <c r="G228" s="187" t="s">
        <v>63</v>
      </c>
      <c r="H228" s="188"/>
    </row>
    <row r="229" spans="1:8">
      <c r="A229" s="189"/>
      <c r="B229" s="212"/>
      <c r="C229" s="190"/>
      <c r="D229" s="185"/>
      <c r="E229" s="185"/>
      <c r="F229" s="186"/>
      <c r="G229" s="187" t="s">
        <v>63</v>
      </c>
      <c r="H229" s="188"/>
    </row>
    <row r="230" spans="1:8" ht="21.75" thickBot="1">
      <c r="A230" s="216"/>
      <c r="B230" s="217"/>
      <c r="C230" s="218"/>
      <c r="D230" s="228"/>
      <c r="E230" s="228"/>
      <c r="F230" s="229"/>
      <c r="G230" s="230" t="s">
        <v>63</v>
      </c>
      <c r="H230" s="222"/>
    </row>
    <row r="231" spans="1:8">
      <c r="A231" s="223"/>
      <c r="B231" s="223"/>
      <c r="C231" s="223"/>
      <c r="D231" s="223"/>
      <c r="E231" s="223"/>
      <c r="F231" s="231"/>
      <c r="G231" s="545" t="str">
        <f>$G$37</f>
        <v xml:space="preserve"> เมษายน 2549</v>
      </c>
      <c r="H231" s="545"/>
    </row>
    <row r="232" spans="1:8" ht="21.75">
      <c r="A232" s="533" t="s">
        <v>208</v>
      </c>
      <c r="B232" s="533"/>
      <c r="C232" s="533"/>
      <c r="D232" s="533"/>
      <c r="E232" s="533"/>
      <c r="F232" s="533"/>
      <c r="G232" s="533"/>
      <c r="H232" s="533"/>
    </row>
    <row r="233" spans="1:8" ht="38.25" customHeight="1" thickBot="1">
      <c r="A233" s="547" t="s">
        <v>123</v>
      </c>
      <c r="B233" s="547"/>
      <c r="C233" s="547"/>
      <c r="D233" s="547"/>
      <c r="E233" s="547"/>
      <c r="F233" s="547"/>
      <c r="G233" s="547"/>
      <c r="H233" s="547"/>
    </row>
    <row r="234" spans="1:8">
      <c r="A234" s="535" t="s">
        <v>91</v>
      </c>
      <c r="B234" s="537" t="s">
        <v>0</v>
      </c>
      <c r="C234" s="538"/>
      <c r="D234" s="541" t="s">
        <v>1</v>
      </c>
      <c r="E234" s="541" t="s">
        <v>2</v>
      </c>
      <c r="F234" s="171" t="s">
        <v>104</v>
      </c>
      <c r="G234" s="172" t="s">
        <v>105</v>
      </c>
      <c r="H234" s="543" t="s">
        <v>12</v>
      </c>
    </row>
    <row r="235" spans="1:8">
      <c r="A235" s="536"/>
      <c r="B235" s="539"/>
      <c r="C235" s="540"/>
      <c r="D235" s="542"/>
      <c r="E235" s="542"/>
      <c r="F235" s="173" t="s">
        <v>93</v>
      </c>
      <c r="G235" s="174" t="s">
        <v>93</v>
      </c>
      <c r="H235" s="544"/>
    </row>
    <row r="236" spans="1:8" s="182" customFormat="1" ht="21.75">
      <c r="A236" s="175">
        <v>9</v>
      </c>
      <c r="B236" s="176" t="s">
        <v>209</v>
      </c>
      <c r="C236" s="227"/>
      <c r="D236" s="178"/>
      <c r="E236" s="178"/>
      <c r="F236" s="179"/>
      <c r="G236" s="180" t="s">
        <v>63</v>
      </c>
      <c r="H236" s="181"/>
    </row>
    <row r="237" spans="1:8">
      <c r="A237" s="207">
        <v>9.1</v>
      </c>
      <c r="B237" s="184" t="s">
        <v>210</v>
      </c>
      <c r="C237" s="190"/>
      <c r="D237" s="185"/>
      <c r="E237" s="185"/>
      <c r="F237" s="186"/>
      <c r="G237" s="187" t="s">
        <v>63</v>
      </c>
      <c r="H237" s="188"/>
    </row>
    <row r="238" spans="1:8">
      <c r="A238" s="189"/>
      <c r="B238" s="190" t="s">
        <v>161</v>
      </c>
      <c r="C238" s="191"/>
      <c r="D238" s="197">
        <v>12.05</v>
      </c>
      <c r="E238" s="193" t="s">
        <v>41</v>
      </c>
      <c r="F238" s="194">
        <v>2.08</v>
      </c>
      <c r="G238" s="255">
        <f>D238*F238</f>
        <v>25.064000000000004</v>
      </c>
      <c r="H238" s="239" t="s">
        <v>63</v>
      </c>
    </row>
    <row r="239" spans="1:8">
      <c r="A239" s="189"/>
      <c r="B239" s="190" t="s">
        <v>211</v>
      </c>
      <c r="C239" s="191"/>
      <c r="D239" s="250">
        <v>0.04</v>
      </c>
      <c r="E239" s="193" t="s">
        <v>82</v>
      </c>
      <c r="F239" s="194">
        <v>292.5</v>
      </c>
      <c r="G239" s="255">
        <f>D239*F239</f>
        <v>11.700000000000001</v>
      </c>
      <c r="H239" s="188"/>
    </row>
    <row r="240" spans="1:8">
      <c r="A240" s="189"/>
      <c r="B240" s="190" t="s">
        <v>212</v>
      </c>
      <c r="C240" s="191"/>
      <c r="D240" s="192">
        <v>3</v>
      </c>
      <c r="E240" s="193" t="s">
        <v>113</v>
      </c>
      <c r="F240" s="198">
        <v>1.44E-2</v>
      </c>
      <c r="G240" s="255">
        <f>D240*F240</f>
        <v>4.3200000000000002E-2</v>
      </c>
      <c r="H240" s="188"/>
    </row>
    <row r="241" spans="1:9">
      <c r="A241" s="199"/>
      <c r="B241" s="200"/>
      <c r="C241" s="201" t="s">
        <v>213</v>
      </c>
      <c r="D241" s="202">
        <v>1</v>
      </c>
      <c r="E241" s="203" t="s">
        <v>83</v>
      </c>
      <c r="F241" s="204" t="s">
        <v>54</v>
      </c>
      <c r="G241" s="252">
        <f>SUM(G238:G240)</f>
        <v>36.807200000000002</v>
      </c>
      <c r="H241" s="206" t="s">
        <v>115</v>
      </c>
    </row>
    <row r="242" spans="1:9">
      <c r="A242" s="282">
        <v>9.1999999999999993</v>
      </c>
      <c r="B242" s="184" t="s">
        <v>214</v>
      </c>
      <c r="C242" s="190"/>
      <c r="D242" s="185"/>
      <c r="E242" s="185"/>
      <c r="F242" s="186"/>
      <c r="G242" s="187" t="s">
        <v>63</v>
      </c>
      <c r="H242" s="188"/>
    </row>
    <row r="243" spans="1:9">
      <c r="A243" s="189"/>
      <c r="B243" s="190" t="s">
        <v>161</v>
      </c>
      <c r="C243" s="191"/>
      <c r="D243" s="197">
        <v>12.05</v>
      </c>
      <c r="E243" s="193" t="s">
        <v>41</v>
      </c>
      <c r="F243" s="283">
        <v>2.67</v>
      </c>
      <c r="G243" s="255">
        <f>D243*F243</f>
        <v>32.173500000000004</v>
      </c>
      <c r="H243" s="239" t="s">
        <v>63</v>
      </c>
      <c r="I243" s="170" t="s">
        <v>1116</v>
      </c>
    </row>
    <row r="244" spans="1:9">
      <c r="A244" s="189"/>
      <c r="B244" s="190" t="s">
        <v>187</v>
      </c>
      <c r="C244" s="191"/>
      <c r="D244" s="197">
        <v>7.7</v>
      </c>
      <c r="E244" s="193" t="s">
        <v>41</v>
      </c>
      <c r="F244" s="194">
        <v>2</v>
      </c>
      <c r="G244" s="255">
        <f>D244*F244</f>
        <v>15.4</v>
      </c>
      <c r="H244" s="196"/>
    </row>
    <row r="245" spans="1:9">
      <c r="A245" s="189"/>
      <c r="B245" s="190" t="s">
        <v>211</v>
      </c>
      <c r="C245" s="191"/>
      <c r="D245" s="250">
        <v>0.04</v>
      </c>
      <c r="E245" s="193" t="s">
        <v>82</v>
      </c>
      <c r="F245" s="283">
        <v>672.9</v>
      </c>
      <c r="G245" s="255">
        <f>D245*F245</f>
        <v>26.916</v>
      </c>
      <c r="H245" s="188"/>
    </row>
    <row r="246" spans="1:9">
      <c r="A246" s="189"/>
      <c r="B246" s="190" t="s">
        <v>212</v>
      </c>
      <c r="C246" s="191"/>
      <c r="D246" s="192">
        <v>3</v>
      </c>
      <c r="E246" s="193" t="s">
        <v>113</v>
      </c>
      <c r="F246" s="198">
        <v>1.44E-2</v>
      </c>
      <c r="G246" s="255">
        <f>D246*F246</f>
        <v>4.3200000000000002E-2</v>
      </c>
      <c r="H246" s="188"/>
    </row>
    <row r="247" spans="1:9">
      <c r="A247" s="199"/>
      <c r="B247" s="200"/>
      <c r="C247" s="201" t="s">
        <v>215</v>
      </c>
      <c r="D247" s="202">
        <v>1</v>
      </c>
      <c r="E247" s="203" t="s">
        <v>83</v>
      </c>
      <c r="F247" s="204" t="s">
        <v>54</v>
      </c>
      <c r="G247" s="252">
        <f>SUM(G243:G246)</f>
        <v>74.532700000000006</v>
      </c>
      <c r="H247" s="206" t="s">
        <v>115</v>
      </c>
    </row>
    <row r="248" spans="1:9">
      <c r="A248" s="207">
        <v>9.3000000000000007</v>
      </c>
      <c r="B248" s="184" t="s">
        <v>216</v>
      </c>
      <c r="C248" s="190"/>
      <c r="D248" s="185"/>
      <c r="E248" s="185"/>
      <c r="F248" s="186"/>
      <c r="G248" s="187" t="s">
        <v>63</v>
      </c>
      <c r="H248" s="188"/>
    </row>
    <row r="249" spans="1:9">
      <c r="A249" s="189"/>
      <c r="B249" s="190" t="s">
        <v>161</v>
      </c>
      <c r="C249" s="191"/>
      <c r="D249" s="197">
        <v>18</v>
      </c>
      <c r="E249" s="193" t="s">
        <v>41</v>
      </c>
      <c r="F249" s="194">
        <v>2.08</v>
      </c>
      <c r="G249" s="255">
        <f>D249*F249</f>
        <v>37.44</v>
      </c>
      <c r="H249" s="239" t="s">
        <v>63</v>
      </c>
    </row>
    <row r="250" spans="1:9">
      <c r="A250" s="189"/>
      <c r="B250" s="190" t="s">
        <v>187</v>
      </c>
      <c r="C250" s="191"/>
      <c r="D250" s="197">
        <v>7.7</v>
      </c>
      <c r="E250" s="193" t="s">
        <v>41</v>
      </c>
      <c r="F250" s="194">
        <v>2</v>
      </c>
      <c r="G250" s="255">
        <f>D250*F250</f>
        <v>15.4</v>
      </c>
      <c r="H250" s="196"/>
    </row>
    <row r="251" spans="1:9">
      <c r="A251" s="189"/>
      <c r="B251" s="190" t="s">
        <v>211</v>
      </c>
      <c r="C251" s="191"/>
      <c r="D251" s="250">
        <v>0.04</v>
      </c>
      <c r="E251" s="193" t="s">
        <v>82</v>
      </c>
      <c r="F251" s="194">
        <v>292.5</v>
      </c>
      <c r="G251" s="255">
        <f>D251*F251</f>
        <v>11.700000000000001</v>
      </c>
      <c r="H251" s="188"/>
    </row>
    <row r="252" spans="1:9">
      <c r="A252" s="189"/>
      <c r="B252" s="190" t="s">
        <v>212</v>
      </c>
      <c r="C252" s="191"/>
      <c r="D252" s="192">
        <v>3</v>
      </c>
      <c r="E252" s="193" t="s">
        <v>113</v>
      </c>
      <c r="F252" s="198">
        <v>1.44E-2</v>
      </c>
      <c r="G252" s="255">
        <f>D252*F252</f>
        <v>4.3200000000000002E-2</v>
      </c>
      <c r="H252" s="188"/>
    </row>
    <row r="253" spans="1:9">
      <c r="A253" s="199"/>
      <c r="B253" s="200"/>
      <c r="C253" s="201" t="s">
        <v>217</v>
      </c>
      <c r="D253" s="202">
        <v>1</v>
      </c>
      <c r="E253" s="203" t="s">
        <v>83</v>
      </c>
      <c r="F253" s="204" t="s">
        <v>54</v>
      </c>
      <c r="G253" s="252">
        <f>SUM(G249:G252)</f>
        <v>64.583199999999991</v>
      </c>
      <c r="H253" s="206" t="s">
        <v>115</v>
      </c>
    </row>
    <row r="254" spans="1:9">
      <c r="A254" s="207">
        <v>9.4</v>
      </c>
      <c r="B254" s="184" t="s">
        <v>218</v>
      </c>
      <c r="C254" s="190"/>
      <c r="D254" s="185"/>
      <c r="E254" s="185"/>
      <c r="F254" s="186"/>
      <c r="G254" s="187" t="s">
        <v>63</v>
      </c>
      <c r="H254" s="188"/>
    </row>
    <row r="255" spans="1:9">
      <c r="A255" s="189"/>
      <c r="B255" s="190" t="s">
        <v>161</v>
      </c>
      <c r="C255" s="191"/>
      <c r="D255" s="197">
        <v>18</v>
      </c>
      <c r="E255" s="193" t="s">
        <v>41</v>
      </c>
      <c r="F255" s="194">
        <v>2.08</v>
      </c>
      <c r="G255" s="255">
        <f>D255*F255</f>
        <v>37.44</v>
      </c>
      <c r="H255" s="239" t="s">
        <v>63</v>
      </c>
    </row>
    <row r="256" spans="1:9">
      <c r="A256" s="189"/>
      <c r="B256" s="190" t="s">
        <v>187</v>
      </c>
      <c r="C256" s="191"/>
      <c r="D256" s="197">
        <v>7.7</v>
      </c>
      <c r="E256" s="193" t="s">
        <v>41</v>
      </c>
      <c r="F256" s="194">
        <v>2</v>
      </c>
      <c r="G256" s="255">
        <f>D256*F256</f>
        <v>15.4</v>
      </c>
      <c r="H256" s="196"/>
    </row>
    <row r="257" spans="1:8">
      <c r="A257" s="189"/>
      <c r="B257" s="190" t="s">
        <v>211</v>
      </c>
      <c r="C257" s="191"/>
      <c r="D257" s="250">
        <v>0.04</v>
      </c>
      <c r="E257" s="193" t="s">
        <v>82</v>
      </c>
      <c r="F257" s="194">
        <v>292.5</v>
      </c>
      <c r="G257" s="255">
        <f>D257*F257</f>
        <v>11.700000000000001</v>
      </c>
      <c r="H257" s="188"/>
    </row>
    <row r="258" spans="1:8">
      <c r="A258" s="189"/>
      <c r="B258" s="190" t="s">
        <v>167</v>
      </c>
      <c r="C258" s="191"/>
      <c r="D258" s="197">
        <v>0.08</v>
      </c>
      <c r="E258" s="193" t="s">
        <v>113</v>
      </c>
      <c r="F258" s="291">
        <v>25</v>
      </c>
      <c r="G258" s="255">
        <f>D258*F258</f>
        <v>2</v>
      </c>
      <c r="H258" s="188"/>
    </row>
    <row r="259" spans="1:8">
      <c r="A259" s="189"/>
      <c r="B259" s="190" t="s">
        <v>212</v>
      </c>
      <c r="C259" s="191"/>
      <c r="D259" s="192">
        <v>3</v>
      </c>
      <c r="E259" s="193" t="s">
        <v>113</v>
      </c>
      <c r="F259" s="198">
        <v>1.44E-2</v>
      </c>
      <c r="G259" s="255">
        <f>D259*F259</f>
        <v>4.3200000000000002E-2</v>
      </c>
      <c r="H259" s="188"/>
    </row>
    <row r="260" spans="1:8">
      <c r="A260" s="199"/>
      <c r="B260" s="200"/>
      <c r="C260" s="201" t="s">
        <v>219</v>
      </c>
      <c r="D260" s="202">
        <v>1</v>
      </c>
      <c r="E260" s="203" t="s">
        <v>83</v>
      </c>
      <c r="F260" s="204" t="s">
        <v>54</v>
      </c>
      <c r="G260" s="252">
        <f>SUM(G255:G259)</f>
        <v>66.583199999999991</v>
      </c>
      <c r="H260" s="206" t="s">
        <v>115</v>
      </c>
    </row>
    <row r="261" spans="1:8">
      <c r="A261" s="207">
        <v>9.5</v>
      </c>
      <c r="B261" s="184" t="s">
        <v>220</v>
      </c>
      <c r="C261" s="190"/>
      <c r="D261" s="185"/>
      <c r="E261" s="185"/>
      <c r="F261" s="186"/>
      <c r="G261" s="187" t="s">
        <v>63</v>
      </c>
      <c r="H261" s="188"/>
    </row>
    <row r="262" spans="1:8">
      <c r="A262" s="189"/>
      <c r="B262" s="190" t="s">
        <v>161</v>
      </c>
      <c r="C262" s="191"/>
      <c r="D262" s="197">
        <v>12.05</v>
      </c>
      <c r="E262" s="193" t="s">
        <v>41</v>
      </c>
      <c r="F262" s="194">
        <v>2.08</v>
      </c>
      <c r="G262" s="255">
        <f>D262*F262</f>
        <v>25.064000000000004</v>
      </c>
      <c r="H262" s="239" t="s">
        <v>63</v>
      </c>
    </row>
    <row r="263" spans="1:8">
      <c r="A263" s="189"/>
      <c r="B263" s="190" t="s">
        <v>187</v>
      </c>
      <c r="C263" s="191"/>
      <c r="D263" s="197">
        <v>11.55</v>
      </c>
      <c r="E263" s="193" t="s">
        <v>41</v>
      </c>
      <c r="F263" s="194">
        <v>2</v>
      </c>
      <c r="G263" s="255">
        <f>D263*F263</f>
        <v>23.1</v>
      </c>
      <c r="H263" s="196"/>
    </row>
    <row r="264" spans="1:8">
      <c r="A264" s="189"/>
      <c r="B264" s="190" t="s">
        <v>211</v>
      </c>
      <c r="C264" s="191"/>
      <c r="D264" s="250">
        <v>0.08</v>
      </c>
      <c r="E264" s="193" t="s">
        <v>82</v>
      </c>
      <c r="F264" s="194">
        <v>292.5</v>
      </c>
      <c r="G264" s="255">
        <f>D264*F264</f>
        <v>23.400000000000002</v>
      </c>
      <c r="H264" s="188"/>
    </row>
    <row r="265" spans="1:8">
      <c r="A265" s="189"/>
      <c r="B265" s="190" t="s">
        <v>212</v>
      </c>
      <c r="C265" s="191"/>
      <c r="D265" s="192">
        <v>5</v>
      </c>
      <c r="E265" s="193" t="s">
        <v>113</v>
      </c>
      <c r="F265" s="198">
        <v>1.44E-2</v>
      </c>
      <c r="G265" s="255">
        <f>D265*F265</f>
        <v>7.1999999999999995E-2</v>
      </c>
      <c r="H265" s="188"/>
    </row>
    <row r="266" spans="1:8">
      <c r="A266" s="189"/>
      <c r="B266" s="212"/>
      <c r="C266" s="190" t="s">
        <v>221</v>
      </c>
      <c r="D266" s="192">
        <v>1</v>
      </c>
      <c r="E266" s="193" t="s">
        <v>83</v>
      </c>
      <c r="F266" s="213" t="s">
        <v>54</v>
      </c>
      <c r="G266" s="292">
        <f>SUM(G262:G265)</f>
        <v>71.63600000000001</v>
      </c>
      <c r="H266" s="215" t="s">
        <v>115</v>
      </c>
    </row>
    <row r="267" spans="1:8" ht="21.75" thickBot="1">
      <c r="A267" s="216"/>
      <c r="B267" s="293"/>
      <c r="C267" s="218"/>
      <c r="D267" s="219"/>
      <c r="E267" s="258"/>
      <c r="F267" s="259"/>
      <c r="G267" s="294"/>
      <c r="H267" s="290"/>
    </row>
    <row r="268" spans="1:8">
      <c r="A268" s="223"/>
      <c r="B268" s="223"/>
      <c r="C268" s="223"/>
      <c r="D268" s="224"/>
      <c r="E268" s="261"/>
      <c r="F268" s="262"/>
      <c r="G268" s="545" t="str">
        <f>$G$37</f>
        <v xml:space="preserve"> เมษายน 2549</v>
      </c>
      <c r="H268" s="545"/>
    </row>
    <row r="269" spans="1:8" ht="21.75">
      <c r="A269" s="533" t="s">
        <v>222</v>
      </c>
      <c r="B269" s="533"/>
      <c r="C269" s="533"/>
      <c r="D269" s="533"/>
      <c r="E269" s="533"/>
      <c r="F269" s="533"/>
      <c r="G269" s="533"/>
      <c r="H269" s="533"/>
    </row>
    <row r="270" spans="1:8" ht="38.25" customHeight="1" thickBot="1">
      <c r="A270" s="547" t="s">
        <v>123</v>
      </c>
      <c r="B270" s="547"/>
      <c r="C270" s="547"/>
      <c r="D270" s="547"/>
      <c r="E270" s="547"/>
      <c r="F270" s="547"/>
      <c r="G270" s="547"/>
      <c r="H270" s="547"/>
    </row>
    <row r="271" spans="1:8">
      <c r="A271" s="535" t="s">
        <v>91</v>
      </c>
      <c r="B271" s="537" t="s">
        <v>0</v>
      </c>
      <c r="C271" s="538"/>
      <c r="D271" s="541" t="s">
        <v>1</v>
      </c>
      <c r="E271" s="541" t="s">
        <v>2</v>
      </c>
      <c r="F271" s="171" t="s">
        <v>104</v>
      </c>
      <c r="G271" s="172" t="s">
        <v>105</v>
      </c>
      <c r="H271" s="543" t="s">
        <v>12</v>
      </c>
    </row>
    <row r="272" spans="1:8">
      <c r="A272" s="536"/>
      <c r="B272" s="539"/>
      <c r="C272" s="540"/>
      <c r="D272" s="542"/>
      <c r="E272" s="542"/>
      <c r="F272" s="173" t="s">
        <v>93</v>
      </c>
      <c r="G272" s="174" t="s">
        <v>93</v>
      </c>
      <c r="H272" s="544"/>
    </row>
    <row r="273" spans="1:8">
      <c r="A273" s="207">
        <v>9.6</v>
      </c>
      <c r="B273" s="284" t="s">
        <v>223</v>
      </c>
      <c r="C273" s="191"/>
      <c r="D273" s="208"/>
      <c r="E273" s="208"/>
      <c r="F273" s="209"/>
      <c r="G273" s="210" t="s">
        <v>63</v>
      </c>
      <c r="H273" s="211"/>
    </row>
    <row r="274" spans="1:8">
      <c r="A274" s="189"/>
      <c r="B274" s="190" t="s">
        <v>161</v>
      </c>
      <c r="C274" s="191"/>
      <c r="D274" s="197">
        <v>12.05</v>
      </c>
      <c r="E274" s="193" t="s">
        <v>41</v>
      </c>
      <c r="F274" s="194">
        <v>2.08</v>
      </c>
      <c r="G274" s="255">
        <f t="shared" ref="G274:G279" si="3">D274*F274</f>
        <v>25.064000000000004</v>
      </c>
      <c r="H274" s="239" t="s">
        <v>63</v>
      </c>
    </row>
    <row r="275" spans="1:8">
      <c r="A275" s="189"/>
      <c r="B275" s="190" t="s">
        <v>224</v>
      </c>
      <c r="C275" s="191"/>
      <c r="D275" s="250">
        <v>8.43</v>
      </c>
      <c r="E275" s="193" t="s">
        <v>41</v>
      </c>
      <c r="F275" s="194">
        <v>4.9400000000000004</v>
      </c>
      <c r="G275" s="255">
        <f t="shared" si="3"/>
        <v>41.644200000000005</v>
      </c>
      <c r="H275" s="196" t="s">
        <v>63</v>
      </c>
    </row>
    <row r="276" spans="1:8">
      <c r="A276" s="189"/>
      <c r="B276" s="190" t="s">
        <v>225</v>
      </c>
      <c r="C276" s="191"/>
      <c r="D276" s="250">
        <v>28.03</v>
      </c>
      <c r="E276" s="193" t="s">
        <v>41</v>
      </c>
      <c r="F276" s="194">
        <v>2.8</v>
      </c>
      <c r="G276" s="255">
        <f t="shared" si="3"/>
        <v>78.483999999999995</v>
      </c>
      <c r="H276" s="188"/>
    </row>
    <row r="277" spans="1:8">
      <c r="A277" s="285"/>
      <c r="B277" s="190" t="s">
        <v>226</v>
      </c>
      <c r="C277" s="191"/>
      <c r="D277" s="250">
        <v>0.5</v>
      </c>
      <c r="E277" s="193" t="s">
        <v>41</v>
      </c>
      <c r="F277" s="295">
        <v>65</v>
      </c>
      <c r="G277" s="255">
        <f t="shared" si="3"/>
        <v>32.5</v>
      </c>
      <c r="H277" s="211"/>
    </row>
    <row r="278" spans="1:8">
      <c r="A278" s="285"/>
      <c r="B278" s="190" t="s">
        <v>110</v>
      </c>
      <c r="C278" s="191"/>
      <c r="D278" s="250">
        <v>0.1</v>
      </c>
      <c r="E278" s="193" t="s">
        <v>82</v>
      </c>
      <c r="F278" s="194">
        <v>287.5</v>
      </c>
      <c r="G278" s="255">
        <f t="shared" si="3"/>
        <v>28.75</v>
      </c>
      <c r="H278" s="211"/>
    </row>
    <row r="279" spans="1:8">
      <c r="A279" s="285"/>
      <c r="B279" s="190" t="s">
        <v>212</v>
      </c>
      <c r="C279" s="191"/>
      <c r="D279" s="192">
        <v>8</v>
      </c>
      <c r="E279" s="193" t="s">
        <v>113</v>
      </c>
      <c r="F279" s="198">
        <v>1.44E-2</v>
      </c>
      <c r="G279" s="255">
        <f t="shared" si="3"/>
        <v>0.1152</v>
      </c>
      <c r="H279" s="211"/>
    </row>
    <row r="280" spans="1:8">
      <c r="A280" s="199"/>
      <c r="B280" s="296"/>
      <c r="C280" s="201" t="s">
        <v>227</v>
      </c>
      <c r="D280" s="202">
        <v>1</v>
      </c>
      <c r="E280" s="203" t="s">
        <v>83</v>
      </c>
      <c r="F280" s="204" t="s">
        <v>54</v>
      </c>
      <c r="G280" s="252">
        <f>SUM(G274:G279)</f>
        <v>206.5574</v>
      </c>
      <c r="H280" s="206" t="s">
        <v>115</v>
      </c>
    </row>
    <row r="281" spans="1:8">
      <c r="A281" s="207">
        <v>9.6999999999999993</v>
      </c>
      <c r="B281" s="284" t="s">
        <v>228</v>
      </c>
      <c r="C281" s="191"/>
      <c r="D281" s="208"/>
      <c r="E281" s="208"/>
      <c r="F281" s="209"/>
      <c r="G281" s="210" t="s">
        <v>63</v>
      </c>
      <c r="H281" s="211"/>
    </row>
    <row r="282" spans="1:8">
      <c r="A282" s="189"/>
      <c r="B282" s="190" t="s">
        <v>161</v>
      </c>
      <c r="C282" s="191"/>
      <c r="D282" s="197">
        <v>12.05</v>
      </c>
      <c r="E282" s="193" t="s">
        <v>41</v>
      </c>
      <c r="F282" s="194">
        <v>2.08</v>
      </c>
      <c r="G282" s="255">
        <f t="shared" ref="G282:G287" si="4">D282*F282</f>
        <v>25.064000000000004</v>
      </c>
      <c r="H282" s="239" t="s">
        <v>63</v>
      </c>
    </row>
    <row r="283" spans="1:8">
      <c r="A283" s="189"/>
      <c r="B283" s="190" t="s">
        <v>224</v>
      </c>
      <c r="C283" s="191"/>
      <c r="D283" s="250">
        <v>8.42</v>
      </c>
      <c r="E283" s="193" t="s">
        <v>41</v>
      </c>
      <c r="F283" s="194">
        <v>4.9400000000000004</v>
      </c>
      <c r="G283" s="255">
        <f t="shared" si="4"/>
        <v>41.594800000000006</v>
      </c>
      <c r="H283" s="196" t="s">
        <v>63</v>
      </c>
    </row>
    <row r="284" spans="1:8">
      <c r="A284" s="189"/>
      <c r="B284" s="190" t="s">
        <v>229</v>
      </c>
      <c r="C284" s="191"/>
      <c r="D284" s="250">
        <v>22</v>
      </c>
      <c r="E284" s="193" t="s">
        <v>41</v>
      </c>
      <c r="F284" s="194">
        <v>2.8</v>
      </c>
      <c r="G284" s="255">
        <f t="shared" si="4"/>
        <v>61.599999999999994</v>
      </c>
      <c r="H284" s="188"/>
    </row>
    <row r="285" spans="1:8">
      <c r="A285" s="285"/>
      <c r="B285" s="190" t="s">
        <v>226</v>
      </c>
      <c r="C285" s="191"/>
      <c r="D285" s="250">
        <v>0.5</v>
      </c>
      <c r="E285" s="193" t="s">
        <v>41</v>
      </c>
      <c r="F285" s="295">
        <v>65</v>
      </c>
      <c r="G285" s="255">
        <f t="shared" si="4"/>
        <v>32.5</v>
      </c>
      <c r="H285" s="211"/>
    </row>
    <row r="286" spans="1:8">
      <c r="A286" s="285"/>
      <c r="B286" s="190" t="s">
        <v>110</v>
      </c>
      <c r="C286" s="191"/>
      <c r="D286" s="250">
        <v>0.1</v>
      </c>
      <c r="E286" s="193" t="s">
        <v>82</v>
      </c>
      <c r="F286" s="194">
        <v>287.5</v>
      </c>
      <c r="G286" s="255">
        <f t="shared" si="4"/>
        <v>28.75</v>
      </c>
      <c r="H286" s="211"/>
    </row>
    <row r="287" spans="1:8">
      <c r="A287" s="285"/>
      <c r="B287" s="190" t="s">
        <v>212</v>
      </c>
      <c r="C287" s="191"/>
      <c r="D287" s="192">
        <v>8</v>
      </c>
      <c r="E287" s="193" t="s">
        <v>113</v>
      </c>
      <c r="F287" s="198">
        <v>1.44E-2</v>
      </c>
      <c r="G287" s="255">
        <f t="shared" si="4"/>
        <v>0.1152</v>
      </c>
      <c r="H287" s="211"/>
    </row>
    <row r="288" spans="1:8">
      <c r="A288" s="199"/>
      <c r="B288" s="296"/>
      <c r="C288" s="201" t="s">
        <v>230</v>
      </c>
      <c r="D288" s="202">
        <v>1</v>
      </c>
      <c r="E288" s="203" t="s">
        <v>83</v>
      </c>
      <c r="F288" s="204" t="s">
        <v>54</v>
      </c>
      <c r="G288" s="252">
        <f>SUM(G282:G287)</f>
        <v>189.624</v>
      </c>
      <c r="H288" s="206" t="s">
        <v>115</v>
      </c>
    </row>
    <row r="289" spans="1:8">
      <c r="A289" s="207">
        <v>9.8000000000000007</v>
      </c>
      <c r="B289" s="284" t="s">
        <v>231</v>
      </c>
      <c r="C289" s="191"/>
      <c r="D289" s="208"/>
      <c r="E289" s="208"/>
      <c r="F289" s="209"/>
      <c r="G289" s="210" t="s">
        <v>63</v>
      </c>
      <c r="H289" s="211"/>
    </row>
    <row r="290" spans="1:8">
      <c r="A290" s="189"/>
      <c r="B290" s="190" t="s">
        <v>232</v>
      </c>
      <c r="C290" s="191"/>
      <c r="D290" s="192">
        <v>105</v>
      </c>
      <c r="E290" s="193" t="s">
        <v>233</v>
      </c>
      <c r="F290" s="194">
        <v>1.6</v>
      </c>
      <c r="G290" s="255">
        <f t="shared" ref="G290:G295" si="5">D290*F290</f>
        <v>168</v>
      </c>
      <c r="H290" s="188"/>
    </row>
    <row r="291" spans="1:8">
      <c r="A291" s="189"/>
      <c r="B291" s="190" t="s">
        <v>161</v>
      </c>
      <c r="C291" s="191"/>
      <c r="D291" s="197">
        <v>18</v>
      </c>
      <c r="E291" s="193" t="s">
        <v>41</v>
      </c>
      <c r="F291" s="194">
        <v>2.08</v>
      </c>
      <c r="G291" s="255">
        <f t="shared" si="5"/>
        <v>37.44</v>
      </c>
      <c r="H291" s="239" t="s">
        <v>63</v>
      </c>
    </row>
    <row r="292" spans="1:8">
      <c r="A292" s="189"/>
      <c r="B292" s="190" t="s">
        <v>234</v>
      </c>
      <c r="C292" s="191"/>
      <c r="D292" s="250">
        <v>0.25</v>
      </c>
      <c r="E292" s="193" t="s">
        <v>41</v>
      </c>
      <c r="F292" s="194">
        <v>5.47</v>
      </c>
      <c r="G292" s="255">
        <f t="shared" si="5"/>
        <v>1.3674999999999999</v>
      </c>
      <c r="H292" s="188"/>
    </row>
    <row r="293" spans="1:8">
      <c r="A293" s="189"/>
      <c r="B293" s="190" t="s">
        <v>211</v>
      </c>
      <c r="C293" s="191"/>
      <c r="D293" s="250">
        <v>0.04</v>
      </c>
      <c r="E293" s="193" t="s">
        <v>82</v>
      </c>
      <c r="F293" s="194">
        <v>292.5</v>
      </c>
      <c r="G293" s="255">
        <f t="shared" si="5"/>
        <v>11.700000000000001</v>
      </c>
      <c r="H293" s="188"/>
    </row>
    <row r="294" spans="1:8">
      <c r="A294" s="189"/>
      <c r="B294" s="190" t="s">
        <v>212</v>
      </c>
      <c r="C294" s="191"/>
      <c r="D294" s="192">
        <v>6</v>
      </c>
      <c r="E294" s="193" t="s">
        <v>113</v>
      </c>
      <c r="F294" s="198">
        <v>1.44E-2</v>
      </c>
      <c r="G294" s="255">
        <f t="shared" si="5"/>
        <v>8.6400000000000005E-2</v>
      </c>
      <c r="H294" s="188"/>
    </row>
    <row r="295" spans="1:8">
      <c r="A295" s="189"/>
      <c r="B295" s="190" t="s">
        <v>235</v>
      </c>
      <c r="C295" s="191"/>
      <c r="D295" s="197">
        <v>0.02</v>
      </c>
      <c r="E295" s="193" t="s">
        <v>41</v>
      </c>
      <c r="F295" s="194">
        <v>150</v>
      </c>
      <c r="G295" s="255">
        <f t="shared" si="5"/>
        <v>3</v>
      </c>
      <c r="H295" s="188"/>
    </row>
    <row r="296" spans="1:8">
      <c r="A296" s="297"/>
      <c r="B296" s="298"/>
      <c r="C296" s="299" t="s">
        <v>236</v>
      </c>
      <c r="D296" s="300">
        <v>1</v>
      </c>
      <c r="E296" s="301" t="s">
        <v>83</v>
      </c>
      <c r="F296" s="302" t="s">
        <v>54</v>
      </c>
      <c r="G296" s="303">
        <f>SUM(G290:G295)</f>
        <v>221.59389999999999</v>
      </c>
      <c r="H296" s="304" t="s">
        <v>115</v>
      </c>
    </row>
    <row r="297" spans="1:8">
      <c r="A297" s="207">
        <v>9.9</v>
      </c>
      <c r="B297" s="184" t="s">
        <v>237</v>
      </c>
      <c r="C297" s="190"/>
      <c r="D297" s="185"/>
      <c r="E297" s="185"/>
      <c r="F297" s="186"/>
      <c r="G297" s="187" t="s">
        <v>63</v>
      </c>
      <c r="H297" s="188"/>
    </row>
    <row r="298" spans="1:8">
      <c r="A298" s="189"/>
      <c r="B298" s="190" t="s">
        <v>238</v>
      </c>
      <c r="C298" s="191"/>
      <c r="D298" s="192">
        <v>105</v>
      </c>
      <c r="E298" s="193" t="s">
        <v>233</v>
      </c>
      <c r="F298" s="194">
        <v>1.9</v>
      </c>
      <c r="G298" s="255">
        <f t="shared" ref="G298:G303" si="6">D298*F298</f>
        <v>199.5</v>
      </c>
      <c r="H298" s="188"/>
    </row>
    <row r="299" spans="1:8">
      <c r="A299" s="189"/>
      <c r="B299" s="190" t="s">
        <v>161</v>
      </c>
      <c r="C299" s="191"/>
      <c r="D299" s="197">
        <v>18</v>
      </c>
      <c r="E299" s="193" t="s">
        <v>41</v>
      </c>
      <c r="F299" s="194">
        <v>2.08</v>
      </c>
      <c r="G299" s="255">
        <f t="shared" si="6"/>
        <v>37.44</v>
      </c>
      <c r="H299" s="239" t="s">
        <v>63</v>
      </c>
    </row>
    <row r="300" spans="1:8">
      <c r="A300" s="189"/>
      <c r="B300" s="190" t="s">
        <v>234</v>
      </c>
      <c r="C300" s="191"/>
      <c r="D300" s="250">
        <v>0.25</v>
      </c>
      <c r="E300" s="193" t="s">
        <v>41</v>
      </c>
      <c r="F300" s="194">
        <v>5.47</v>
      </c>
      <c r="G300" s="255">
        <f t="shared" si="6"/>
        <v>1.3674999999999999</v>
      </c>
      <c r="H300" s="188"/>
    </row>
    <row r="301" spans="1:8">
      <c r="A301" s="189"/>
      <c r="B301" s="190" t="s">
        <v>211</v>
      </c>
      <c r="C301" s="191"/>
      <c r="D301" s="250">
        <v>0.04</v>
      </c>
      <c r="E301" s="193" t="s">
        <v>82</v>
      </c>
      <c r="F301" s="194">
        <v>292.5</v>
      </c>
      <c r="G301" s="255">
        <f t="shared" si="6"/>
        <v>11.700000000000001</v>
      </c>
      <c r="H301" s="188"/>
    </row>
    <row r="302" spans="1:8">
      <c r="A302" s="189"/>
      <c r="B302" s="190" t="s">
        <v>212</v>
      </c>
      <c r="C302" s="191"/>
      <c r="D302" s="192">
        <v>6</v>
      </c>
      <c r="E302" s="193" t="s">
        <v>113</v>
      </c>
      <c r="F302" s="198">
        <v>1.44E-2</v>
      </c>
      <c r="G302" s="255">
        <f t="shared" si="6"/>
        <v>8.6400000000000005E-2</v>
      </c>
      <c r="H302" s="188"/>
    </row>
    <row r="303" spans="1:8">
      <c r="A303" s="189"/>
      <c r="B303" s="190" t="s">
        <v>235</v>
      </c>
      <c r="C303" s="191"/>
      <c r="D303" s="197">
        <v>0.02</v>
      </c>
      <c r="E303" s="193" t="s">
        <v>41</v>
      </c>
      <c r="F303" s="194">
        <v>150</v>
      </c>
      <c r="G303" s="255">
        <f t="shared" si="6"/>
        <v>3</v>
      </c>
      <c r="H303" s="188"/>
    </row>
    <row r="304" spans="1:8" ht="21.75" thickBot="1">
      <c r="A304" s="216"/>
      <c r="B304" s="217"/>
      <c r="C304" s="218" t="s">
        <v>239</v>
      </c>
      <c r="D304" s="219">
        <v>1</v>
      </c>
      <c r="E304" s="258" t="s">
        <v>83</v>
      </c>
      <c r="F304" s="259" t="s">
        <v>54</v>
      </c>
      <c r="G304" s="260">
        <f>SUM(G298:G303)</f>
        <v>253.09389999999999</v>
      </c>
      <c r="H304" s="290" t="s">
        <v>115</v>
      </c>
    </row>
    <row r="305" spans="1:8">
      <c r="A305" s="223"/>
      <c r="B305" s="223"/>
      <c r="C305" s="223"/>
      <c r="D305" s="224"/>
      <c r="E305" s="261"/>
      <c r="F305" s="262"/>
      <c r="G305" s="545" t="str">
        <f>$G$37</f>
        <v xml:space="preserve"> เมษายน 2549</v>
      </c>
      <c r="H305" s="545"/>
    </row>
    <row r="306" spans="1:8" ht="21.75">
      <c r="A306" s="533" t="s">
        <v>240</v>
      </c>
      <c r="B306" s="533"/>
      <c r="C306" s="533"/>
      <c r="D306" s="533"/>
      <c r="E306" s="533"/>
      <c r="F306" s="533"/>
      <c r="G306" s="533"/>
      <c r="H306" s="533"/>
    </row>
    <row r="307" spans="1:8" ht="38.25" customHeight="1" thickBot="1">
      <c r="A307" s="547" t="s">
        <v>123</v>
      </c>
      <c r="B307" s="547"/>
      <c r="C307" s="547"/>
      <c r="D307" s="547"/>
      <c r="E307" s="547"/>
      <c r="F307" s="547"/>
      <c r="G307" s="547"/>
      <c r="H307" s="547"/>
    </row>
    <row r="308" spans="1:8">
      <c r="A308" s="535" t="s">
        <v>91</v>
      </c>
      <c r="B308" s="537" t="s">
        <v>0</v>
      </c>
      <c r="C308" s="538"/>
      <c r="D308" s="541" t="s">
        <v>1</v>
      </c>
      <c r="E308" s="541" t="s">
        <v>2</v>
      </c>
      <c r="F308" s="171" t="s">
        <v>104</v>
      </c>
      <c r="G308" s="172" t="s">
        <v>105</v>
      </c>
      <c r="H308" s="543" t="s">
        <v>12</v>
      </c>
    </row>
    <row r="309" spans="1:8">
      <c r="A309" s="536"/>
      <c r="B309" s="539"/>
      <c r="C309" s="540"/>
      <c r="D309" s="542"/>
      <c r="E309" s="542"/>
      <c r="F309" s="173" t="s">
        <v>93</v>
      </c>
      <c r="G309" s="174" t="s">
        <v>93</v>
      </c>
      <c r="H309" s="544"/>
    </row>
    <row r="310" spans="1:8">
      <c r="A310" s="305">
        <v>9.1</v>
      </c>
      <c r="B310" s="184" t="s">
        <v>241</v>
      </c>
      <c r="C310" s="190"/>
      <c r="D310" s="185"/>
      <c r="E310" s="185"/>
      <c r="F310" s="186"/>
      <c r="G310" s="187" t="s">
        <v>63</v>
      </c>
      <c r="H310" s="188"/>
    </row>
    <row r="311" spans="1:8">
      <c r="A311" s="189"/>
      <c r="B311" s="306" t="s">
        <v>242</v>
      </c>
      <c r="C311" s="191"/>
      <c r="D311" s="192">
        <v>28</v>
      </c>
      <c r="E311" s="193" t="s">
        <v>233</v>
      </c>
      <c r="F311" s="194">
        <v>5</v>
      </c>
      <c r="G311" s="255">
        <f t="shared" ref="G311:G316" si="7">D311*F311</f>
        <v>140</v>
      </c>
      <c r="H311" s="188"/>
    </row>
    <row r="312" spans="1:8">
      <c r="A312" s="189"/>
      <c r="B312" s="190" t="s">
        <v>243</v>
      </c>
      <c r="C312" s="191"/>
      <c r="D312" s="197">
        <v>18</v>
      </c>
      <c r="E312" s="193" t="s">
        <v>41</v>
      </c>
      <c r="F312" s="194">
        <v>2.08</v>
      </c>
      <c r="G312" s="255">
        <f t="shared" si="7"/>
        <v>37.44</v>
      </c>
      <c r="H312" s="239" t="s">
        <v>63</v>
      </c>
    </row>
    <row r="313" spans="1:8">
      <c r="A313" s="189"/>
      <c r="B313" s="190" t="s">
        <v>234</v>
      </c>
      <c r="C313" s="191"/>
      <c r="D313" s="250">
        <v>0.25</v>
      </c>
      <c r="E313" s="193" t="s">
        <v>41</v>
      </c>
      <c r="F313" s="194">
        <v>5.47</v>
      </c>
      <c r="G313" s="255">
        <f t="shared" si="7"/>
        <v>1.3674999999999999</v>
      </c>
      <c r="H313" s="188"/>
    </row>
    <row r="314" spans="1:8">
      <c r="A314" s="189"/>
      <c r="B314" s="190" t="s">
        <v>211</v>
      </c>
      <c r="C314" s="191"/>
      <c r="D314" s="250">
        <v>0.04</v>
      </c>
      <c r="E314" s="193" t="s">
        <v>82</v>
      </c>
      <c r="F314" s="194">
        <v>292.5</v>
      </c>
      <c r="G314" s="255">
        <f t="shared" si="7"/>
        <v>11.700000000000001</v>
      </c>
      <c r="H314" s="188"/>
    </row>
    <row r="315" spans="1:8">
      <c r="A315" s="189"/>
      <c r="B315" s="190" t="s">
        <v>212</v>
      </c>
      <c r="C315" s="191"/>
      <c r="D315" s="192">
        <v>6</v>
      </c>
      <c r="E315" s="193" t="s">
        <v>113</v>
      </c>
      <c r="F315" s="198">
        <v>1.44E-2</v>
      </c>
      <c r="G315" s="255">
        <f t="shared" si="7"/>
        <v>8.6400000000000005E-2</v>
      </c>
      <c r="H315" s="188"/>
    </row>
    <row r="316" spans="1:8">
      <c r="A316" s="189"/>
      <c r="B316" s="190" t="s">
        <v>235</v>
      </c>
      <c r="C316" s="191"/>
      <c r="D316" s="197">
        <v>0.02</v>
      </c>
      <c r="E316" s="193" t="s">
        <v>41</v>
      </c>
      <c r="F316" s="194">
        <v>150</v>
      </c>
      <c r="G316" s="255">
        <f t="shared" si="7"/>
        <v>3</v>
      </c>
      <c r="H316" s="188"/>
    </row>
    <row r="317" spans="1:8">
      <c r="A317" s="297"/>
      <c r="B317" s="298"/>
      <c r="C317" s="299" t="s">
        <v>244</v>
      </c>
      <c r="D317" s="300">
        <v>1</v>
      </c>
      <c r="E317" s="301" t="s">
        <v>83</v>
      </c>
      <c r="F317" s="302" t="s">
        <v>54</v>
      </c>
      <c r="G317" s="303">
        <f>SUM(G311:G316)</f>
        <v>193.59389999999999</v>
      </c>
      <c r="H317" s="304" t="s">
        <v>115</v>
      </c>
    </row>
    <row r="318" spans="1:8">
      <c r="A318" s="207">
        <v>9.11</v>
      </c>
      <c r="B318" s="184" t="s">
        <v>245</v>
      </c>
      <c r="C318" s="190"/>
      <c r="D318" s="185"/>
      <c r="E318" s="185"/>
      <c r="F318" s="186"/>
      <c r="G318" s="187" t="s">
        <v>63</v>
      </c>
      <c r="H318" s="188"/>
    </row>
    <row r="319" spans="1:8">
      <c r="A319" s="189"/>
      <c r="B319" s="306" t="s">
        <v>246</v>
      </c>
      <c r="C319" s="191"/>
      <c r="D319" s="192">
        <v>28</v>
      </c>
      <c r="E319" s="193" t="s">
        <v>233</v>
      </c>
      <c r="F319" s="194">
        <v>5.5</v>
      </c>
      <c r="G319" s="255">
        <f t="shared" ref="G319:G324" si="8">D319*F319</f>
        <v>154</v>
      </c>
      <c r="H319" s="188"/>
    </row>
    <row r="320" spans="1:8">
      <c r="A320" s="189"/>
      <c r="B320" s="190" t="s">
        <v>243</v>
      </c>
      <c r="C320" s="191"/>
      <c r="D320" s="197">
        <v>18</v>
      </c>
      <c r="E320" s="193" t="s">
        <v>41</v>
      </c>
      <c r="F320" s="194">
        <v>2.08</v>
      </c>
      <c r="G320" s="255">
        <f t="shared" si="8"/>
        <v>37.44</v>
      </c>
      <c r="H320" s="239" t="s">
        <v>63</v>
      </c>
    </row>
    <row r="321" spans="1:8">
      <c r="A321" s="189"/>
      <c r="B321" s="190" t="s">
        <v>234</v>
      </c>
      <c r="C321" s="191"/>
      <c r="D321" s="250">
        <v>0.25</v>
      </c>
      <c r="E321" s="193" t="s">
        <v>41</v>
      </c>
      <c r="F321" s="194">
        <v>5.47</v>
      </c>
      <c r="G321" s="255">
        <f t="shared" si="8"/>
        <v>1.3674999999999999</v>
      </c>
      <c r="H321" s="188"/>
    </row>
    <row r="322" spans="1:8">
      <c r="A322" s="189"/>
      <c r="B322" s="190" t="s">
        <v>211</v>
      </c>
      <c r="C322" s="191"/>
      <c r="D322" s="250">
        <v>0.04</v>
      </c>
      <c r="E322" s="193" t="s">
        <v>82</v>
      </c>
      <c r="F322" s="194">
        <v>292.5</v>
      </c>
      <c r="G322" s="255">
        <f t="shared" si="8"/>
        <v>11.700000000000001</v>
      </c>
      <c r="H322" s="188"/>
    </row>
    <row r="323" spans="1:8">
      <c r="A323" s="189"/>
      <c r="B323" s="190" t="s">
        <v>212</v>
      </c>
      <c r="C323" s="191"/>
      <c r="D323" s="192">
        <v>6</v>
      </c>
      <c r="E323" s="193" t="s">
        <v>113</v>
      </c>
      <c r="F323" s="198">
        <v>1.44E-2</v>
      </c>
      <c r="G323" s="255">
        <f t="shared" si="8"/>
        <v>8.6400000000000005E-2</v>
      </c>
      <c r="H323" s="188"/>
    </row>
    <row r="324" spans="1:8">
      <c r="A324" s="189"/>
      <c r="B324" s="190" t="s">
        <v>235</v>
      </c>
      <c r="C324" s="191"/>
      <c r="D324" s="197">
        <v>0.02</v>
      </c>
      <c r="E324" s="193" t="s">
        <v>41</v>
      </c>
      <c r="F324" s="194">
        <v>150</v>
      </c>
      <c r="G324" s="255">
        <f t="shared" si="8"/>
        <v>3</v>
      </c>
      <c r="H324" s="188"/>
    </row>
    <row r="325" spans="1:8">
      <c r="A325" s="297"/>
      <c r="B325" s="298"/>
      <c r="C325" s="299" t="s">
        <v>247</v>
      </c>
      <c r="D325" s="300">
        <v>1</v>
      </c>
      <c r="E325" s="301" t="s">
        <v>83</v>
      </c>
      <c r="F325" s="302" t="s">
        <v>54</v>
      </c>
      <c r="G325" s="303">
        <f>SUM(G319:G324)</f>
        <v>207.59389999999999</v>
      </c>
      <c r="H325" s="304" t="s">
        <v>115</v>
      </c>
    </row>
    <row r="326" spans="1:8">
      <c r="A326" s="207">
        <v>9.1199999999999992</v>
      </c>
      <c r="B326" s="184" t="s">
        <v>248</v>
      </c>
      <c r="C326" s="190"/>
      <c r="D326" s="185"/>
      <c r="E326" s="185"/>
      <c r="F326" s="186"/>
      <c r="G326" s="187" t="s">
        <v>63</v>
      </c>
      <c r="H326" s="188"/>
    </row>
    <row r="327" spans="1:8">
      <c r="A327" s="189"/>
      <c r="B327" s="306" t="s">
        <v>249</v>
      </c>
      <c r="C327" s="191"/>
      <c r="D327" s="192">
        <v>28</v>
      </c>
      <c r="E327" s="193" t="s">
        <v>233</v>
      </c>
      <c r="F327" s="194">
        <v>6.25</v>
      </c>
      <c r="G327" s="255">
        <f t="shared" ref="G327:G332" si="9">D327*F327</f>
        <v>175</v>
      </c>
      <c r="H327" s="188"/>
    </row>
    <row r="328" spans="1:8">
      <c r="A328" s="189"/>
      <c r="B328" s="190" t="s">
        <v>243</v>
      </c>
      <c r="C328" s="191"/>
      <c r="D328" s="197">
        <v>18</v>
      </c>
      <c r="E328" s="193" t="s">
        <v>41</v>
      </c>
      <c r="F328" s="194">
        <v>2.08</v>
      </c>
      <c r="G328" s="255">
        <f t="shared" si="9"/>
        <v>37.44</v>
      </c>
      <c r="H328" s="239" t="s">
        <v>63</v>
      </c>
    </row>
    <row r="329" spans="1:8">
      <c r="A329" s="189"/>
      <c r="B329" s="190" t="s">
        <v>234</v>
      </c>
      <c r="C329" s="191"/>
      <c r="D329" s="250">
        <v>0.25</v>
      </c>
      <c r="E329" s="193" t="s">
        <v>41</v>
      </c>
      <c r="F329" s="194">
        <v>5.47</v>
      </c>
      <c r="G329" s="255">
        <f t="shared" si="9"/>
        <v>1.3674999999999999</v>
      </c>
      <c r="H329" s="188"/>
    </row>
    <row r="330" spans="1:8">
      <c r="A330" s="189"/>
      <c r="B330" s="190" t="s">
        <v>211</v>
      </c>
      <c r="C330" s="191"/>
      <c r="D330" s="250">
        <v>0.04</v>
      </c>
      <c r="E330" s="193" t="s">
        <v>82</v>
      </c>
      <c r="F330" s="194">
        <v>292.5</v>
      </c>
      <c r="G330" s="255">
        <f t="shared" si="9"/>
        <v>11.700000000000001</v>
      </c>
      <c r="H330" s="188"/>
    </row>
    <row r="331" spans="1:8">
      <c r="A331" s="189"/>
      <c r="B331" s="190" t="s">
        <v>212</v>
      </c>
      <c r="C331" s="191"/>
      <c r="D331" s="192">
        <v>6</v>
      </c>
      <c r="E331" s="193" t="s">
        <v>113</v>
      </c>
      <c r="F331" s="198">
        <v>1.44E-2</v>
      </c>
      <c r="G331" s="255">
        <f t="shared" si="9"/>
        <v>8.6400000000000005E-2</v>
      </c>
      <c r="H331" s="188"/>
    </row>
    <row r="332" spans="1:8">
      <c r="A332" s="189"/>
      <c r="B332" s="190" t="s">
        <v>235</v>
      </c>
      <c r="C332" s="191"/>
      <c r="D332" s="197">
        <v>0.02</v>
      </c>
      <c r="E332" s="193" t="s">
        <v>41</v>
      </c>
      <c r="F332" s="194">
        <v>150</v>
      </c>
      <c r="G332" s="255">
        <f t="shared" si="9"/>
        <v>3</v>
      </c>
      <c r="H332" s="188"/>
    </row>
    <row r="333" spans="1:8">
      <c r="A333" s="297"/>
      <c r="B333" s="298"/>
      <c r="C333" s="299" t="s">
        <v>250</v>
      </c>
      <c r="D333" s="300">
        <v>1</v>
      </c>
      <c r="E333" s="301" t="s">
        <v>83</v>
      </c>
      <c r="F333" s="302" t="s">
        <v>54</v>
      </c>
      <c r="G333" s="303">
        <f>SUM(G327:G332)</f>
        <v>228.59389999999999</v>
      </c>
      <c r="H333" s="304" t="s">
        <v>115</v>
      </c>
    </row>
    <row r="334" spans="1:8">
      <c r="A334" s="207">
        <v>9.1300000000000008</v>
      </c>
      <c r="B334" s="184" t="s">
        <v>251</v>
      </c>
      <c r="C334" s="190"/>
      <c r="D334" s="185"/>
      <c r="E334" s="185"/>
      <c r="F334" s="186"/>
      <c r="G334" s="187" t="s">
        <v>63</v>
      </c>
      <c r="H334" s="188"/>
    </row>
    <row r="335" spans="1:8">
      <c r="A335" s="189"/>
      <c r="B335" s="190" t="s">
        <v>252</v>
      </c>
      <c r="C335" s="191"/>
      <c r="D335" s="192">
        <v>23</v>
      </c>
      <c r="E335" s="193" t="s">
        <v>233</v>
      </c>
      <c r="F335" s="194">
        <v>5.75</v>
      </c>
      <c r="G335" s="255">
        <f t="shared" ref="G335:G340" si="10">D335*F335</f>
        <v>132.25</v>
      </c>
      <c r="H335" s="188"/>
    </row>
    <row r="336" spans="1:8">
      <c r="A336" s="189"/>
      <c r="B336" s="190" t="s">
        <v>243</v>
      </c>
      <c r="C336" s="191"/>
      <c r="D336" s="197">
        <v>18</v>
      </c>
      <c r="E336" s="193" t="s">
        <v>41</v>
      </c>
      <c r="F336" s="194">
        <v>2.08</v>
      </c>
      <c r="G336" s="255">
        <f t="shared" si="10"/>
        <v>37.44</v>
      </c>
      <c r="H336" s="239" t="s">
        <v>63</v>
      </c>
    </row>
    <row r="337" spans="1:8">
      <c r="A337" s="189"/>
      <c r="B337" s="190" t="s">
        <v>234</v>
      </c>
      <c r="C337" s="191"/>
      <c r="D337" s="250">
        <v>0.25</v>
      </c>
      <c r="E337" s="193" t="s">
        <v>41</v>
      </c>
      <c r="F337" s="194">
        <v>5.47</v>
      </c>
      <c r="G337" s="255">
        <f t="shared" si="10"/>
        <v>1.3674999999999999</v>
      </c>
      <c r="H337" s="188"/>
    </row>
    <row r="338" spans="1:8">
      <c r="A338" s="189"/>
      <c r="B338" s="190" t="s">
        <v>211</v>
      </c>
      <c r="C338" s="191"/>
      <c r="D338" s="250">
        <v>0.04</v>
      </c>
      <c r="E338" s="193" t="s">
        <v>82</v>
      </c>
      <c r="F338" s="194">
        <v>292.5</v>
      </c>
      <c r="G338" s="255">
        <f t="shared" si="10"/>
        <v>11.700000000000001</v>
      </c>
      <c r="H338" s="188"/>
    </row>
    <row r="339" spans="1:8">
      <c r="A339" s="189"/>
      <c r="B339" s="190" t="s">
        <v>212</v>
      </c>
      <c r="C339" s="191"/>
      <c r="D339" s="192">
        <v>6</v>
      </c>
      <c r="E339" s="193" t="s">
        <v>113</v>
      </c>
      <c r="F339" s="198">
        <v>1.44E-2</v>
      </c>
      <c r="G339" s="255">
        <f t="shared" si="10"/>
        <v>8.6400000000000005E-2</v>
      </c>
      <c r="H339" s="188"/>
    </row>
    <row r="340" spans="1:8">
      <c r="A340" s="189"/>
      <c r="B340" s="190" t="s">
        <v>235</v>
      </c>
      <c r="C340" s="191"/>
      <c r="D340" s="197">
        <v>0.02</v>
      </c>
      <c r="E340" s="193" t="s">
        <v>41</v>
      </c>
      <c r="F340" s="194">
        <v>150</v>
      </c>
      <c r="G340" s="255">
        <f t="shared" si="10"/>
        <v>3</v>
      </c>
      <c r="H340" s="188"/>
    </row>
    <row r="341" spans="1:8" ht="21.75" thickBot="1">
      <c r="A341" s="216"/>
      <c r="B341" s="217"/>
      <c r="C341" s="218" t="s">
        <v>253</v>
      </c>
      <c r="D341" s="219">
        <v>1</v>
      </c>
      <c r="E341" s="258" t="s">
        <v>83</v>
      </c>
      <c r="F341" s="259" t="s">
        <v>54</v>
      </c>
      <c r="G341" s="260">
        <f>SUM(G335:G340)</f>
        <v>185.84389999999999</v>
      </c>
      <c r="H341" s="290" t="s">
        <v>115</v>
      </c>
    </row>
    <row r="342" spans="1:8">
      <c r="A342" s="223"/>
      <c r="B342" s="223"/>
      <c r="C342" s="223"/>
      <c r="D342" s="224"/>
      <c r="E342" s="261"/>
      <c r="F342" s="262"/>
      <c r="G342" s="545" t="str">
        <f>$G$37</f>
        <v xml:space="preserve"> เมษายน 2549</v>
      </c>
      <c r="H342" s="545"/>
    </row>
    <row r="343" spans="1:8" ht="21.75">
      <c r="A343" s="533" t="s">
        <v>254</v>
      </c>
      <c r="B343" s="533"/>
      <c r="C343" s="533"/>
      <c r="D343" s="533"/>
      <c r="E343" s="533"/>
      <c r="F343" s="533"/>
      <c r="G343" s="533"/>
      <c r="H343" s="533"/>
    </row>
    <row r="344" spans="1:8" ht="38.25" customHeight="1" thickBot="1">
      <c r="A344" s="547" t="s">
        <v>123</v>
      </c>
      <c r="B344" s="547"/>
      <c r="C344" s="547"/>
      <c r="D344" s="547"/>
      <c r="E344" s="547"/>
      <c r="F344" s="547"/>
      <c r="G344" s="547"/>
      <c r="H344" s="547"/>
    </row>
    <row r="345" spans="1:8">
      <c r="A345" s="535" t="s">
        <v>91</v>
      </c>
      <c r="B345" s="537" t="s">
        <v>0</v>
      </c>
      <c r="C345" s="538"/>
      <c r="D345" s="541" t="s">
        <v>1</v>
      </c>
      <c r="E345" s="541" t="s">
        <v>2</v>
      </c>
      <c r="F345" s="171" t="s">
        <v>104</v>
      </c>
      <c r="G345" s="172" t="s">
        <v>105</v>
      </c>
      <c r="H345" s="543" t="s">
        <v>12</v>
      </c>
    </row>
    <row r="346" spans="1:8">
      <c r="A346" s="536"/>
      <c r="B346" s="539"/>
      <c r="C346" s="540"/>
      <c r="D346" s="542"/>
      <c r="E346" s="542"/>
      <c r="F346" s="173" t="s">
        <v>93</v>
      </c>
      <c r="G346" s="174" t="s">
        <v>93</v>
      </c>
      <c r="H346" s="544"/>
    </row>
    <row r="347" spans="1:8">
      <c r="A347" s="305">
        <v>9.14</v>
      </c>
      <c r="B347" s="184" t="s">
        <v>255</v>
      </c>
      <c r="C347" s="190"/>
      <c r="D347" s="185"/>
      <c r="E347" s="185"/>
      <c r="F347" s="186"/>
      <c r="G347" s="187" t="s">
        <v>63</v>
      </c>
      <c r="H347" s="188"/>
    </row>
    <row r="348" spans="1:8">
      <c r="A348" s="189"/>
      <c r="B348" s="190" t="s">
        <v>256</v>
      </c>
      <c r="C348" s="191"/>
      <c r="D348" s="192">
        <v>23</v>
      </c>
      <c r="E348" s="193" t="s">
        <v>233</v>
      </c>
      <c r="F348" s="194">
        <v>6.25</v>
      </c>
      <c r="G348" s="255">
        <f t="shared" ref="G348:G353" si="11">D348*F348</f>
        <v>143.75</v>
      </c>
      <c r="H348" s="188"/>
    </row>
    <row r="349" spans="1:8">
      <c r="A349" s="189"/>
      <c r="B349" s="190" t="s">
        <v>161</v>
      </c>
      <c r="C349" s="191"/>
      <c r="D349" s="197">
        <v>18</v>
      </c>
      <c r="E349" s="193" t="s">
        <v>41</v>
      </c>
      <c r="F349" s="194">
        <v>2.08</v>
      </c>
      <c r="G349" s="255">
        <f t="shared" si="11"/>
        <v>37.44</v>
      </c>
      <c r="H349" s="239" t="s">
        <v>63</v>
      </c>
    </row>
    <row r="350" spans="1:8">
      <c r="A350" s="189"/>
      <c r="B350" s="190" t="s">
        <v>234</v>
      </c>
      <c r="C350" s="191"/>
      <c r="D350" s="250">
        <v>0.25</v>
      </c>
      <c r="E350" s="193" t="s">
        <v>41</v>
      </c>
      <c r="F350" s="194">
        <v>5.47</v>
      </c>
      <c r="G350" s="255">
        <f t="shared" si="11"/>
        <v>1.3674999999999999</v>
      </c>
      <c r="H350" s="188"/>
    </row>
    <row r="351" spans="1:8">
      <c r="A351" s="189"/>
      <c r="B351" s="190" t="s">
        <v>211</v>
      </c>
      <c r="C351" s="191"/>
      <c r="D351" s="250">
        <v>0.04</v>
      </c>
      <c r="E351" s="193" t="s">
        <v>82</v>
      </c>
      <c r="F351" s="194">
        <v>292.5</v>
      </c>
      <c r="G351" s="255">
        <f t="shared" si="11"/>
        <v>11.700000000000001</v>
      </c>
      <c r="H351" s="188"/>
    </row>
    <row r="352" spans="1:8">
      <c r="A352" s="189"/>
      <c r="B352" s="190" t="s">
        <v>212</v>
      </c>
      <c r="C352" s="191"/>
      <c r="D352" s="192">
        <v>6</v>
      </c>
      <c r="E352" s="193" t="s">
        <v>113</v>
      </c>
      <c r="F352" s="198">
        <v>1.44E-2</v>
      </c>
      <c r="G352" s="255">
        <f t="shared" si="11"/>
        <v>8.6400000000000005E-2</v>
      </c>
      <c r="H352" s="188"/>
    </row>
    <row r="353" spans="1:8">
      <c r="A353" s="189"/>
      <c r="B353" s="190" t="s">
        <v>235</v>
      </c>
      <c r="C353" s="191"/>
      <c r="D353" s="197">
        <v>0.02</v>
      </c>
      <c r="E353" s="193" t="s">
        <v>41</v>
      </c>
      <c r="F353" s="194">
        <v>150</v>
      </c>
      <c r="G353" s="255">
        <f t="shared" si="11"/>
        <v>3</v>
      </c>
      <c r="H353" s="188"/>
    </row>
    <row r="354" spans="1:8">
      <c r="A354" s="199"/>
      <c r="B354" s="200"/>
      <c r="C354" s="201" t="s">
        <v>257</v>
      </c>
      <c r="D354" s="202">
        <v>1</v>
      </c>
      <c r="E354" s="203" t="s">
        <v>83</v>
      </c>
      <c r="F354" s="204" t="s">
        <v>54</v>
      </c>
      <c r="G354" s="252">
        <f>SUM(G348:G353)</f>
        <v>197.34389999999999</v>
      </c>
      <c r="H354" s="206" t="s">
        <v>115</v>
      </c>
    </row>
    <row r="355" spans="1:8">
      <c r="A355" s="207">
        <v>9.15</v>
      </c>
      <c r="B355" s="284" t="s">
        <v>258</v>
      </c>
      <c r="C355" s="191"/>
      <c r="D355" s="208"/>
      <c r="E355" s="208"/>
      <c r="F355" s="209"/>
      <c r="G355" s="210" t="s">
        <v>63</v>
      </c>
      <c r="H355" s="211"/>
    </row>
    <row r="356" spans="1:8">
      <c r="A356" s="189"/>
      <c r="B356" s="190" t="s">
        <v>259</v>
      </c>
      <c r="C356" s="191"/>
      <c r="D356" s="192">
        <v>14</v>
      </c>
      <c r="E356" s="193" t="s">
        <v>233</v>
      </c>
      <c r="F356" s="194">
        <v>11.5</v>
      </c>
      <c r="G356" s="255">
        <f t="shared" ref="G356:G361" si="12">D356*F356</f>
        <v>161</v>
      </c>
      <c r="H356" s="188"/>
    </row>
    <row r="357" spans="1:8">
      <c r="A357" s="189"/>
      <c r="B357" s="190" t="s">
        <v>161</v>
      </c>
      <c r="C357" s="191"/>
      <c r="D357" s="197">
        <v>18</v>
      </c>
      <c r="E357" s="193" t="s">
        <v>41</v>
      </c>
      <c r="F357" s="194">
        <v>2.08</v>
      </c>
      <c r="G357" s="255">
        <f t="shared" si="12"/>
        <v>37.44</v>
      </c>
      <c r="H357" s="239" t="s">
        <v>63</v>
      </c>
    </row>
    <row r="358" spans="1:8">
      <c r="A358" s="189"/>
      <c r="B358" s="190" t="s">
        <v>234</v>
      </c>
      <c r="C358" s="191"/>
      <c r="D358" s="250">
        <v>0.25</v>
      </c>
      <c r="E358" s="193" t="s">
        <v>41</v>
      </c>
      <c r="F358" s="194">
        <v>5.47</v>
      </c>
      <c r="G358" s="255">
        <f t="shared" si="12"/>
        <v>1.3674999999999999</v>
      </c>
      <c r="H358" s="188"/>
    </row>
    <row r="359" spans="1:8">
      <c r="A359" s="189"/>
      <c r="B359" s="190" t="s">
        <v>211</v>
      </c>
      <c r="C359" s="191"/>
      <c r="D359" s="250">
        <v>0.04</v>
      </c>
      <c r="E359" s="193" t="s">
        <v>82</v>
      </c>
      <c r="F359" s="194">
        <v>292.5</v>
      </c>
      <c r="G359" s="255">
        <f t="shared" si="12"/>
        <v>11.700000000000001</v>
      </c>
      <c r="H359" s="188"/>
    </row>
    <row r="360" spans="1:8">
      <c r="A360" s="189"/>
      <c r="B360" s="190" t="s">
        <v>212</v>
      </c>
      <c r="C360" s="191"/>
      <c r="D360" s="192">
        <v>6</v>
      </c>
      <c r="E360" s="193" t="s">
        <v>113</v>
      </c>
      <c r="F360" s="198">
        <v>1.44E-2</v>
      </c>
      <c r="G360" s="255">
        <f t="shared" si="12"/>
        <v>8.6400000000000005E-2</v>
      </c>
      <c r="H360" s="188"/>
    </row>
    <row r="361" spans="1:8">
      <c r="A361" s="189"/>
      <c r="B361" s="190" t="s">
        <v>235</v>
      </c>
      <c r="C361" s="191"/>
      <c r="D361" s="197">
        <v>0.02</v>
      </c>
      <c r="E361" s="193" t="s">
        <v>41</v>
      </c>
      <c r="F361" s="194">
        <v>150</v>
      </c>
      <c r="G361" s="255">
        <f t="shared" si="12"/>
        <v>3</v>
      </c>
      <c r="H361" s="188"/>
    </row>
    <row r="362" spans="1:8">
      <c r="A362" s="199"/>
      <c r="B362" s="200"/>
      <c r="C362" s="201" t="s">
        <v>260</v>
      </c>
      <c r="D362" s="202">
        <v>1</v>
      </c>
      <c r="E362" s="203" t="s">
        <v>83</v>
      </c>
      <c r="F362" s="204" t="s">
        <v>54</v>
      </c>
      <c r="G362" s="252">
        <f>SUM(G356:G361)</f>
        <v>214.59389999999999</v>
      </c>
      <c r="H362" s="206" t="s">
        <v>115</v>
      </c>
    </row>
    <row r="363" spans="1:8">
      <c r="A363" s="305">
        <v>9.16</v>
      </c>
      <c r="B363" s="184" t="s">
        <v>261</v>
      </c>
      <c r="C363" s="190"/>
      <c r="D363" s="185"/>
      <c r="E363" s="185"/>
      <c r="F363" s="186"/>
      <c r="G363" s="187" t="s">
        <v>63</v>
      </c>
      <c r="H363" s="188"/>
    </row>
    <row r="364" spans="1:8">
      <c r="A364" s="189"/>
      <c r="B364" s="190" t="s">
        <v>262</v>
      </c>
      <c r="C364" s="191"/>
      <c r="D364" s="192">
        <v>14</v>
      </c>
      <c r="E364" s="193" t="s">
        <v>233</v>
      </c>
      <c r="F364" s="194">
        <v>12</v>
      </c>
      <c r="G364" s="255">
        <f t="shared" ref="G364:G369" si="13">D364*F364</f>
        <v>168</v>
      </c>
      <c r="H364" s="188"/>
    </row>
    <row r="365" spans="1:8">
      <c r="A365" s="189"/>
      <c r="B365" s="190" t="s">
        <v>161</v>
      </c>
      <c r="C365" s="191"/>
      <c r="D365" s="197">
        <v>18</v>
      </c>
      <c r="E365" s="193" t="s">
        <v>41</v>
      </c>
      <c r="F365" s="194">
        <v>2.08</v>
      </c>
      <c r="G365" s="255">
        <f t="shared" si="13"/>
        <v>37.44</v>
      </c>
      <c r="H365" s="239" t="s">
        <v>63</v>
      </c>
    </row>
    <row r="366" spans="1:8">
      <c r="A366" s="189"/>
      <c r="B366" s="190" t="s">
        <v>234</v>
      </c>
      <c r="C366" s="191"/>
      <c r="D366" s="250">
        <v>0.25</v>
      </c>
      <c r="E366" s="193" t="s">
        <v>41</v>
      </c>
      <c r="F366" s="194">
        <v>5.47</v>
      </c>
      <c r="G366" s="255">
        <f t="shared" si="13"/>
        <v>1.3674999999999999</v>
      </c>
      <c r="H366" s="188"/>
    </row>
    <row r="367" spans="1:8">
      <c r="A367" s="189"/>
      <c r="B367" s="190" t="s">
        <v>211</v>
      </c>
      <c r="C367" s="191"/>
      <c r="D367" s="250">
        <v>0.04</v>
      </c>
      <c r="E367" s="193" t="s">
        <v>82</v>
      </c>
      <c r="F367" s="194">
        <v>292.5</v>
      </c>
      <c r="G367" s="255">
        <f t="shared" si="13"/>
        <v>11.700000000000001</v>
      </c>
      <c r="H367" s="188"/>
    </row>
    <row r="368" spans="1:8">
      <c r="A368" s="189"/>
      <c r="B368" s="190" t="s">
        <v>212</v>
      </c>
      <c r="C368" s="191"/>
      <c r="D368" s="192">
        <v>6</v>
      </c>
      <c r="E368" s="193" t="s">
        <v>113</v>
      </c>
      <c r="F368" s="198">
        <v>1.44E-2</v>
      </c>
      <c r="G368" s="255">
        <f t="shared" si="13"/>
        <v>8.6400000000000005E-2</v>
      </c>
      <c r="H368" s="188"/>
    </row>
    <row r="369" spans="1:8">
      <c r="A369" s="189"/>
      <c r="B369" s="190" t="s">
        <v>235</v>
      </c>
      <c r="C369" s="191"/>
      <c r="D369" s="197">
        <v>0.02</v>
      </c>
      <c r="E369" s="193" t="s">
        <v>41</v>
      </c>
      <c r="F369" s="194">
        <v>150</v>
      </c>
      <c r="G369" s="255">
        <f t="shared" si="13"/>
        <v>3</v>
      </c>
      <c r="H369" s="188"/>
    </row>
    <row r="370" spans="1:8">
      <c r="A370" s="199"/>
      <c r="B370" s="200"/>
      <c r="C370" s="201" t="s">
        <v>263</v>
      </c>
      <c r="D370" s="202">
        <v>1</v>
      </c>
      <c r="E370" s="203" t="s">
        <v>83</v>
      </c>
      <c r="F370" s="204" t="s">
        <v>54</v>
      </c>
      <c r="G370" s="252">
        <f>SUM(G364:G369)</f>
        <v>221.59389999999999</v>
      </c>
      <c r="H370" s="206" t="s">
        <v>115</v>
      </c>
    </row>
    <row r="371" spans="1:8">
      <c r="A371" s="305">
        <v>9.17</v>
      </c>
      <c r="B371" s="184" t="s">
        <v>264</v>
      </c>
      <c r="C371" s="190"/>
      <c r="D371" s="185"/>
      <c r="E371" s="185"/>
      <c r="F371" s="186"/>
      <c r="G371" s="187" t="s">
        <v>63</v>
      </c>
      <c r="H371" s="188"/>
    </row>
    <row r="372" spans="1:8">
      <c r="A372" s="189"/>
      <c r="B372" s="190" t="s">
        <v>265</v>
      </c>
      <c r="C372" s="191"/>
      <c r="D372" s="192">
        <v>55</v>
      </c>
      <c r="E372" s="193" t="s">
        <v>233</v>
      </c>
      <c r="F372" s="307">
        <v>3.5</v>
      </c>
      <c r="G372" s="255">
        <f>D372*F372</f>
        <v>192.5</v>
      </c>
      <c r="H372" s="188"/>
    </row>
    <row r="373" spans="1:8">
      <c r="A373" s="189"/>
      <c r="B373" s="190" t="s">
        <v>161</v>
      </c>
      <c r="C373" s="191"/>
      <c r="D373" s="197">
        <v>18</v>
      </c>
      <c r="E373" s="193" t="s">
        <v>41</v>
      </c>
      <c r="F373" s="194">
        <v>2.08</v>
      </c>
      <c r="G373" s="255">
        <f>D373*F373</f>
        <v>37.44</v>
      </c>
      <c r="H373" s="239" t="s">
        <v>63</v>
      </c>
    </row>
    <row r="374" spans="1:8">
      <c r="A374" s="189"/>
      <c r="B374" s="190" t="s">
        <v>266</v>
      </c>
      <c r="C374" s="191"/>
      <c r="D374" s="250">
        <v>0.35</v>
      </c>
      <c r="E374" s="193" t="s">
        <v>41</v>
      </c>
      <c r="F374" s="194">
        <v>27.14</v>
      </c>
      <c r="G374" s="255">
        <f>D374*F374</f>
        <v>9.4989999999999988</v>
      </c>
      <c r="H374" s="188"/>
    </row>
    <row r="375" spans="1:8">
      <c r="A375" s="189"/>
      <c r="B375" s="190" t="s">
        <v>211</v>
      </c>
      <c r="C375" s="191"/>
      <c r="D375" s="250">
        <v>0.04</v>
      </c>
      <c r="E375" s="193" t="s">
        <v>82</v>
      </c>
      <c r="F375" s="194">
        <v>292.5</v>
      </c>
      <c r="G375" s="255">
        <f>D375*F375</f>
        <v>11.700000000000001</v>
      </c>
      <c r="H375" s="188"/>
    </row>
    <row r="376" spans="1:8">
      <c r="A376" s="189"/>
      <c r="B376" s="190" t="s">
        <v>212</v>
      </c>
      <c r="C376" s="191"/>
      <c r="D376" s="192">
        <v>6</v>
      </c>
      <c r="E376" s="193" t="s">
        <v>113</v>
      </c>
      <c r="F376" s="198">
        <v>1.44E-2</v>
      </c>
      <c r="G376" s="255">
        <f>D376*F376</f>
        <v>8.6400000000000005E-2</v>
      </c>
      <c r="H376" s="188"/>
    </row>
    <row r="377" spans="1:8">
      <c r="A377" s="189"/>
      <c r="B377" s="212"/>
      <c r="C377" s="190" t="s">
        <v>267</v>
      </c>
      <c r="D377" s="192">
        <v>1</v>
      </c>
      <c r="E377" s="193" t="s">
        <v>83</v>
      </c>
      <c r="F377" s="213" t="s">
        <v>54</v>
      </c>
      <c r="G377" s="292">
        <f>SUM(G371:G376)</f>
        <v>251.22539999999998</v>
      </c>
      <c r="H377" s="215" t="s">
        <v>115</v>
      </c>
    </row>
    <row r="378" spans="1:8" ht="21.75" thickBot="1">
      <c r="A378" s="216"/>
      <c r="B378" s="217"/>
      <c r="C378" s="218"/>
      <c r="D378" s="228"/>
      <c r="E378" s="228"/>
      <c r="F378" s="229"/>
      <c r="G378" s="230" t="s">
        <v>63</v>
      </c>
      <c r="H378" s="222"/>
    </row>
    <row r="379" spans="1:8">
      <c r="A379" s="223"/>
      <c r="B379" s="223"/>
      <c r="C379" s="223"/>
      <c r="D379" s="223"/>
      <c r="E379" s="223"/>
      <c r="F379" s="231"/>
      <c r="G379" s="545" t="str">
        <f>$G$37</f>
        <v xml:space="preserve"> เมษายน 2549</v>
      </c>
      <c r="H379" s="545"/>
    </row>
    <row r="380" spans="1:8" ht="21.75">
      <c r="A380" s="533" t="s">
        <v>268</v>
      </c>
      <c r="B380" s="533"/>
      <c r="C380" s="533"/>
      <c r="D380" s="533"/>
      <c r="E380" s="533"/>
      <c r="F380" s="533"/>
      <c r="G380" s="533"/>
      <c r="H380" s="533"/>
    </row>
    <row r="381" spans="1:8" ht="38.25" customHeight="1" thickBot="1">
      <c r="A381" s="547" t="s">
        <v>123</v>
      </c>
      <c r="B381" s="547"/>
      <c r="C381" s="547"/>
      <c r="D381" s="547"/>
      <c r="E381" s="547"/>
      <c r="F381" s="547"/>
      <c r="G381" s="547"/>
      <c r="H381" s="547"/>
    </row>
    <row r="382" spans="1:8">
      <c r="A382" s="535" t="s">
        <v>91</v>
      </c>
      <c r="B382" s="537" t="s">
        <v>0</v>
      </c>
      <c r="C382" s="538"/>
      <c r="D382" s="541" t="s">
        <v>1</v>
      </c>
      <c r="E382" s="541" t="s">
        <v>2</v>
      </c>
      <c r="F382" s="171" t="s">
        <v>104</v>
      </c>
      <c r="G382" s="172" t="s">
        <v>105</v>
      </c>
      <c r="H382" s="543" t="s">
        <v>12</v>
      </c>
    </row>
    <row r="383" spans="1:8">
      <c r="A383" s="536"/>
      <c r="B383" s="539"/>
      <c r="C383" s="540"/>
      <c r="D383" s="542"/>
      <c r="E383" s="542"/>
      <c r="F383" s="173" t="s">
        <v>93</v>
      </c>
      <c r="G383" s="174" t="s">
        <v>93</v>
      </c>
      <c r="H383" s="544"/>
    </row>
    <row r="384" spans="1:8" ht="20.100000000000001" customHeight="1">
      <c r="A384" s="305">
        <v>9.18</v>
      </c>
      <c r="B384" s="184" t="s">
        <v>269</v>
      </c>
      <c r="C384" s="190"/>
      <c r="D384" s="185"/>
      <c r="E384" s="185"/>
      <c r="F384" s="186"/>
      <c r="G384" s="187" t="s">
        <v>63</v>
      </c>
      <c r="H384" s="188"/>
    </row>
    <row r="385" spans="1:8" ht="20.100000000000001" customHeight="1">
      <c r="A385" s="189"/>
      <c r="B385" s="190" t="s">
        <v>270</v>
      </c>
      <c r="C385" s="191"/>
      <c r="D385" s="197">
        <v>1.06</v>
      </c>
      <c r="E385" s="193" t="s">
        <v>83</v>
      </c>
      <c r="F385" s="194">
        <v>1040</v>
      </c>
      <c r="G385" s="255">
        <f t="shared" ref="G385:G390" si="14">D385*F385</f>
        <v>1102.4000000000001</v>
      </c>
      <c r="H385" s="240" t="s">
        <v>271</v>
      </c>
    </row>
    <row r="386" spans="1:8" ht="20.100000000000001" customHeight="1">
      <c r="A386" s="189"/>
      <c r="B386" s="190" t="s">
        <v>161</v>
      </c>
      <c r="C386" s="191"/>
      <c r="D386" s="197">
        <v>18</v>
      </c>
      <c r="E386" s="193" t="s">
        <v>41</v>
      </c>
      <c r="F386" s="194">
        <v>2.08</v>
      </c>
      <c r="G386" s="255">
        <f t="shared" si="14"/>
        <v>37.44</v>
      </c>
      <c r="H386" s="240" t="s">
        <v>63</v>
      </c>
    </row>
    <row r="387" spans="1:8" ht="20.100000000000001" customHeight="1">
      <c r="A387" s="189"/>
      <c r="B387" s="190" t="s">
        <v>266</v>
      </c>
      <c r="C387" s="191"/>
      <c r="D387" s="250">
        <v>0.25</v>
      </c>
      <c r="E387" s="193" t="s">
        <v>41</v>
      </c>
      <c r="F387" s="194">
        <v>27.14</v>
      </c>
      <c r="G387" s="255">
        <f t="shared" si="14"/>
        <v>6.7850000000000001</v>
      </c>
      <c r="H387" s="239" t="s">
        <v>63</v>
      </c>
    </row>
    <row r="388" spans="1:8" ht="20.100000000000001" customHeight="1">
      <c r="A388" s="189"/>
      <c r="B388" s="190" t="s">
        <v>211</v>
      </c>
      <c r="C388" s="191"/>
      <c r="D388" s="250">
        <v>0.04</v>
      </c>
      <c r="E388" s="193" t="s">
        <v>82</v>
      </c>
      <c r="F388" s="194">
        <v>292.5</v>
      </c>
      <c r="G388" s="255">
        <f t="shared" si="14"/>
        <v>11.700000000000001</v>
      </c>
      <c r="H388" s="188"/>
    </row>
    <row r="389" spans="1:8" ht="20.100000000000001" customHeight="1">
      <c r="A389" s="189"/>
      <c r="B389" s="190" t="s">
        <v>212</v>
      </c>
      <c r="C389" s="191"/>
      <c r="D389" s="192">
        <v>6</v>
      </c>
      <c r="E389" s="193" t="s">
        <v>113</v>
      </c>
      <c r="F389" s="198">
        <v>1.44E-2</v>
      </c>
      <c r="G389" s="255">
        <f t="shared" si="14"/>
        <v>8.6400000000000005E-2</v>
      </c>
      <c r="H389" s="188"/>
    </row>
    <row r="390" spans="1:8" ht="20.100000000000001" customHeight="1">
      <c r="A390" s="189"/>
      <c r="B390" s="190" t="s">
        <v>235</v>
      </c>
      <c r="C390" s="191"/>
      <c r="D390" s="197">
        <v>0.02</v>
      </c>
      <c r="E390" s="193" t="s">
        <v>41</v>
      </c>
      <c r="F390" s="194">
        <v>150</v>
      </c>
      <c r="G390" s="255">
        <f t="shared" si="14"/>
        <v>3</v>
      </c>
      <c r="H390" s="188"/>
    </row>
    <row r="391" spans="1:8" ht="20.100000000000001" customHeight="1">
      <c r="A391" s="189"/>
      <c r="B391" s="190" t="s">
        <v>272</v>
      </c>
      <c r="C391" s="191"/>
      <c r="D391" s="192">
        <v>1</v>
      </c>
      <c r="E391" s="193" t="s">
        <v>4</v>
      </c>
      <c r="F391" s="194">
        <v>10</v>
      </c>
      <c r="G391" s="255">
        <f>D391*F391</f>
        <v>10</v>
      </c>
      <c r="H391" s="188"/>
    </row>
    <row r="392" spans="1:8" ht="20.100000000000001" customHeight="1">
      <c r="A392" s="199"/>
      <c r="B392" s="200"/>
      <c r="C392" s="201" t="s">
        <v>273</v>
      </c>
      <c r="D392" s="202">
        <v>1</v>
      </c>
      <c r="E392" s="203" t="s">
        <v>83</v>
      </c>
      <c r="F392" s="204" t="s">
        <v>54</v>
      </c>
      <c r="G392" s="252">
        <f>SUM(G385:G391)</f>
        <v>1171.4114000000002</v>
      </c>
      <c r="H392" s="206" t="s">
        <v>115</v>
      </c>
    </row>
    <row r="393" spans="1:8" ht="20.100000000000001" customHeight="1">
      <c r="A393" s="207">
        <v>9.19</v>
      </c>
      <c r="B393" s="284" t="s">
        <v>274</v>
      </c>
      <c r="C393" s="191"/>
      <c r="D393" s="208"/>
      <c r="E393" s="208"/>
      <c r="F393" s="209"/>
      <c r="G393" s="210" t="s">
        <v>63</v>
      </c>
      <c r="H393" s="211"/>
    </row>
    <row r="394" spans="1:8" ht="20.100000000000001" customHeight="1">
      <c r="A394" s="189"/>
      <c r="B394" s="190" t="s">
        <v>275</v>
      </c>
      <c r="C394" s="191"/>
      <c r="D394" s="197">
        <v>1.06</v>
      </c>
      <c r="E394" s="193" t="s">
        <v>83</v>
      </c>
      <c r="F394" s="194">
        <v>2500</v>
      </c>
      <c r="G394" s="255">
        <f t="shared" ref="G394:G400" si="15">D394*F394</f>
        <v>2650</v>
      </c>
      <c r="H394" s="240" t="s">
        <v>271</v>
      </c>
    </row>
    <row r="395" spans="1:8" ht="20.100000000000001" customHeight="1">
      <c r="A395" s="189"/>
      <c r="B395" s="190" t="s">
        <v>161</v>
      </c>
      <c r="C395" s="191"/>
      <c r="D395" s="197">
        <v>18</v>
      </c>
      <c r="E395" s="193" t="s">
        <v>41</v>
      </c>
      <c r="F395" s="194">
        <v>2.08</v>
      </c>
      <c r="G395" s="255">
        <f t="shared" si="15"/>
        <v>37.44</v>
      </c>
      <c r="H395" s="240" t="s">
        <v>63</v>
      </c>
    </row>
    <row r="396" spans="1:8" ht="20.100000000000001" customHeight="1">
      <c r="A396" s="189"/>
      <c r="B396" s="190" t="s">
        <v>276</v>
      </c>
      <c r="C396" s="191"/>
      <c r="D396" s="250">
        <v>0.25</v>
      </c>
      <c r="E396" s="193" t="s">
        <v>41</v>
      </c>
      <c r="F396" s="194">
        <v>27.14</v>
      </c>
      <c r="G396" s="255">
        <f t="shared" si="15"/>
        <v>6.7850000000000001</v>
      </c>
      <c r="H396" s="239" t="s">
        <v>63</v>
      </c>
    </row>
    <row r="397" spans="1:8" ht="20.100000000000001" customHeight="1">
      <c r="A397" s="189"/>
      <c r="B397" s="190" t="s">
        <v>211</v>
      </c>
      <c r="C397" s="191"/>
      <c r="D397" s="250">
        <v>0.04</v>
      </c>
      <c r="E397" s="193" t="s">
        <v>82</v>
      </c>
      <c r="F397" s="194">
        <v>292.5</v>
      </c>
      <c r="G397" s="255">
        <f t="shared" si="15"/>
        <v>11.700000000000001</v>
      </c>
      <c r="H397" s="188"/>
    </row>
    <row r="398" spans="1:8" ht="20.100000000000001" customHeight="1">
      <c r="A398" s="189"/>
      <c r="B398" s="190" t="s">
        <v>212</v>
      </c>
      <c r="C398" s="191"/>
      <c r="D398" s="192">
        <v>6</v>
      </c>
      <c r="E398" s="193" t="s">
        <v>113</v>
      </c>
      <c r="F398" s="198">
        <v>1.44E-2</v>
      </c>
      <c r="G398" s="255">
        <f t="shared" si="15"/>
        <v>8.6400000000000005E-2</v>
      </c>
      <c r="H398" s="188"/>
    </row>
    <row r="399" spans="1:8" ht="20.100000000000001" customHeight="1">
      <c r="A399" s="189"/>
      <c r="B399" s="190" t="s">
        <v>235</v>
      </c>
      <c r="C399" s="191"/>
      <c r="D399" s="197">
        <v>0.02</v>
      </c>
      <c r="E399" s="193" t="s">
        <v>41</v>
      </c>
      <c r="F399" s="194">
        <v>150</v>
      </c>
      <c r="G399" s="255">
        <f t="shared" si="15"/>
        <v>3</v>
      </c>
      <c r="H399" s="188"/>
    </row>
    <row r="400" spans="1:8" ht="20.100000000000001" customHeight="1">
      <c r="A400" s="189"/>
      <c r="B400" s="190" t="s">
        <v>272</v>
      </c>
      <c r="C400" s="191"/>
      <c r="D400" s="192">
        <v>1</v>
      </c>
      <c r="E400" s="193" t="s">
        <v>4</v>
      </c>
      <c r="F400" s="194">
        <v>10</v>
      </c>
      <c r="G400" s="255">
        <f t="shared" si="15"/>
        <v>10</v>
      </c>
      <c r="H400" s="188"/>
    </row>
    <row r="401" spans="1:8" ht="20.100000000000001" customHeight="1">
      <c r="A401" s="199"/>
      <c r="B401" s="200"/>
      <c r="C401" s="201" t="s">
        <v>277</v>
      </c>
      <c r="D401" s="202">
        <v>1</v>
      </c>
      <c r="E401" s="203" t="s">
        <v>83</v>
      </c>
      <c r="F401" s="204" t="s">
        <v>54</v>
      </c>
      <c r="G401" s="252">
        <f>SUM(G394:G400)</f>
        <v>2719.0113999999999</v>
      </c>
      <c r="H401" s="206" t="s">
        <v>115</v>
      </c>
    </row>
    <row r="402" spans="1:8" ht="20.100000000000001" customHeight="1">
      <c r="A402" s="305">
        <v>9.1999999999999993</v>
      </c>
      <c r="B402" s="184" t="s">
        <v>278</v>
      </c>
      <c r="C402" s="190"/>
      <c r="D402" s="185"/>
      <c r="E402" s="185"/>
      <c r="F402" s="186"/>
      <c r="G402" s="187" t="s">
        <v>63</v>
      </c>
      <c r="H402" s="188"/>
    </row>
    <row r="403" spans="1:8" ht="20.100000000000001" customHeight="1">
      <c r="A403" s="189"/>
      <c r="B403" s="190" t="s">
        <v>279</v>
      </c>
      <c r="C403" s="191"/>
      <c r="D403" s="192">
        <v>14</v>
      </c>
      <c r="E403" s="193" t="s">
        <v>233</v>
      </c>
      <c r="F403" s="194">
        <v>28.04</v>
      </c>
      <c r="G403" s="255">
        <f t="shared" ref="G403:G408" si="16">D403*F403</f>
        <v>392.56</v>
      </c>
      <c r="H403" s="188"/>
    </row>
    <row r="404" spans="1:8" ht="20.100000000000001" customHeight="1">
      <c r="A404" s="189"/>
      <c r="B404" s="190" t="s">
        <v>161</v>
      </c>
      <c r="C404" s="191"/>
      <c r="D404" s="197">
        <v>18</v>
      </c>
      <c r="E404" s="193" t="s">
        <v>41</v>
      </c>
      <c r="F404" s="194">
        <v>2.08</v>
      </c>
      <c r="G404" s="255">
        <f t="shared" si="16"/>
        <v>37.44</v>
      </c>
      <c r="H404" s="239" t="s">
        <v>63</v>
      </c>
    </row>
    <row r="405" spans="1:8" ht="20.100000000000001" customHeight="1">
      <c r="A405" s="189"/>
      <c r="B405" s="190" t="s">
        <v>276</v>
      </c>
      <c r="C405" s="191"/>
      <c r="D405" s="250">
        <v>0.25</v>
      </c>
      <c r="E405" s="193" t="s">
        <v>41</v>
      </c>
      <c r="F405" s="194">
        <v>27.14</v>
      </c>
      <c r="G405" s="255">
        <f t="shared" si="16"/>
        <v>6.7850000000000001</v>
      </c>
      <c r="H405" s="188"/>
    </row>
    <row r="406" spans="1:8" ht="20.100000000000001" customHeight="1">
      <c r="A406" s="189"/>
      <c r="B406" s="190" t="s">
        <v>211</v>
      </c>
      <c r="C406" s="191"/>
      <c r="D406" s="250">
        <v>0.04</v>
      </c>
      <c r="E406" s="193" t="s">
        <v>82</v>
      </c>
      <c r="F406" s="194">
        <v>292.5</v>
      </c>
      <c r="G406" s="255">
        <f t="shared" si="16"/>
        <v>11.700000000000001</v>
      </c>
      <c r="H406" s="188"/>
    </row>
    <row r="407" spans="1:8" ht="20.100000000000001" customHeight="1">
      <c r="A407" s="189"/>
      <c r="B407" s="190" t="s">
        <v>212</v>
      </c>
      <c r="C407" s="191"/>
      <c r="D407" s="192">
        <v>6</v>
      </c>
      <c r="E407" s="193" t="s">
        <v>113</v>
      </c>
      <c r="F407" s="198">
        <v>1.44E-2</v>
      </c>
      <c r="G407" s="255">
        <f t="shared" si="16"/>
        <v>8.6400000000000005E-2</v>
      </c>
      <c r="H407" s="188"/>
    </row>
    <row r="408" spans="1:8" ht="20.100000000000001" customHeight="1">
      <c r="A408" s="189"/>
      <c r="B408" s="190" t="s">
        <v>235</v>
      </c>
      <c r="C408" s="191"/>
      <c r="D408" s="197">
        <v>0.02</v>
      </c>
      <c r="E408" s="193" t="s">
        <v>41</v>
      </c>
      <c r="F408" s="194">
        <v>150</v>
      </c>
      <c r="G408" s="255">
        <f t="shared" si="16"/>
        <v>3</v>
      </c>
      <c r="H408" s="188"/>
    </row>
    <row r="409" spans="1:8" ht="20.100000000000001" customHeight="1">
      <c r="A409" s="297"/>
      <c r="B409" s="298"/>
      <c r="C409" s="299" t="s">
        <v>280</v>
      </c>
      <c r="D409" s="300">
        <v>1</v>
      </c>
      <c r="E409" s="301" t="s">
        <v>83</v>
      </c>
      <c r="F409" s="302" t="s">
        <v>54</v>
      </c>
      <c r="G409" s="303">
        <f>SUM(G403:G408)</f>
        <v>451.57140000000004</v>
      </c>
      <c r="H409" s="304" t="s">
        <v>115</v>
      </c>
    </row>
    <row r="410" spans="1:8" ht="20.100000000000001" customHeight="1">
      <c r="A410" s="305">
        <v>9.2100000000000009</v>
      </c>
      <c r="B410" s="184" t="s">
        <v>281</v>
      </c>
      <c r="C410" s="190"/>
      <c r="D410" s="185"/>
      <c r="E410" s="185"/>
      <c r="F410" s="186"/>
      <c r="G410" s="187" t="s">
        <v>63</v>
      </c>
      <c r="H410" s="188"/>
    </row>
    <row r="411" spans="1:8" ht="20.100000000000001" customHeight="1">
      <c r="A411" s="189"/>
      <c r="B411" s="190" t="s">
        <v>282</v>
      </c>
      <c r="C411" s="191"/>
      <c r="D411" s="192">
        <v>105</v>
      </c>
      <c r="E411" s="193" t="s">
        <v>233</v>
      </c>
      <c r="F411" s="194">
        <v>5.5</v>
      </c>
      <c r="G411" s="255">
        <f>D411*F411</f>
        <v>577.5</v>
      </c>
      <c r="H411" s="188"/>
    </row>
    <row r="412" spans="1:8" ht="20.100000000000001" customHeight="1">
      <c r="A412" s="189"/>
      <c r="B412" s="190" t="s">
        <v>161</v>
      </c>
      <c r="C412" s="191"/>
      <c r="D412" s="197">
        <v>18</v>
      </c>
      <c r="E412" s="193" t="s">
        <v>41</v>
      </c>
      <c r="F412" s="194">
        <v>2.08</v>
      </c>
      <c r="G412" s="255">
        <f>D412*F412</f>
        <v>37.44</v>
      </c>
      <c r="H412" s="239" t="s">
        <v>63</v>
      </c>
    </row>
    <row r="413" spans="1:8" ht="20.100000000000001" customHeight="1">
      <c r="A413" s="189"/>
      <c r="B413" s="190" t="s">
        <v>276</v>
      </c>
      <c r="C413" s="191"/>
      <c r="D413" s="250">
        <v>0.25</v>
      </c>
      <c r="E413" s="193" t="s">
        <v>41</v>
      </c>
      <c r="F413" s="194">
        <v>27.14</v>
      </c>
      <c r="G413" s="255">
        <f>D413*F413</f>
        <v>6.7850000000000001</v>
      </c>
      <c r="H413" s="188"/>
    </row>
    <row r="414" spans="1:8" ht="20.100000000000001" customHeight="1">
      <c r="A414" s="189"/>
      <c r="B414" s="190" t="s">
        <v>211</v>
      </c>
      <c r="C414" s="191"/>
      <c r="D414" s="250">
        <v>0.04</v>
      </c>
      <c r="E414" s="193" t="s">
        <v>82</v>
      </c>
      <c r="F414" s="194">
        <v>292.5</v>
      </c>
      <c r="G414" s="255">
        <f>D414*F414</f>
        <v>11.700000000000001</v>
      </c>
      <c r="H414" s="188"/>
    </row>
    <row r="415" spans="1:8" ht="20.100000000000001" customHeight="1">
      <c r="A415" s="189"/>
      <c r="B415" s="190" t="s">
        <v>212</v>
      </c>
      <c r="C415" s="191"/>
      <c r="D415" s="192">
        <v>6</v>
      </c>
      <c r="E415" s="193" t="s">
        <v>113</v>
      </c>
      <c r="F415" s="198">
        <v>1.44E-2</v>
      </c>
      <c r="G415" s="255">
        <f>D415*F415</f>
        <v>8.6400000000000005E-2</v>
      </c>
      <c r="H415" s="188"/>
    </row>
    <row r="416" spans="1:8" ht="20.100000000000001" customHeight="1">
      <c r="A416" s="189"/>
      <c r="B416" s="212"/>
      <c r="C416" s="190" t="s">
        <v>283</v>
      </c>
      <c r="D416" s="192">
        <v>1</v>
      </c>
      <c r="E416" s="193" t="s">
        <v>83</v>
      </c>
      <c r="F416" s="213" t="s">
        <v>54</v>
      </c>
      <c r="G416" s="292">
        <f>SUM(G411:G415)</f>
        <v>633.51140000000009</v>
      </c>
      <c r="H416" s="215" t="s">
        <v>115</v>
      </c>
    </row>
    <row r="417" spans="1:8" ht="20.100000000000001" customHeight="1" thickBot="1">
      <c r="A417" s="216"/>
      <c r="B417" s="217"/>
      <c r="C417" s="218"/>
      <c r="D417" s="228"/>
      <c r="E417" s="228"/>
      <c r="F417" s="229"/>
      <c r="G417" s="228"/>
      <c r="H417" s="308"/>
    </row>
    <row r="418" spans="1:8" ht="20.100000000000001" customHeight="1">
      <c r="A418" s="223"/>
      <c r="B418" s="223"/>
      <c r="C418" s="223"/>
      <c r="D418" s="223"/>
      <c r="E418" s="223"/>
      <c r="F418" s="231"/>
      <c r="G418" s="545" t="str">
        <f>$G$37</f>
        <v xml:space="preserve"> เมษายน 2549</v>
      </c>
      <c r="H418" s="545"/>
    </row>
    <row r="419" spans="1:8" ht="21.75">
      <c r="A419" s="533" t="s">
        <v>284</v>
      </c>
      <c r="B419" s="533"/>
      <c r="C419" s="533"/>
      <c r="D419" s="533"/>
      <c r="E419" s="533"/>
      <c r="F419" s="533"/>
      <c r="G419" s="533"/>
      <c r="H419" s="533"/>
    </row>
    <row r="420" spans="1:8" ht="38.25" customHeight="1" thickBot="1">
      <c r="A420" s="547" t="s">
        <v>123</v>
      </c>
      <c r="B420" s="547"/>
      <c r="C420" s="547"/>
      <c r="D420" s="547"/>
      <c r="E420" s="547"/>
      <c r="F420" s="547"/>
      <c r="G420" s="547"/>
      <c r="H420" s="547"/>
    </row>
    <row r="421" spans="1:8">
      <c r="A421" s="535" t="s">
        <v>91</v>
      </c>
      <c r="B421" s="537" t="s">
        <v>0</v>
      </c>
      <c r="C421" s="538"/>
      <c r="D421" s="541" t="s">
        <v>1</v>
      </c>
      <c r="E421" s="541" t="s">
        <v>2</v>
      </c>
      <c r="F421" s="171" t="s">
        <v>104</v>
      </c>
      <c r="G421" s="172" t="s">
        <v>105</v>
      </c>
      <c r="H421" s="543" t="s">
        <v>12</v>
      </c>
    </row>
    <row r="422" spans="1:8">
      <c r="A422" s="536"/>
      <c r="B422" s="539"/>
      <c r="C422" s="540"/>
      <c r="D422" s="542"/>
      <c r="E422" s="542"/>
      <c r="F422" s="173" t="s">
        <v>93</v>
      </c>
      <c r="G422" s="174" t="s">
        <v>93</v>
      </c>
      <c r="H422" s="544"/>
    </row>
    <row r="423" spans="1:8" s="182" customFormat="1" ht="21.75">
      <c r="A423" s="175">
        <v>10</v>
      </c>
      <c r="B423" s="176" t="s">
        <v>285</v>
      </c>
      <c r="C423" s="227"/>
      <c r="D423" s="185"/>
      <c r="E423" s="185"/>
      <c r="F423" s="309"/>
      <c r="G423" s="310" t="s">
        <v>63</v>
      </c>
      <c r="H423" s="311"/>
    </row>
    <row r="424" spans="1:8">
      <c r="A424" s="207">
        <v>10.1</v>
      </c>
      <c r="B424" s="184" t="s">
        <v>286</v>
      </c>
      <c r="C424" s="190"/>
      <c r="D424" s="185"/>
      <c r="E424" s="185"/>
      <c r="F424" s="194" t="s">
        <v>63</v>
      </c>
      <c r="G424" s="255" t="s">
        <v>63</v>
      </c>
      <c r="H424" s="312" t="s">
        <v>63</v>
      </c>
    </row>
    <row r="425" spans="1:8">
      <c r="A425" s="189"/>
      <c r="B425" s="184" t="s">
        <v>287</v>
      </c>
      <c r="C425" s="190"/>
      <c r="D425" s="197" t="s">
        <v>63</v>
      </c>
      <c r="E425" s="193" t="s">
        <v>63</v>
      </c>
      <c r="F425" s="194" t="s">
        <v>63</v>
      </c>
      <c r="G425" s="255" t="s">
        <v>63</v>
      </c>
      <c r="H425" s="312" t="s">
        <v>63</v>
      </c>
    </row>
    <row r="426" spans="1:8">
      <c r="A426" s="189"/>
      <c r="B426" s="212"/>
      <c r="C426" s="190" t="s">
        <v>288</v>
      </c>
      <c r="D426" s="313">
        <v>0.72499999999999998</v>
      </c>
      <c r="E426" s="193" t="s">
        <v>172</v>
      </c>
      <c r="F426" s="194">
        <v>415</v>
      </c>
      <c r="G426" s="255">
        <f>D426*F426</f>
        <v>300.875</v>
      </c>
      <c r="H426" s="188"/>
    </row>
    <row r="427" spans="1:8">
      <c r="A427" s="189"/>
      <c r="B427" s="212"/>
      <c r="C427" s="190" t="s">
        <v>289</v>
      </c>
      <c r="D427" s="313">
        <v>0.22600000000000001</v>
      </c>
      <c r="E427" s="193" t="s">
        <v>172</v>
      </c>
      <c r="F427" s="295">
        <v>400</v>
      </c>
      <c r="G427" s="255">
        <f>D427*F427</f>
        <v>90.4</v>
      </c>
      <c r="H427" s="188"/>
    </row>
    <row r="428" spans="1:8">
      <c r="A428" s="189"/>
      <c r="B428" s="212"/>
      <c r="C428" s="190" t="s">
        <v>290</v>
      </c>
      <c r="D428" s="197">
        <v>0.15</v>
      </c>
      <c r="E428" s="193" t="s">
        <v>41</v>
      </c>
      <c r="F428" s="314">
        <v>12.92</v>
      </c>
      <c r="G428" s="255">
        <f>D428*F428</f>
        <v>1.9379999999999999</v>
      </c>
      <c r="H428" s="188"/>
    </row>
    <row r="429" spans="1:8">
      <c r="A429" s="199"/>
      <c r="B429" s="200"/>
      <c r="C429" s="201" t="s">
        <v>291</v>
      </c>
      <c r="D429" s="202">
        <v>1</v>
      </c>
      <c r="E429" s="203" t="s">
        <v>83</v>
      </c>
      <c r="F429" s="204" t="s">
        <v>54</v>
      </c>
      <c r="G429" s="252">
        <f>SUM(G424:G428)</f>
        <v>393.21299999999997</v>
      </c>
      <c r="H429" s="206" t="s">
        <v>115</v>
      </c>
    </row>
    <row r="430" spans="1:8">
      <c r="A430" s="207">
        <v>10.199999999999999</v>
      </c>
      <c r="B430" s="284" t="s">
        <v>292</v>
      </c>
      <c r="C430" s="191"/>
      <c r="D430" s="185"/>
      <c r="E430" s="185"/>
      <c r="F430" s="295" t="s">
        <v>63</v>
      </c>
      <c r="G430" s="315" t="s">
        <v>63</v>
      </c>
      <c r="H430" s="316" t="s">
        <v>63</v>
      </c>
    </row>
    <row r="431" spans="1:8">
      <c r="A431" s="189"/>
      <c r="B431" s="184" t="s">
        <v>293</v>
      </c>
      <c r="C431" s="190"/>
      <c r="D431" s="197" t="s">
        <v>63</v>
      </c>
      <c r="E431" s="193" t="s">
        <v>63</v>
      </c>
      <c r="F431" s="194" t="s">
        <v>63</v>
      </c>
      <c r="G431" s="255" t="s">
        <v>63</v>
      </c>
      <c r="H431" s="312" t="s">
        <v>63</v>
      </c>
    </row>
    <row r="432" spans="1:8">
      <c r="A432" s="189"/>
      <c r="B432" s="212"/>
      <c r="C432" s="190" t="s">
        <v>288</v>
      </c>
      <c r="D432" s="313">
        <v>0.72499999999999998</v>
      </c>
      <c r="E432" s="193" t="s">
        <v>172</v>
      </c>
      <c r="F432" s="194">
        <v>415</v>
      </c>
      <c r="G432" s="255">
        <f>D432*F432</f>
        <v>300.875</v>
      </c>
      <c r="H432" s="188"/>
    </row>
    <row r="433" spans="1:8">
      <c r="A433" s="189"/>
      <c r="B433" s="212"/>
      <c r="C433" s="190" t="s">
        <v>289</v>
      </c>
      <c r="D433" s="313">
        <v>0.22600000000000001</v>
      </c>
      <c r="E433" s="193" t="s">
        <v>172</v>
      </c>
      <c r="F433" s="295">
        <v>400</v>
      </c>
      <c r="G433" s="255">
        <f>D433*F433</f>
        <v>90.4</v>
      </c>
      <c r="H433" s="188"/>
    </row>
    <row r="434" spans="1:8">
      <c r="A434" s="189"/>
      <c r="B434" s="212"/>
      <c r="C434" s="190" t="s">
        <v>290</v>
      </c>
      <c r="D434" s="197">
        <v>0.15</v>
      </c>
      <c r="E434" s="193" t="s">
        <v>41</v>
      </c>
      <c r="F434" s="314">
        <v>12.92</v>
      </c>
      <c r="G434" s="255">
        <f>D434*F434</f>
        <v>1.9379999999999999</v>
      </c>
      <c r="H434" s="188"/>
    </row>
    <row r="435" spans="1:8">
      <c r="A435" s="199"/>
      <c r="B435" s="200"/>
      <c r="C435" s="201" t="s">
        <v>294</v>
      </c>
      <c r="D435" s="202">
        <v>1</v>
      </c>
      <c r="E435" s="203" t="s">
        <v>83</v>
      </c>
      <c r="F435" s="204" t="s">
        <v>54</v>
      </c>
      <c r="G435" s="252">
        <f>SUM(G430:G434)</f>
        <v>393.21299999999997</v>
      </c>
      <c r="H435" s="206" t="s">
        <v>115</v>
      </c>
    </row>
    <row r="436" spans="1:8">
      <c r="A436" s="207">
        <v>10.3</v>
      </c>
      <c r="B436" s="184" t="s">
        <v>295</v>
      </c>
      <c r="C436" s="190"/>
      <c r="D436" s="185"/>
      <c r="E436" s="185"/>
      <c r="F436" s="194" t="s">
        <v>63</v>
      </c>
      <c r="G436" s="255" t="s">
        <v>63</v>
      </c>
      <c r="H436" s="312" t="s">
        <v>63</v>
      </c>
    </row>
    <row r="437" spans="1:8">
      <c r="A437" s="189"/>
      <c r="B437" s="184" t="s">
        <v>296</v>
      </c>
      <c r="C437" s="190"/>
      <c r="D437" s="197" t="s">
        <v>63</v>
      </c>
      <c r="E437" s="193" t="s">
        <v>63</v>
      </c>
      <c r="F437" s="194" t="s">
        <v>63</v>
      </c>
      <c r="G437" s="255" t="s">
        <v>63</v>
      </c>
      <c r="H437" s="312" t="s">
        <v>63</v>
      </c>
    </row>
    <row r="438" spans="1:8">
      <c r="A438" s="189"/>
      <c r="B438" s="212"/>
      <c r="C438" s="190" t="s">
        <v>288</v>
      </c>
      <c r="D438" s="313">
        <v>0.72499999999999998</v>
      </c>
      <c r="E438" s="193" t="s">
        <v>172</v>
      </c>
      <c r="F438" s="194">
        <v>415</v>
      </c>
      <c r="G438" s="255">
        <f>D438*F438</f>
        <v>300.875</v>
      </c>
      <c r="H438" s="188"/>
    </row>
    <row r="439" spans="1:8">
      <c r="A439" s="189"/>
      <c r="B439" s="212"/>
      <c r="C439" s="190" t="s">
        <v>297</v>
      </c>
      <c r="D439" s="313">
        <v>0.22600000000000001</v>
      </c>
      <c r="E439" s="193" t="s">
        <v>172</v>
      </c>
      <c r="F439" s="295">
        <v>842</v>
      </c>
      <c r="G439" s="255">
        <f>D439*F439</f>
        <v>190.292</v>
      </c>
      <c r="H439" s="188"/>
    </row>
    <row r="440" spans="1:8">
      <c r="A440" s="189"/>
      <c r="B440" s="212"/>
      <c r="C440" s="190" t="s">
        <v>290</v>
      </c>
      <c r="D440" s="197">
        <v>0.15</v>
      </c>
      <c r="E440" s="193" t="s">
        <v>41</v>
      </c>
      <c r="F440" s="314">
        <v>12.92</v>
      </c>
      <c r="G440" s="255">
        <f>D440*F440</f>
        <v>1.9379999999999999</v>
      </c>
      <c r="H440" s="188"/>
    </row>
    <row r="441" spans="1:8">
      <c r="A441" s="199"/>
      <c r="B441" s="200"/>
      <c r="C441" s="201" t="s">
        <v>291</v>
      </c>
      <c r="D441" s="202">
        <v>1</v>
      </c>
      <c r="E441" s="203" t="s">
        <v>83</v>
      </c>
      <c r="F441" s="204" t="s">
        <v>54</v>
      </c>
      <c r="G441" s="252">
        <f>SUM(G436:G440)</f>
        <v>493.10500000000002</v>
      </c>
      <c r="H441" s="206" t="s">
        <v>115</v>
      </c>
    </row>
    <row r="442" spans="1:8">
      <c r="A442" s="207">
        <v>10.4</v>
      </c>
      <c r="B442" s="284" t="s">
        <v>298</v>
      </c>
      <c r="C442" s="191"/>
      <c r="D442" s="185"/>
      <c r="E442" s="185"/>
      <c r="F442" s="295" t="s">
        <v>63</v>
      </c>
      <c r="G442" s="315" t="s">
        <v>63</v>
      </c>
      <c r="H442" s="316" t="s">
        <v>63</v>
      </c>
    </row>
    <row r="443" spans="1:8">
      <c r="A443" s="189"/>
      <c r="B443" s="184" t="s">
        <v>299</v>
      </c>
      <c r="C443" s="190"/>
      <c r="D443" s="197" t="s">
        <v>63</v>
      </c>
      <c r="E443" s="193" t="s">
        <v>63</v>
      </c>
      <c r="F443" s="194" t="s">
        <v>63</v>
      </c>
      <c r="G443" s="255" t="s">
        <v>63</v>
      </c>
      <c r="H443" s="312" t="s">
        <v>63</v>
      </c>
    </row>
    <row r="444" spans="1:8">
      <c r="A444" s="189"/>
      <c r="B444" s="212"/>
      <c r="C444" s="190" t="s">
        <v>300</v>
      </c>
      <c r="D444" s="313">
        <v>0.72499999999999998</v>
      </c>
      <c r="E444" s="193" t="s">
        <v>172</v>
      </c>
      <c r="F444" s="194" t="e">
        <v>#REF!</v>
      </c>
      <c r="G444" s="255" t="e">
        <f>D444*F444</f>
        <v>#REF!</v>
      </c>
      <c r="H444" s="188"/>
    </row>
    <row r="445" spans="1:8">
      <c r="A445" s="189"/>
      <c r="B445" s="212"/>
      <c r="C445" s="190" t="s">
        <v>297</v>
      </c>
      <c r="D445" s="313">
        <v>0.22600000000000001</v>
      </c>
      <c r="E445" s="193" t="s">
        <v>172</v>
      </c>
      <c r="F445" s="295" t="e">
        <v>#REF!</v>
      </c>
      <c r="G445" s="255" t="e">
        <f>D445*F445</f>
        <v>#REF!</v>
      </c>
      <c r="H445" s="188"/>
    </row>
    <row r="446" spans="1:8">
      <c r="A446" s="189"/>
      <c r="B446" s="212"/>
      <c r="C446" s="190" t="s">
        <v>290</v>
      </c>
      <c r="D446" s="197">
        <v>0.15</v>
      </c>
      <c r="E446" s="193" t="s">
        <v>41</v>
      </c>
      <c r="F446" s="314" t="e">
        <v>#REF!</v>
      </c>
      <c r="G446" s="255" t="e">
        <f>D446*F446</f>
        <v>#REF!</v>
      </c>
      <c r="H446" s="188"/>
    </row>
    <row r="447" spans="1:8">
      <c r="A447" s="199"/>
      <c r="B447" s="200"/>
      <c r="C447" s="201" t="s">
        <v>294</v>
      </c>
      <c r="D447" s="202">
        <v>1</v>
      </c>
      <c r="E447" s="203" t="s">
        <v>83</v>
      </c>
      <c r="F447" s="204" t="s">
        <v>54</v>
      </c>
      <c r="G447" s="252" t="e">
        <f>SUM(G442:G446)</f>
        <v>#REF!</v>
      </c>
      <c r="H447" s="206" t="s">
        <v>115</v>
      </c>
    </row>
    <row r="448" spans="1:8">
      <c r="A448" s="207">
        <v>10.5</v>
      </c>
      <c r="B448" s="284" t="s">
        <v>301</v>
      </c>
      <c r="C448" s="191"/>
      <c r="D448" s="287" t="s">
        <v>63</v>
      </c>
      <c r="E448" s="288" t="s">
        <v>63</v>
      </c>
      <c r="F448" s="295" t="s">
        <v>63</v>
      </c>
      <c r="G448" s="315" t="s">
        <v>63</v>
      </c>
      <c r="H448" s="316" t="s">
        <v>63</v>
      </c>
    </row>
    <row r="449" spans="1:8">
      <c r="A449" s="189"/>
      <c r="B449" s="184" t="s">
        <v>302</v>
      </c>
      <c r="C449" s="190"/>
      <c r="D449" s="197" t="s">
        <v>63</v>
      </c>
      <c r="E449" s="193" t="s">
        <v>63</v>
      </c>
      <c r="F449" s="194" t="s">
        <v>63</v>
      </c>
      <c r="G449" s="255" t="s">
        <v>63</v>
      </c>
      <c r="H449" s="312" t="s">
        <v>63</v>
      </c>
    </row>
    <row r="450" spans="1:8">
      <c r="A450" s="189"/>
      <c r="B450" s="212"/>
      <c r="C450" s="190" t="s">
        <v>303</v>
      </c>
      <c r="D450" s="313">
        <v>0.54700000000000004</v>
      </c>
      <c r="E450" s="193" t="s">
        <v>172</v>
      </c>
      <c r="F450" s="194">
        <v>787</v>
      </c>
      <c r="G450" s="255">
        <f>D450*F450</f>
        <v>430.48900000000003</v>
      </c>
      <c r="H450" s="317" t="s">
        <v>304</v>
      </c>
    </row>
    <row r="451" spans="1:8">
      <c r="A451" s="189"/>
      <c r="B451" s="212"/>
      <c r="C451" s="190" t="s">
        <v>297</v>
      </c>
      <c r="D451" s="313">
        <v>0.22600000000000001</v>
      </c>
      <c r="E451" s="193" t="s">
        <v>172</v>
      </c>
      <c r="F451" s="295">
        <v>842</v>
      </c>
      <c r="G451" s="255">
        <f>D451*F451</f>
        <v>190.292</v>
      </c>
      <c r="H451" s="188"/>
    </row>
    <row r="452" spans="1:8">
      <c r="A452" s="189"/>
      <c r="B452" s="212"/>
      <c r="C452" s="190" t="s">
        <v>290</v>
      </c>
      <c r="D452" s="197">
        <v>0.15</v>
      </c>
      <c r="E452" s="193" t="s">
        <v>41</v>
      </c>
      <c r="F452" s="314">
        <v>12.92</v>
      </c>
      <c r="G452" s="255">
        <f>D452*F452</f>
        <v>1.9379999999999999</v>
      </c>
      <c r="H452" s="188"/>
    </row>
    <row r="453" spans="1:8">
      <c r="A453" s="189"/>
      <c r="B453" s="212"/>
      <c r="C453" s="190" t="s">
        <v>305</v>
      </c>
      <c r="D453" s="192">
        <v>1</v>
      </c>
      <c r="E453" s="193" t="s">
        <v>83</v>
      </c>
      <c r="F453" s="213" t="s">
        <v>54</v>
      </c>
      <c r="G453" s="292">
        <f>SUM(G448:G452)</f>
        <v>622.71900000000005</v>
      </c>
      <c r="H453" s="215" t="s">
        <v>115</v>
      </c>
    </row>
    <row r="454" spans="1:8" ht="21.75" thickBot="1">
      <c r="A454" s="216"/>
      <c r="B454" s="293"/>
      <c r="C454" s="218"/>
      <c r="D454" s="219"/>
      <c r="E454" s="258"/>
      <c r="F454" s="259"/>
      <c r="G454" s="260"/>
      <c r="H454" s="290"/>
    </row>
    <row r="455" spans="1:8">
      <c r="A455" s="223"/>
      <c r="B455" s="223"/>
      <c r="C455" s="223"/>
      <c r="D455" s="224"/>
      <c r="E455" s="261"/>
      <c r="F455" s="262"/>
      <c r="G455" s="545" t="str">
        <f>$G$37</f>
        <v xml:space="preserve"> เมษายน 2549</v>
      </c>
      <c r="H455" s="545"/>
    </row>
    <row r="456" spans="1:8" ht="21.75">
      <c r="A456" s="533" t="s">
        <v>306</v>
      </c>
      <c r="B456" s="533"/>
      <c r="C456" s="533"/>
      <c r="D456" s="533"/>
      <c r="E456" s="533"/>
      <c r="F456" s="533"/>
      <c r="G456" s="533"/>
      <c r="H456" s="533"/>
    </row>
    <row r="457" spans="1:8" ht="38.25" customHeight="1" thickBot="1">
      <c r="A457" s="547" t="s">
        <v>123</v>
      </c>
      <c r="B457" s="547"/>
      <c r="C457" s="547"/>
      <c r="D457" s="547"/>
      <c r="E457" s="547"/>
      <c r="F457" s="547"/>
      <c r="G457" s="547"/>
      <c r="H457" s="547"/>
    </row>
    <row r="458" spans="1:8">
      <c r="A458" s="535" t="s">
        <v>91</v>
      </c>
      <c r="B458" s="537" t="s">
        <v>0</v>
      </c>
      <c r="C458" s="538"/>
      <c r="D458" s="541" t="s">
        <v>1</v>
      </c>
      <c r="E458" s="541" t="s">
        <v>2</v>
      </c>
      <c r="F458" s="171" t="s">
        <v>104</v>
      </c>
      <c r="G458" s="172" t="s">
        <v>105</v>
      </c>
      <c r="H458" s="543" t="s">
        <v>12</v>
      </c>
    </row>
    <row r="459" spans="1:8">
      <c r="A459" s="536"/>
      <c r="B459" s="539"/>
      <c r="C459" s="540"/>
      <c r="D459" s="542"/>
      <c r="E459" s="542"/>
      <c r="F459" s="173" t="s">
        <v>93</v>
      </c>
      <c r="G459" s="174" t="s">
        <v>93</v>
      </c>
      <c r="H459" s="544"/>
    </row>
    <row r="460" spans="1:8">
      <c r="A460" s="207">
        <v>10.6</v>
      </c>
      <c r="B460" s="184" t="s">
        <v>307</v>
      </c>
      <c r="C460" s="190"/>
      <c r="D460" s="197" t="s">
        <v>63</v>
      </c>
      <c r="E460" s="288" t="s">
        <v>63</v>
      </c>
      <c r="F460" s="295" t="s">
        <v>63</v>
      </c>
      <c r="G460" s="315" t="s">
        <v>63</v>
      </c>
      <c r="H460" s="316" t="s">
        <v>63</v>
      </c>
    </row>
    <row r="461" spans="1:8">
      <c r="A461" s="189"/>
      <c r="B461" s="184" t="s">
        <v>302</v>
      </c>
      <c r="C461" s="190"/>
      <c r="D461" s="197" t="s">
        <v>63</v>
      </c>
      <c r="E461" s="193" t="s">
        <v>63</v>
      </c>
      <c r="F461" s="194" t="s">
        <v>63</v>
      </c>
      <c r="G461" s="255" t="s">
        <v>63</v>
      </c>
      <c r="H461" s="312" t="s">
        <v>63</v>
      </c>
    </row>
    <row r="462" spans="1:8">
      <c r="A462" s="189"/>
      <c r="B462" s="212"/>
      <c r="C462" s="190" t="s">
        <v>308</v>
      </c>
      <c r="D462" s="313">
        <v>0.54700000000000004</v>
      </c>
      <c r="E462" s="193" t="s">
        <v>172</v>
      </c>
      <c r="F462" s="194">
        <v>1992</v>
      </c>
      <c r="G462" s="255">
        <f>D462*F462</f>
        <v>1089.624</v>
      </c>
      <c r="H462" s="317" t="s">
        <v>304</v>
      </c>
    </row>
    <row r="463" spans="1:8">
      <c r="A463" s="189"/>
      <c r="B463" s="212"/>
      <c r="C463" s="190" t="s">
        <v>297</v>
      </c>
      <c r="D463" s="313">
        <v>0.22600000000000001</v>
      </c>
      <c r="E463" s="193" t="s">
        <v>172</v>
      </c>
      <c r="F463" s="295">
        <v>842</v>
      </c>
      <c r="G463" s="255">
        <f>D463*F463</f>
        <v>190.292</v>
      </c>
      <c r="H463" s="188"/>
    </row>
    <row r="464" spans="1:8">
      <c r="A464" s="189"/>
      <c r="B464" s="212"/>
      <c r="C464" s="190" t="s">
        <v>290</v>
      </c>
      <c r="D464" s="197">
        <v>0.15</v>
      </c>
      <c r="E464" s="193" t="s">
        <v>41</v>
      </c>
      <c r="F464" s="314">
        <v>12.92</v>
      </c>
      <c r="G464" s="255">
        <f>D464*F464</f>
        <v>1.9379999999999999</v>
      </c>
      <c r="H464" s="188"/>
    </row>
    <row r="465" spans="1:8">
      <c r="A465" s="199"/>
      <c r="B465" s="200"/>
      <c r="C465" s="201" t="s">
        <v>309</v>
      </c>
      <c r="D465" s="202">
        <v>1</v>
      </c>
      <c r="E465" s="203" t="s">
        <v>83</v>
      </c>
      <c r="F465" s="204" t="s">
        <v>54</v>
      </c>
      <c r="G465" s="252">
        <f>SUM(G460:G464)</f>
        <v>1281.854</v>
      </c>
      <c r="H465" s="206" t="s">
        <v>115</v>
      </c>
    </row>
    <row r="466" spans="1:8">
      <c r="A466" s="318">
        <v>10.7</v>
      </c>
      <c r="B466" s="184" t="s">
        <v>310</v>
      </c>
      <c r="C466" s="190"/>
      <c r="D466" s="197" t="s">
        <v>63</v>
      </c>
      <c r="E466" s="193" t="s">
        <v>63</v>
      </c>
      <c r="F466" s="194" t="s">
        <v>63</v>
      </c>
      <c r="G466" s="255" t="s">
        <v>63</v>
      </c>
      <c r="H466" s="312" t="s">
        <v>63</v>
      </c>
    </row>
    <row r="467" spans="1:8">
      <c r="A467" s="189"/>
      <c r="B467" s="184" t="s">
        <v>302</v>
      </c>
      <c r="C467" s="190"/>
      <c r="D467" s="197" t="s">
        <v>63</v>
      </c>
      <c r="E467" s="193" t="s">
        <v>63</v>
      </c>
      <c r="F467" s="194" t="s">
        <v>63</v>
      </c>
      <c r="G467" s="255" t="s">
        <v>63</v>
      </c>
      <c r="H467" s="312" t="s">
        <v>63</v>
      </c>
    </row>
    <row r="468" spans="1:8">
      <c r="A468" s="189"/>
      <c r="B468" s="212"/>
      <c r="C468" s="190" t="s">
        <v>311</v>
      </c>
      <c r="D468" s="313">
        <v>0.54700000000000004</v>
      </c>
      <c r="E468" s="193" t="s">
        <v>172</v>
      </c>
      <c r="F468" s="194">
        <v>1482</v>
      </c>
      <c r="G468" s="255">
        <f>D468*F468</f>
        <v>810.65400000000011</v>
      </c>
      <c r="H468" s="317" t="s">
        <v>304</v>
      </c>
    </row>
    <row r="469" spans="1:8">
      <c r="A469" s="189"/>
      <c r="B469" s="212"/>
      <c r="C469" s="190" t="s">
        <v>297</v>
      </c>
      <c r="D469" s="313">
        <v>0.22600000000000001</v>
      </c>
      <c r="E469" s="193" t="s">
        <v>172</v>
      </c>
      <c r="F469" s="295">
        <v>842</v>
      </c>
      <c r="G469" s="255">
        <f>D469*F469</f>
        <v>190.292</v>
      </c>
      <c r="H469" s="188"/>
    </row>
    <row r="470" spans="1:8">
      <c r="A470" s="189"/>
      <c r="B470" s="212"/>
      <c r="C470" s="190" t="s">
        <v>290</v>
      </c>
      <c r="D470" s="197">
        <v>0.15</v>
      </c>
      <c r="E470" s="193" t="s">
        <v>41</v>
      </c>
      <c r="F470" s="314">
        <v>12.92</v>
      </c>
      <c r="G470" s="255">
        <f>D470*F470</f>
        <v>1.9379999999999999</v>
      </c>
      <c r="H470" s="188"/>
    </row>
    <row r="471" spans="1:8">
      <c r="A471" s="199"/>
      <c r="B471" s="200"/>
      <c r="C471" s="201" t="s">
        <v>312</v>
      </c>
      <c r="D471" s="202">
        <v>1</v>
      </c>
      <c r="E471" s="203" t="s">
        <v>83</v>
      </c>
      <c r="F471" s="204" t="s">
        <v>54</v>
      </c>
      <c r="G471" s="252">
        <f>SUM(G466:G470)</f>
        <v>1002.8840000000001</v>
      </c>
      <c r="H471" s="206" t="s">
        <v>115</v>
      </c>
    </row>
    <row r="472" spans="1:8">
      <c r="A472" s="207">
        <v>10.8</v>
      </c>
      <c r="B472" s="284" t="s">
        <v>313</v>
      </c>
      <c r="C472" s="191"/>
      <c r="D472" s="287" t="s">
        <v>63</v>
      </c>
      <c r="E472" s="288" t="s">
        <v>63</v>
      </c>
      <c r="F472" s="295" t="s">
        <v>63</v>
      </c>
      <c r="G472" s="315" t="s">
        <v>63</v>
      </c>
      <c r="H472" s="316" t="s">
        <v>63</v>
      </c>
    </row>
    <row r="473" spans="1:8">
      <c r="A473" s="189"/>
      <c r="B473" s="184" t="s">
        <v>314</v>
      </c>
      <c r="C473" s="190"/>
      <c r="D473" s="197" t="s">
        <v>63</v>
      </c>
      <c r="E473" s="193" t="s">
        <v>63</v>
      </c>
      <c r="F473" s="194" t="s">
        <v>63</v>
      </c>
      <c r="G473" s="255" t="s">
        <v>63</v>
      </c>
      <c r="H473" s="312" t="s">
        <v>63</v>
      </c>
    </row>
    <row r="474" spans="1:8">
      <c r="A474" s="189"/>
      <c r="B474" s="212"/>
      <c r="C474" s="190" t="s">
        <v>315</v>
      </c>
      <c r="D474" s="250">
        <v>1</v>
      </c>
      <c r="E474" s="193" t="s">
        <v>83</v>
      </c>
      <c r="F474" s="194">
        <v>167</v>
      </c>
      <c r="G474" s="255">
        <f>D474*F474</f>
        <v>167</v>
      </c>
      <c r="H474" s="317" t="s">
        <v>316</v>
      </c>
    </row>
    <row r="475" spans="1:8">
      <c r="A475" s="189"/>
      <c r="B475" s="212"/>
      <c r="C475" s="190" t="s">
        <v>317</v>
      </c>
      <c r="D475" s="250">
        <v>0.48</v>
      </c>
      <c r="E475" s="193" t="s">
        <v>172</v>
      </c>
      <c r="F475" s="295">
        <v>400</v>
      </c>
      <c r="G475" s="255">
        <f>D475*F475</f>
        <v>192</v>
      </c>
      <c r="H475" s="317" t="s">
        <v>304</v>
      </c>
    </row>
    <row r="476" spans="1:8">
      <c r="A476" s="189"/>
      <c r="B476" s="212"/>
      <c r="C476" s="190" t="s">
        <v>290</v>
      </c>
      <c r="D476" s="197">
        <v>0.2</v>
      </c>
      <c r="E476" s="193" t="s">
        <v>41</v>
      </c>
      <c r="F476" s="314">
        <v>12.92</v>
      </c>
      <c r="G476" s="255">
        <f>D476*F476</f>
        <v>2.5840000000000001</v>
      </c>
      <c r="H476" s="188"/>
    </row>
    <row r="477" spans="1:8">
      <c r="A477" s="199"/>
      <c r="B477" s="200"/>
      <c r="C477" s="201" t="s">
        <v>318</v>
      </c>
      <c r="D477" s="202">
        <v>1</v>
      </c>
      <c r="E477" s="203" t="s">
        <v>83</v>
      </c>
      <c r="F477" s="204" t="s">
        <v>54</v>
      </c>
      <c r="G477" s="252">
        <f>SUM(G472:G476)</f>
        <v>361.584</v>
      </c>
      <c r="H477" s="206" t="s">
        <v>115</v>
      </c>
    </row>
    <row r="478" spans="1:8">
      <c r="A478" s="207">
        <v>10.9</v>
      </c>
      <c r="B478" s="284" t="s">
        <v>319</v>
      </c>
      <c r="C478" s="191"/>
      <c r="D478" s="287" t="s">
        <v>63</v>
      </c>
      <c r="E478" s="288" t="s">
        <v>63</v>
      </c>
      <c r="F478" s="295" t="s">
        <v>63</v>
      </c>
      <c r="G478" s="315" t="s">
        <v>63</v>
      </c>
      <c r="H478" s="316" t="s">
        <v>63</v>
      </c>
    </row>
    <row r="479" spans="1:8">
      <c r="A479" s="189"/>
      <c r="B479" s="184" t="s">
        <v>320</v>
      </c>
      <c r="C479" s="190"/>
      <c r="D479" s="197" t="s">
        <v>63</v>
      </c>
      <c r="E479" s="193" t="s">
        <v>63</v>
      </c>
      <c r="F479" s="194" t="s">
        <v>63</v>
      </c>
      <c r="G479" s="255" t="s">
        <v>63</v>
      </c>
      <c r="H479" s="312" t="s">
        <v>63</v>
      </c>
    </row>
    <row r="480" spans="1:8">
      <c r="A480" s="189"/>
      <c r="B480" s="212"/>
      <c r="C480" s="190" t="s">
        <v>315</v>
      </c>
      <c r="D480" s="250">
        <v>1</v>
      </c>
      <c r="E480" s="193" t="s">
        <v>83</v>
      </c>
      <c r="F480" s="194">
        <v>167</v>
      </c>
      <c r="G480" s="255">
        <f>D480*F480</f>
        <v>167</v>
      </c>
      <c r="H480" s="317" t="s">
        <v>316</v>
      </c>
    </row>
    <row r="481" spans="1:8">
      <c r="A481" s="189"/>
      <c r="B481" s="212"/>
      <c r="C481" s="190" t="s">
        <v>321</v>
      </c>
      <c r="D481" s="250">
        <v>0.48</v>
      </c>
      <c r="E481" s="193" t="s">
        <v>172</v>
      </c>
      <c r="F481" s="295">
        <v>842</v>
      </c>
      <c r="G481" s="255">
        <f>D481*F481</f>
        <v>404.15999999999997</v>
      </c>
      <c r="H481" s="317" t="s">
        <v>304</v>
      </c>
    </row>
    <row r="482" spans="1:8">
      <c r="A482" s="189"/>
      <c r="B482" s="212"/>
      <c r="C482" s="190" t="s">
        <v>290</v>
      </c>
      <c r="D482" s="197">
        <v>0.2</v>
      </c>
      <c r="E482" s="193" t="s">
        <v>41</v>
      </c>
      <c r="F482" s="314">
        <v>12.92</v>
      </c>
      <c r="G482" s="255">
        <f>D482*F482</f>
        <v>2.5840000000000001</v>
      </c>
      <c r="H482" s="188"/>
    </row>
    <row r="483" spans="1:8">
      <c r="A483" s="199"/>
      <c r="B483" s="200"/>
      <c r="C483" s="201" t="s">
        <v>318</v>
      </c>
      <c r="D483" s="202">
        <v>1</v>
      </c>
      <c r="E483" s="203" t="s">
        <v>83</v>
      </c>
      <c r="F483" s="204" t="s">
        <v>54</v>
      </c>
      <c r="G483" s="252">
        <f>SUM(G478:G482)</f>
        <v>573.74399999999991</v>
      </c>
      <c r="H483" s="206" t="s">
        <v>115</v>
      </c>
    </row>
    <row r="484" spans="1:8">
      <c r="A484" s="305">
        <v>10.1</v>
      </c>
      <c r="B484" s="284" t="s">
        <v>322</v>
      </c>
      <c r="C484" s="191"/>
      <c r="D484" s="287" t="s">
        <v>63</v>
      </c>
      <c r="E484" s="288" t="s">
        <v>63</v>
      </c>
      <c r="F484" s="295" t="s">
        <v>63</v>
      </c>
      <c r="G484" s="315" t="s">
        <v>63</v>
      </c>
      <c r="H484" s="316" t="s">
        <v>63</v>
      </c>
    </row>
    <row r="485" spans="1:8">
      <c r="A485" s="189"/>
      <c r="B485" s="184" t="s">
        <v>314</v>
      </c>
      <c r="C485" s="190"/>
      <c r="D485" s="197" t="s">
        <v>63</v>
      </c>
      <c r="E485" s="193" t="s">
        <v>63</v>
      </c>
      <c r="F485" s="194" t="s">
        <v>63</v>
      </c>
      <c r="G485" s="255" t="s">
        <v>63</v>
      </c>
      <c r="H485" s="312" t="s">
        <v>63</v>
      </c>
    </row>
    <row r="486" spans="1:8">
      <c r="A486" s="189"/>
      <c r="B486" s="212"/>
      <c r="C486" s="190" t="s">
        <v>323</v>
      </c>
      <c r="D486" s="250">
        <v>1</v>
      </c>
      <c r="E486" s="193" t="s">
        <v>83</v>
      </c>
      <c r="F486" s="194">
        <v>255</v>
      </c>
      <c r="G486" s="255">
        <f>D486*F486</f>
        <v>255</v>
      </c>
      <c r="H486" s="317" t="s">
        <v>316</v>
      </c>
    </row>
    <row r="487" spans="1:8">
      <c r="A487" s="189"/>
      <c r="B487" s="212"/>
      <c r="C487" s="190" t="s">
        <v>317</v>
      </c>
      <c r="D487" s="250">
        <v>0.48</v>
      </c>
      <c r="E487" s="193" t="s">
        <v>172</v>
      </c>
      <c r="F487" s="295">
        <v>400</v>
      </c>
      <c r="G487" s="255">
        <f>D487*F487</f>
        <v>192</v>
      </c>
      <c r="H487" s="317" t="s">
        <v>304</v>
      </c>
    </row>
    <row r="488" spans="1:8">
      <c r="A488" s="189"/>
      <c r="B488" s="212"/>
      <c r="C488" s="190" t="s">
        <v>290</v>
      </c>
      <c r="D488" s="197">
        <v>0.2</v>
      </c>
      <c r="E488" s="193" t="s">
        <v>41</v>
      </c>
      <c r="F488" s="314">
        <v>12.92</v>
      </c>
      <c r="G488" s="255">
        <f>D488*F488</f>
        <v>2.5840000000000001</v>
      </c>
      <c r="H488" s="188"/>
    </row>
    <row r="489" spans="1:8">
      <c r="A489" s="189"/>
      <c r="B489" s="212"/>
      <c r="C489" s="190" t="s">
        <v>324</v>
      </c>
      <c r="D489" s="192">
        <v>1</v>
      </c>
      <c r="E489" s="193" t="s">
        <v>83</v>
      </c>
      <c r="F489" s="213" t="s">
        <v>54</v>
      </c>
      <c r="G489" s="292">
        <f>SUM(G484:G488)</f>
        <v>449.584</v>
      </c>
      <c r="H489" s="215" t="s">
        <v>115</v>
      </c>
    </row>
    <row r="490" spans="1:8">
      <c r="A490" s="189"/>
      <c r="B490" s="319"/>
      <c r="C490" s="190"/>
      <c r="D490" s="192"/>
      <c r="E490" s="193"/>
      <c r="F490" s="213"/>
      <c r="G490" s="292"/>
      <c r="H490" s="215"/>
    </row>
    <row r="491" spans="1:8" ht="21.75" thickBot="1">
      <c r="A491" s="216"/>
      <c r="B491" s="293"/>
      <c r="C491" s="218"/>
      <c r="D491" s="219"/>
      <c r="E491" s="258"/>
      <c r="F491" s="259"/>
      <c r="G491" s="260"/>
      <c r="H491" s="290"/>
    </row>
    <row r="492" spans="1:8">
      <c r="A492" s="223"/>
      <c r="B492" s="223"/>
      <c r="C492" s="223"/>
      <c r="D492" s="224"/>
      <c r="E492" s="261"/>
      <c r="F492" s="262"/>
      <c r="G492" s="545" t="str">
        <f>$G$37</f>
        <v xml:space="preserve"> เมษายน 2549</v>
      </c>
      <c r="H492" s="545"/>
    </row>
    <row r="493" spans="1:8" ht="21.75">
      <c r="A493" s="533" t="s">
        <v>325</v>
      </c>
      <c r="B493" s="533"/>
      <c r="C493" s="533"/>
      <c r="D493" s="533"/>
      <c r="E493" s="533"/>
      <c r="F493" s="533"/>
      <c r="G493" s="533"/>
      <c r="H493" s="533"/>
    </row>
    <row r="494" spans="1:8" ht="37.5" customHeight="1" thickBot="1">
      <c r="A494" s="547" t="s">
        <v>123</v>
      </c>
      <c r="B494" s="547"/>
      <c r="C494" s="547"/>
      <c r="D494" s="547"/>
      <c r="E494" s="547"/>
      <c r="F494" s="547"/>
      <c r="G494" s="547"/>
      <c r="H494" s="547"/>
    </row>
    <row r="495" spans="1:8">
      <c r="A495" s="535" t="s">
        <v>91</v>
      </c>
      <c r="B495" s="537" t="s">
        <v>0</v>
      </c>
      <c r="C495" s="538"/>
      <c r="D495" s="541" t="s">
        <v>1</v>
      </c>
      <c r="E495" s="541" t="s">
        <v>2</v>
      </c>
      <c r="F495" s="171" t="s">
        <v>104</v>
      </c>
      <c r="G495" s="172" t="s">
        <v>105</v>
      </c>
      <c r="H495" s="543" t="s">
        <v>12</v>
      </c>
    </row>
    <row r="496" spans="1:8">
      <c r="A496" s="536"/>
      <c r="B496" s="539"/>
      <c r="C496" s="540"/>
      <c r="D496" s="542"/>
      <c r="E496" s="542"/>
      <c r="F496" s="173" t="s">
        <v>93</v>
      </c>
      <c r="G496" s="174" t="s">
        <v>93</v>
      </c>
      <c r="H496" s="544"/>
    </row>
    <row r="497" spans="1:8">
      <c r="A497" s="207">
        <v>10.11</v>
      </c>
      <c r="B497" s="284" t="s">
        <v>326</v>
      </c>
      <c r="C497" s="191"/>
      <c r="D497" s="287" t="s">
        <v>63</v>
      </c>
      <c r="E497" s="288" t="s">
        <v>63</v>
      </c>
      <c r="F497" s="295" t="s">
        <v>63</v>
      </c>
      <c r="G497" s="315" t="s">
        <v>63</v>
      </c>
      <c r="H497" s="316" t="s">
        <v>63</v>
      </c>
    </row>
    <row r="498" spans="1:8">
      <c r="A498" s="189"/>
      <c r="B498" s="184" t="s">
        <v>320</v>
      </c>
      <c r="C498" s="190"/>
      <c r="D498" s="197" t="s">
        <v>63</v>
      </c>
      <c r="E498" s="193" t="s">
        <v>63</v>
      </c>
      <c r="F498" s="194" t="s">
        <v>63</v>
      </c>
      <c r="G498" s="255" t="s">
        <v>63</v>
      </c>
      <c r="H498" s="312" t="s">
        <v>63</v>
      </c>
    </row>
    <row r="499" spans="1:8">
      <c r="A499" s="189"/>
      <c r="B499" s="212"/>
      <c r="C499" s="190" t="s">
        <v>323</v>
      </c>
      <c r="D499" s="250">
        <v>1</v>
      </c>
      <c r="E499" s="193" t="s">
        <v>83</v>
      </c>
      <c r="F499" s="194">
        <v>255</v>
      </c>
      <c r="G499" s="255">
        <f>D499*F499</f>
        <v>255</v>
      </c>
      <c r="H499" s="317" t="s">
        <v>316</v>
      </c>
    </row>
    <row r="500" spans="1:8">
      <c r="A500" s="189"/>
      <c r="B500" s="212"/>
      <c r="C500" s="190" t="s">
        <v>321</v>
      </c>
      <c r="D500" s="250">
        <v>0.48</v>
      </c>
      <c r="E500" s="193" t="s">
        <v>172</v>
      </c>
      <c r="F500" s="295">
        <v>842</v>
      </c>
      <c r="G500" s="255">
        <f>D500*F500</f>
        <v>404.15999999999997</v>
      </c>
      <c r="H500" s="317" t="s">
        <v>304</v>
      </c>
    </row>
    <row r="501" spans="1:8">
      <c r="A501" s="189"/>
      <c r="B501" s="212"/>
      <c r="C501" s="190" t="s">
        <v>290</v>
      </c>
      <c r="D501" s="197">
        <v>0.2</v>
      </c>
      <c r="E501" s="193" t="s">
        <v>41</v>
      </c>
      <c r="F501" s="314">
        <v>12.92</v>
      </c>
      <c r="G501" s="255">
        <f>D501*F501</f>
        <v>2.5840000000000001</v>
      </c>
      <c r="H501" s="188"/>
    </row>
    <row r="502" spans="1:8">
      <c r="A502" s="199"/>
      <c r="B502" s="200"/>
      <c r="C502" s="201" t="s">
        <v>324</v>
      </c>
      <c r="D502" s="202">
        <v>1</v>
      </c>
      <c r="E502" s="203" t="s">
        <v>83</v>
      </c>
      <c r="F502" s="204" t="s">
        <v>54</v>
      </c>
      <c r="G502" s="252">
        <f>SUM(G497:G501)</f>
        <v>661.74399999999991</v>
      </c>
      <c r="H502" s="206" t="s">
        <v>115</v>
      </c>
    </row>
    <row r="503" spans="1:8">
      <c r="A503" s="207">
        <v>10.119999999999999</v>
      </c>
      <c r="B503" s="284" t="s">
        <v>327</v>
      </c>
      <c r="C503" s="191"/>
      <c r="D503" s="287" t="s">
        <v>63</v>
      </c>
      <c r="E503" s="288" t="s">
        <v>63</v>
      </c>
      <c r="F503" s="295" t="s">
        <v>63</v>
      </c>
      <c r="G503" s="315" t="s">
        <v>63</v>
      </c>
      <c r="H503" s="316" t="s">
        <v>63</v>
      </c>
    </row>
    <row r="504" spans="1:8">
      <c r="A504" s="189"/>
      <c r="B504" s="184" t="s">
        <v>314</v>
      </c>
      <c r="C504" s="190"/>
      <c r="D504" s="197" t="s">
        <v>63</v>
      </c>
      <c r="E504" s="193" t="s">
        <v>63</v>
      </c>
      <c r="F504" s="194" t="s">
        <v>63</v>
      </c>
      <c r="G504" s="255" t="s">
        <v>63</v>
      </c>
      <c r="H504" s="312" t="s">
        <v>63</v>
      </c>
    </row>
    <row r="505" spans="1:8">
      <c r="A505" s="189"/>
      <c r="B505" s="212"/>
      <c r="C505" s="190" t="s">
        <v>328</v>
      </c>
      <c r="D505" s="250">
        <v>1</v>
      </c>
      <c r="E505" s="193" t="s">
        <v>83</v>
      </c>
      <c r="F505" s="194">
        <v>373</v>
      </c>
      <c r="G505" s="255">
        <f>D505*F505</f>
        <v>373</v>
      </c>
      <c r="H505" s="317" t="s">
        <v>316</v>
      </c>
    </row>
    <row r="506" spans="1:8">
      <c r="A506" s="189"/>
      <c r="B506" s="212"/>
      <c r="C506" s="190" t="s">
        <v>317</v>
      </c>
      <c r="D506" s="250">
        <v>0.48</v>
      </c>
      <c r="E506" s="193" t="s">
        <v>172</v>
      </c>
      <c r="F506" s="295">
        <v>400</v>
      </c>
      <c r="G506" s="255">
        <f>D506*F506</f>
        <v>192</v>
      </c>
      <c r="H506" s="317" t="s">
        <v>304</v>
      </c>
    </row>
    <row r="507" spans="1:8">
      <c r="A507" s="189"/>
      <c r="B507" s="212"/>
      <c r="C507" s="190" t="s">
        <v>290</v>
      </c>
      <c r="D507" s="197">
        <v>0.2</v>
      </c>
      <c r="E507" s="193" t="s">
        <v>41</v>
      </c>
      <c r="F507" s="314">
        <v>12.92</v>
      </c>
      <c r="G507" s="255">
        <f>D507*F507</f>
        <v>2.5840000000000001</v>
      </c>
      <c r="H507" s="188"/>
    </row>
    <row r="508" spans="1:8">
      <c r="A508" s="199"/>
      <c r="B508" s="200"/>
      <c r="C508" s="201" t="s">
        <v>329</v>
      </c>
      <c r="D508" s="202">
        <v>1</v>
      </c>
      <c r="E508" s="203" t="s">
        <v>83</v>
      </c>
      <c r="F508" s="204" t="s">
        <v>54</v>
      </c>
      <c r="G508" s="252">
        <f>SUM(G503:G507)</f>
        <v>567.58399999999995</v>
      </c>
      <c r="H508" s="206" t="s">
        <v>115</v>
      </c>
    </row>
    <row r="509" spans="1:8">
      <c r="A509" s="305">
        <v>10.130000000000001</v>
      </c>
      <c r="B509" s="284" t="s">
        <v>330</v>
      </c>
      <c r="C509" s="191"/>
      <c r="D509" s="287" t="s">
        <v>63</v>
      </c>
      <c r="E509" s="288" t="s">
        <v>63</v>
      </c>
      <c r="F509" s="295" t="s">
        <v>63</v>
      </c>
      <c r="G509" s="315" t="s">
        <v>63</v>
      </c>
      <c r="H509" s="316" t="s">
        <v>63</v>
      </c>
    </row>
    <row r="510" spans="1:8">
      <c r="A510" s="189"/>
      <c r="B510" s="184" t="s">
        <v>320</v>
      </c>
      <c r="C510" s="190"/>
      <c r="D510" s="197" t="s">
        <v>63</v>
      </c>
      <c r="E510" s="193" t="s">
        <v>63</v>
      </c>
      <c r="F510" s="194" t="s">
        <v>63</v>
      </c>
      <c r="G510" s="255" t="s">
        <v>63</v>
      </c>
      <c r="H510" s="312" t="s">
        <v>63</v>
      </c>
    </row>
    <row r="511" spans="1:8">
      <c r="A511" s="189"/>
      <c r="B511" s="212"/>
      <c r="C511" s="190" t="s">
        <v>328</v>
      </c>
      <c r="D511" s="250">
        <v>1</v>
      </c>
      <c r="E511" s="193" t="s">
        <v>83</v>
      </c>
      <c r="F511" s="194">
        <v>373</v>
      </c>
      <c r="G511" s="255">
        <f>D511*F511</f>
        <v>373</v>
      </c>
      <c r="H511" s="317" t="s">
        <v>316</v>
      </c>
    </row>
    <row r="512" spans="1:8">
      <c r="A512" s="189"/>
      <c r="B512" s="212"/>
      <c r="C512" s="190" t="s">
        <v>321</v>
      </c>
      <c r="D512" s="250">
        <v>0.48</v>
      </c>
      <c r="E512" s="193" t="s">
        <v>172</v>
      </c>
      <c r="F512" s="295">
        <v>842</v>
      </c>
      <c r="G512" s="255">
        <f>D512*F512</f>
        <v>404.15999999999997</v>
      </c>
      <c r="H512" s="317" t="s">
        <v>304</v>
      </c>
    </row>
    <row r="513" spans="1:8">
      <c r="A513" s="189"/>
      <c r="B513" s="212"/>
      <c r="C513" s="190" t="s">
        <v>290</v>
      </c>
      <c r="D513" s="197">
        <v>0.2</v>
      </c>
      <c r="E513" s="193" t="s">
        <v>41</v>
      </c>
      <c r="F513" s="314">
        <v>12.92</v>
      </c>
      <c r="G513" s="255">
        <f>D513*F513</f>
        <v>2.5840000000000001</v>
      </c>
      <c r="H513" s="188"/>
    </row>
    <row r="514" spans="1:8">
      <c r="A514" s="199"/>
      <c r="B514" s="200"/>
      <c r="C514" s="201" t="s">
        <v>329</v>
      </c>
      <c r="D514" s="202">
        <v>1</v>
      </c>
      <c r="E514" s="203" t="s">
        <v>83</v>
      </c>
      <c r="F514" s="204" t="s">
        <v>54</v>
      </c>
      <c r="G514" s="252">
        <f>SUM(G509:G513)</f>
        <v>779.74399999999991</v>
      </c>
      <c r="H514" s="206" t="s">
        <v>115</v>
      </c>
    </row>
    <row r="515" spans="1:8">
      <c r="A515" s="207">
        <v>10.14</v>
      </c>
      <c r="B515" s="284" t="s">
        <v>313</v>
      </c>
      <c r="C515" s="191"/>
      <c r="D515" s="287" t="s">
        <v>63</v>
      </c>
      <c r="E515" s="288" t="s">
        <v>63</v>
      </c>
      <c r="F515" s="295" t="s">
        <v>63</v>
      </c>
      <c r="G515" s="315" t="s">
        <v>63</v>
      </c>
      <c r="H515" s="316" t="s">
        <v>63</v>
      </c>
    </row>
    <row r="516" spans="1:8">
      <c r="A516" s="189"/>
      <c r="B516" s="184" t="s">
        <v>331</v>
      </c>
      <c r="C516" s="190"/>
      <c r="D516" s="197" t="s">
        <v>63</v>
      </c>
      <c r="E516" s="193" t="s">
        <v>63</v>
      </c>
      <c r="F516" s="194" t="s">
        <v>63</v>
      </c>
      <c r="G516" s="255" t="s">
        <v>63</v>
      </c>
      <c r="H516" s="312" t="s">
        <v>63</v>
      </c>
    </row>
    <row r="517" spans="1:8">
      <c r="A517" s="189"/>
      <c r="B517" s="212"/>
      <c r="C517" s="190" t="s">
        <v>315</v>
      </c>
      <c r="D517" s="250">
        <v>2</v>
      </c>
      <c r="E517" s="193" t="s">
        <v>83</v>
      </c>
      <c r="F517" s="194">
        <v>167</v>
      </c>
      <c r="G517" s="255">
        <f>D517*F517</f>
        <v>334</v>
      </c>
      <c r="H517" s="317" t="s">
        <v>316</v>
      </c>
    </row>
    <row r="518" spans="1:8">
      <c r="A518" s="189"/>
      <c r="B518" s="212"/>
      <c r="C518" s="190" t="s">
        <v>332</v>
      </c>
      <c r="D518" s="250">
        <v>0.48</v>
      </c>
      <c r="E518" s="193" t="s">
        <v>172</v>
      </c>
      <c r="F518" s="295">
        <v>396</v>
      </c>
      <c r="G518" s="255">
        <f>D518*F518</f>
        <v>190.07999999999998</v>
      </c>
      <c r="H518" s="317" t="s">
        <v>304</v>
      </c>
    </row>
    <row r="519" spans="1:8">
      <c r="A519" s="189"/>
      <c r="B519" s="212"/>
      <c r="C519" s="190" t="s">
        <v>290</v>
      </c>
      <c r="D519" s="197">
        <v>0.28000000000000003</v>
      </c>
      <c r="E519" s="193" t="s">
        <v>41</v>
      </c>
      <c r="F519" s="314">
        <v>12.92</v>
      </c>
      <c r="G519" s="255">
        <f>D519*F519</f>
        <v>3.6176000000000004</v>
      </c>
      <c r="H519" s="188"/>
    </row>
    <row r="520" spans="1:8">
      <c r="A520" s="199"/>
      <c r="B520" s="200"/>
      <c r="C520" s="201" t="s">
        <v>333</v>
      </c>
      <c r="D520" s="202">
        <v>1</v>
      </c>
      <c r="E520" s="203" t="s">
        <v>83</v>
      </c>
      <c r="F520" s="204" t="s">
        <v>54</v>
      </c>
      <c r="G520" s="252">
        <f>SUM(G515:G519)</f>
        <v>527.69759999999997</v>
      </c>
      <c r="H520" s="206" t="s">
        <v>115</v>
      </c>
    </row>
    <row r="521" spans="1:8">
      <c r="A521" s="207">
        <v>10.15</v>
      </c>
      <c r="B521" s="284" t="s">
        <v>319</v>
      </c>
      <c r="C521" s="191"/>
      <c r="D521" s="287" t="s">
        <v>63</v>
      </c>
      <c r="E521" s="288" t="s">
        <v>63</v>
      </c>
      <c r="F521" s="295" t="s">
        <v>63</v>
      </c>
      <c r="G521" s="315" t="s">
        <v>63</v>
      </c>
      <c r="H521" s="316" t="s">
        <v>63</v>
      </c>
    </row>
    <row r="522" spans="1:8">
      <c r="A522" s="189"/>
      <c r="B522" s="184" t="s">
        <v>334</v>
      </c>
      <c r="C522" s="190"/>
      <c r="D522" s="197" t="s">
        <v>63</v>
      </c>
      <c r="E522" s="193" t="s">
        <v>63</v>
      </c>
      <c r="F522" s="194" t="s">
        <v>63</v>
      </c>
      <c r="G522" s="255" t="s">
        <v>63</v>
      </c>
      <c r="H522" s="312" t="s">
        <v>63</v>
      </c>
    </row>
    <row r="523" spans="1:8">
      <c r="A523" s="189"/>
      <c r="B523" s="212"/>
      <c r="C523" s="190" t="s">
        <v>315</v>
      </c>
      <c r="D523" s="250">
        <v>2</v>
      </c>
      <c r="E523" s="193" t="s">
        <v>83</v>
      </c>
      <c r="F523" s="194">
        <v>167</v>
      </c>
      <c r="G523" s="255">
        <f>D523*F523</f>
        <v>334</v>
      </c>
      <c r="H523" s="317" t="s">
        <v>316</v>
      </c>
    </row>
    <row r="524" spans="1:8">
      <c r="A524" s="189"/>
      <c r="B524" s="212"/>
      <c r="C524" s="190" t="s">
        <v>335</v>
      </c>
      <c r="D524" s="250">
        <v>0.48</v>
      </c>
      <c r="E524" s="193" t="s">
        <v>172</v>
      </c>
      <c r="F524" s="295">
        <v>838</v>
      </c>
      <c r="G524" s="255">
        <f>D524*F524</f>
        <v>402.24</v>
      </c>
      <c r="H524" s="317" t="s">
        <v>304</v>
      </c>
    </row>
    <row r="525" spans="1:8">
      <c r="A525" s="189"/>
      <c r="B525" s="212"/>
      <c r="C525" s="190" t="s">
        <v>290</v>
      </c>
      <c r="D525" s="197">
        <v>0.28000000000000003</v>
      </c>
      <c r="E525" s="193" t="s">
        <v>41</v>
      </c>
      <c r="F525" s="314">
        <v>12.92</v>
      </c>
      <c r="G525" s="255">
        <f>D525*F525</f>
        <v>3.6176000000000004</v>
      </c>
      <c r="H525" s="188"/>
    </row>
    <row r="526" spans="1:8">
      <c r="A526" s="189"/>
      <c r="B526" s="212"/>
      <c r="C526" s="190" t="s">
        <v>333</v>
      </c>
      <c r="D526" s="192">
        <v>1</v>
      </c>
      <c r="E526" s="193" t="s">
        <v>83</v>
      </c>
      <c r="F526" s="213" t="s">
        <v>54</v>
      </c>
      <c r="G526" s="292">
        <f>SUM(G521:G525)</f>
        <v>739.85760000000005</v>
      </c>
      <c r="H526" s="215" t="s">
        <v>115</v>
      </c>
    </row>
    <row r="527" spans="1:8">
      <c r="A527" s="189"/>
      <c r="B527" s="319"/>
      <c r="C527" s="190"/>
      <c r="D527" s="192"/>
      <c r="E527" s="193"/>
      <c r="F527" s="213"/>
      <c r="G527" s="292"/>
      <c r="H527" s="215"/>
    </row>
    <row r="528" spans="1:8" ht="21.75" thickBot="1">
      <c r="A528" s="216"/>
      <c r="B528" s="293"/>
      <c r="C528" s="218"/>
      <c r="D528" s="219"/>
      <c r="E528" s="258"/>
      <c r="F528" s="259"/>
      <c r="G528" s="260"/>
      <c r="H528" s="290"/>
    </row>
    <row r="529" spans="1:8">
      <c r="A529" s="223"/>
      <c r="B529" s="223"/>
      <c r="C529" s="223"/>
      <c r="D529" s="224"/>
      <c r="E529" s="261"/>
      <c r="F529" s="262"/>
      <c r="G529" s="545" t="str">
        <f>$G$37</f>
        <v xml:space="preserve"> เมษายน 2549</v>
      </c>
      <c r="H529" s="545"/>
    </row>
    <row r="530" spans="1:8" ht="21.75">
      <c r="A530" s="533" t="s">
        <v>336</v>
      </c>
      <c r="B530" s="533"/>
      <c r="C530" s="533"/>
      <c r="D530" s="533"/>
      <c r="E530" s="533"/>
      <c r="F530" s="533"/>
      <c r="G530" s="533"/>
      <c r="H530" s="533"/>
    </row>
    <row r="531" spans="1:8" ht="38.25" customHeight="1" thickBot="1">
      <c r="A531" s="547" t="s">
        <v>123</v>
      </c>
      <c r="B531" s="547"/>
      <c r="C531" s="547"/>
      <c r="D531" s="547"/>
      <c r="E531" s="547"/>
      <c r="F531" s="547"/>
      <c r="G531" s="547"/>
      <c r="H531" s="547"/>
    </row>
    <row r="532" spans="1:8">
      <c r="A532" s="535" t="s">
        <v>91</v>
      </c>
      <c r="B532" s="537" t="s">
        <v>0</v>
      </c>
      <c r="C532" s="538"/>
      <c r="D532" s="541" t="s">
        <v>1</v>
      </c>
      <c r="E532" s="541" t="s">
        <v>2</v>
      </c>
      <c r="F532" s="171" t="s">
        <v>104</v>
      </c>
      <c r="G532" s="172" t="s">
        <v>105</v>
      </c>
      <c r="H532" s="543" t="s">
        <v>12</v>
      </c>
    </row>
    <row r="533" spans="1:8">
      <c r="A533" s="536"/>
      <c r="B533" s="539"/>
      <c r="C533" s="540"/>
      <c r="D533" s="542"/>
      <c r="E533" s="542"/>
      <c r="F533" s="173" t="s">
        <v>93</v>
      </c>
      <c r="G533" s="174" t="s">
        <v>93</v>
      </c>
      <c r="H533" s="544"/>
    </row>
    <row r="534" spans="1:8">
      <c r="A534" s="207">
        <v>10.16</v>
      </c>
      <c r="B534" s="284" t="s">
        <v>322</v>
      </c>
      <c r="C534" s="191"/>
      <c r="D534" s="287" t="s">
        <v>63</v>
      </c>
      <c r="E534" s="288" t="s">
        <v>63</v>
      </c>
      <c r="F534" s="295" t="s">
        <v>63</v>
      </c>
      <c r="G534" s="315" t="s">
        <v>63</v>
      </c>
      <c r="H534" s="316" t="s">
        <v>63</v>
      </c>
    </row>
    <row r="535" spans="1:8">
      <c r="A535" s="189"/>
      <c r="B535" s="184" t="s">
        <v>331</v>
      </c>
      <c r="C535" s="190"/>
      <c r="D535" s="197" t="s">
        <v>63</v>
      </c>
      <c r="E535" s="193" t="s">
        <v>63</v>
      </c>
      <c r="F535" s="194" t="s">
        <v>63</v>
      </c>
      <c r="G535" s="255" t="s">
        <v>63</v>
      </c>
      <c r="H535" s="312" t="s">
        <v>63</v>
      </c>
    </row>
    <row r="536" spans="1:8">
      <c r="A536" s="189"/>
      <c r="B536" s="212"/>
      <c r="C536" s="190" t="s">
        <v>323</v>
      </c>
      <c r="D536" s="250">
        <v>2</v>
      </c>
      <c r="E536" s="193" t="s">
        <v>83</v>
      </c>
      <c r="F536" s="194">
        <v>255</v>
      </c>
      <c r="G536" s="255">
        <f>D536*F536</f>
        <v>510</v>
      </c>
      <c r="H536" s="317" t="s">
        <v>316</v>
      </c>
    </row>
    <row r="537" spans="1:8">
      <c r="A537" s="189"/>
      <c r="B537" s="212"/>
      <c r="C537" s="190" t="s">
        <v>332</v>
      </c>
      <c r="D537" s="250">
        <v>0.48</v>
      </c>
      <c r="E537" s="193" t="s">
        <v>172</v>
      </c>
      <c r="F537" s="295">
        <v>396</v>
      </c>
      <c r="G537" s="255">
        <f>D537*F537</f>
        <v>190.07999999999998</v>
      </c>
      <c r="H537" s="317" t="s">
        <v>304</v>
      </c>
    </row>
    <row r="538" spans="1:8">
      <c r="A538" s="189"/>
      <c r="B538" s="212"/>
      <c r="C538" s="190" t="s">
        <v>290</v>
      </c>
      <c r="D538" s="197">
        <v>0.28000000000000003</v>
      </c>
      <c r="E538" s="193" t="s">
        <v>41</v>
      </c>
      <c r="F538" s="314">
        <v>12.92</v>
      </c>
      <c r="G538" s="255">
        <f>D538*F538</f>
        <v>3.6176000000000004</v>
      </c>
      <c r="H538" s="188"/>
    </row>
    <row r="539" spans="1:8">
      <c r="A539" s="199"/>
      <c r="B539" s="200"/>
      <c r="C539" s="201" t="s">
        <v>337</v>
      </c>
      <c r="D539" s="202">
        <v>1</v>
      </c>
      <c r="E539" s="203" t="s">
        <v>83</v>
      </c>
      <c r="F539" s="204" t="s">
        <v>54</v>
      </c>
      <c r="G539" s="252">
        <f>SUM(G534:G538)</f>
        <v>703.69759999999997</v>
      </c>
      <c r="H539" s="206" t="s">
        <v>115</v>
      </c>
    </row>
    <row r="540" spans="1:8">
      <c r="A540" s="207">
        <v>10.17</v>
      </c>
      <c r="B540" s="284" t="s">
        <v>326</v>
      </c>
      <c r="C540" s="191"/>
      <c r="D540" s="287" t="s">
        <v>63</v>
      </c>
      <c r="E540" s="288" t="s">
        <v>63</v>
      </c>
      <c r="F540" s="295" t="s">
        <v>63</v>
      </c>
      <c r="G540" s="315" t="s">
        <v>63</v>
      </c>
      <c r="H540" s="316" t="s">
        <v>63</v>
      </c>
    </row>
    <row r="541" spans="1:8">
      <c r="A541" s="189"/>
      <c r="B541" s="184" t="s">
        <v>334</v>
      </c>
      <c r="C541" s="190"/>
      <c r="D541" s="197" t="s">
        <v>63</v>
      </c>
      <c r="E541" s="193" t="s">
        <v>63</v>
      </c>
      <c r="F541" s="194" t="s">
        <v>63</v>
      </c>
      <c r="G541" s="255" t="s">
        <v>63</v>
      </c>
      <c r="H541" s="312" t="s">
        <v>63</v>
      </c>
    </row>
    <row r="542" spans="1:8">
      <c r="A542" s="189"/>
      <c r="B542" s="212"/>
      <c r="C542" s="190" t="s">
        <v>323</v>
      </c>
      <c r="D542" s="250">
        <v>2</v>
      </c>
      <c r="E542" s="193" t="s">
        <v>83</v>
      </c>
      <c r="F542" s="194">
        <v>255</v>
      </c>
      <c r="G542" s="255">
        <f>D542*F542</f>
        <v>510</v>
      </c>
      <c r="H542" s="317" t="s">
        <v>316</v>
      </c>
    </row>
    <row r="543" spans="1:8">
      <c r="A543" s="189"/>
      <c r="B543" s="212"/>
      <c r="C543" s="190" t="s">
        <v>335</v>
      </c>
      <c r="D543" s="250">
        <v>0.48</v>
      </c>
      <c r="E543" s="193" t="s">
        <v>172</v>
      </c>
      <c r="F543" s="295">
        <v>838</v>
      </c>
      <c r="G543" s="255">
        <f>D543*F543</f>
        <v>402.24</v>
      </c>
      <c r="H543" s="317" t="s">
        <v>304</v>
      </c>
    </row>
    <row r="544" spans="1:8">
      <c r="A544" s="189"/>
      <c r="B544" s="212"/>
      <c r="C544" s="190" t="s">
        <v>290</v>
      </c>
      <c r="D544" s="197">
        <v>0.28000000000000003</v>
      </c>
      <c r="E544" s="193" t="s">
        <v>41</v>
      </c>
      <c r="F544" s="314">
        <v>12.92</v>
      </c>
      <c r="G544" s="255">
        <f>D544*F544</f>
        <v>3.6176000000000004</v>
      </c>
      <c r="H544" s="188"/>
    </row>
    <row r="545" spans="1:8">
      <c r="A545" s="199"/>
      <c r="B545" s="200"/>
      <c r="C545" s="201" t="s">
        <v>337</v>
      </c>
      <c r="D545" s="202">
        <v>1</v>
      </c>
      <c r="E545" s="203" t="s">
        <v>83</v>
      </c>
      <c r="F545" s="204" t="s">
        <v>54</v>
      </c>
      <c r="G545" s="252">
        <f>SUM(G540:G544)</f>
        <v>915.85760000000005</v>
      </c>
      <c r="H545" s="206" t="s">
        <v>115</v>
      </c>
    </row>
    <row r="546" spans="1:8">
      <c r="A546" s="305">
        <v>10.18</v>
      </c>
      <c r="B546" s="284" t="s">
        <v>327</v>
      </c>
      <c r="C546" s="191"/>
      <c r="D546" s="185"/>
      <c r="E546" s="185"/>
      <c r="F546" s="295" t="s">
        <v>63</v>
      </c>
      <c r="G546" s="315" t="s">
        <v>63</v>
      </c>
      <c r="H546" s="316" t="s">
        <v>63</v>
      </c>
    </row>
    <row r="547" spans="1:8">
      <c r="A547" s="189"/>
      <c r="B547" s="184" t="s">
        <v>331</v>
      </c>
      <c r="C547" s="190"/>
      <c r="D547" s="197" t="s">
        <v>63</v>
      </c>
      <c r="E547" s="193" t="s">
        <v>63</v>
      </c>
      <c r="F547" s="194" t="s">
        <v>63</v>
      </c>
      <c r="G547" s="255" t="s">
        <v>63</v>
      </c>
      <c r="H547" s="312" t="s">
        <v>63</v>
      </c>
    </row>
    <row r="548" spans="1:8">
      <c r="A548" s="189"/>
      <c r="B548" s="212"/>
      <c r="C548" s="190" t="s">
        <v>328</v>
      </c>
      <c r="D548" s="250">
        <v>2</v>
      </c>
      <c r="E548" s="193" t="s">
        <v>83</v>
      </c>
      <c r="F548" s="194">
        <v>373</v>
      </c>
      <c r="G548" s="255">
        <f>D548*F548</f>
        <v>746</v>
      </c>
      <c r="H548" s="317" t="s">
        <v>316</v>
      </c>
    </row>
    <row r="549" spans="1:8">
      <c r="A549" s="189"/>
      <c r="B549" s="212"/>
      <c r="C549" s="190" t="s">
        <v>332</v>
      </c>
      <c r="D549" s="250">
        <v>0.48</v>
      </c>
      <c r="E549" s="193" t="s">
        <v>172</v>
      </c>
      <c r="F549" s="295">
        <v>396</v>
      </c>
      <c r="G549" s="255">
        <f>D549*F549</f>
        <v>190.07999999999998</v>
      </c>
      <c r="H549" s="317" t="s">
        <v>304</v>
      </c>
    </row>
    <row r="550" spans="1:8">
      <c r="A550" s="189"/>
      <c r="B550" s="212"/>
      <c r="C550" s="190" t="s">
        <v>290</v>
      </c>
      <c r="D550" s="197">
        <v>0.28000000000000003</v>
      </c>
      <c r="E550" s="193" t="s">
        <v>41</v>
      </c>
      <c r="F550" s="314">
        <v>12.92</v>
      </c>
      <c r="G550" s="255">
        <f>D550*F550</f>
        <v>3.6176000000000004</v>
      </c>
      <c r="H550" s="188"/>
    </row>
    <row r="551" spans="1:8">
      <c r="A551" s="199"/>
      <c r="B551" s="200"/>
      <c r="C551" s="201" t="s">
        <v>338</v>
      </c>
      <c r="D551" s="202">
        <v>1</v>
      </c>
      <c r="E551" s="203" t="s">
        <v>83</v>
      </c>
      <c r="F551" s="204" t="s">
        <v>54</v>
      </c>
      <c r="G551" s="252">
        <f>SUM(G546:G550)</f>
        <v>939.69759999999997</v>
      </c>
      <c r="H551" s="206" t="s">
        <v>115</v>
      </c>
    </row>
    <row r="552" spans="1:8">
      <c r="A552" s="305">
        <v>10.19</v>
      </c>
      <c r="B552" s="284" t="s">
        <v>330</v>
      </c>
      <c r="C552" s="191"/>
      <c r="D552" s="185"/>
      <c r="E552" s="185"/>
      <c r="F552" s="295" t="s">
        <v>63</v>
      </c>
      <c r="G552" s="315" t="s">
        <v>63</v>
      </c>
      <c r="H552" s="316" t="s">
        <v>63</v>
      </c>
    </row>
    <row r="553" spans="1:8">
      <c r="A553" s="189"/>
      <c r="B553" s="184" t="s">
        <v>334</v>
      </c>
      <c r="C553" s="190"/>
      <c r="D553" s="197" t="s">
        <v>63</v>
      </c>
      <c r="E553" s="193" t="s">
        <v>63</v>
      </c>
      <c r="F553" s="194" t="s">
        <v>63</v>
      </c>
      <c r="G553" s="255" t="s">
        <v>63</v>
      </c>
      <c r="H553" s="312" t="s">
        <v>63</v>
      </c>
    </row>
    <row r="554" spans="1:8">
      <c r="A554" s="189"/>
      <c r="B554" s="212"/>
      <c r="C554" s="190" t="s">
        <v>328</v>
      </c>
      <c r="D554" s="250">
        <v>2</v>
      </c>
      <c r="E554" s="193" t="s">
        <v>83</v>
      </c>
      <c r="F554" s="194">
        <v>373</v>
      </c>
      <c r="G554" s="255">
        <f>D554*F554</f>
        <v>746</v>
      </c>
      <c r="H554" s="317" t="s">
        <v>316</v>
      </c>
    </row>
    <row r="555" spans="1:8">
      <c r="A555" s="189"/>
      <c r="B555" s="212"/>
      <c r="C555" s="190" t="s">
        <v>335</v>
      </c>
      <c r="D555" s="250">
        <v>0.48</v>
      </c>
      <c r="E555" s="193" t="s">
        <v>172</v>
      </c>
      <c r="F555" s="295">
        <v>838</v>
      </c>
      <c r="G555" s="255">
        <f>D555*F555</f>
        <v>402.24</v>
      </c>
      <c r="H555" s="317" t="s">
        <v>304</v>
      </c>
    </row>
    <row r="556" spans="1:8">
      <c r="A556" s="189"/>
      <c r="B556" s="212"/>
      <c r="C556" s="190" t="s">
        <v>290</v>
      </c>
      <c r="D556" s="197">
        <v>0.28000000000000003</v>
      </c>
      <c r="E556" s="193" t="s">
        <v>41</v>
      </c>
      <c r="F556" s="314">
        <v>12.92</v>
      </c>
      <c r="G556" s="255">
        <f>D556*F556</f>
        <v>3.6176000000000004</v>
      </c>
      <c r="H556" s="188"/>
    </row>
    <row r="557" spans="1:8">
      <c r="A557" s="199"/>
      <c r="B557" s="200"/>
      <c r="C557" s="201" t="s">
        <v>338</v>
      </c>
      <c r="D557" s="202">
        <v>1</v>
      </c>
      <c r="E557" s="203" t="s">
        <v>83</v>
      </c>
      <c r="F557" s="204" t="s">
        <v>54</v>
      </c>
      <c r="G557" s="252">
        <f>SUM(G552:G556)</f>
        <v>1151.8576</v>
      </c>
      <c r="H557" s="206" t="s">
        <v>115</v>
      </c>
    </row>
    <row r="558" spans="1:8">
      <c r="A558" s="305">
        <v>10.199999999999999</v>
      </c>
      <c r="B558" s="284" t="s">
        <v>339</v>
      </c>
      <c r="C558" s="191"/>
      <c r="D558" s="185"/>
      <c r="E558" s="185"/>
      <c r="F558" s="295" t="s">
        <v>63</v>
      </c>
      <c r="G558" s="315" t="s">
        <v>63</v>
      </c>
      <c r="H558" s="316" t="s">
        <v>63</v>
      </c>
    </row>
    <row r="559" spans="1:8">
      <c r="A559" s="189"/>
      <c r="B559" s="184" t="s">
        <v>314</v>
      </c>
      <c r="C559" s="190"/>
      <c r="D559" s="197" t="s">
        <v>63</v>
      </c>
      <c r="E559" s="193" t="s">
        <v>63</v>
      </c>
      <c r="F559" s="194" t="s">
        <v>63</v>
      </c>
      <c r="G559" s="255" t="s">
        <v>63</v>
      </c>
      <c r="H559" s="312" t="s">
        <v>63</v>
      </c>
    </row>
    <row r="560" spans="1:8">
      <c r="A560" s="189"/>
      <c r="B560" s="212"/>
      <c r="C560" s="190" t="s">
        <v>340</v>
      </c>
      <c r="D560" s="250">
        <v>1</v>
      </c>
      <c r="E560" s="193" t="s">
        <v>83</v>
      </c>
      <c r="F560" s="194">
        <v>280</v>
      </c>
      <c r="G560" s="255">
        <f>D560*F560</f>
        <v>280</v>
      </c>
      <c r="H560" s="317" t="s">
        <v>316</v>
      </c>
    </row>
    <row r="561" spans="1:8">
      <c r="A561" s="189"/>
      <c r="B561" s="212"/>
      <c r="C561" s="190" t="s">
        <v>317</v>
      </c>
      <c r="D561" s="250">
        <v>0.48</v>
      </c>
      <c r="E561" s="193" t="s">
        <v>172</v>
      </c>
      <c r="F561" s="295">
        <v>400</v>
      </c>
      <c r="G561" s="255">
        <f>D561*F561</f>
        <v>192</v>
      </c>
      <c r="H561" s="317" t="s">
        <v>304</v>
      </c>
    </row>
    <row r="562" spans="1:8">
      <c r="A562" s="189"/>
      <c r="B562" s="212"/>
      <c r="C562" s="190" t="s">
        <v>290</v>
      </c>
      <c r="D562" s="197">
        <v>0.2</v>
      </c>
      <c r="E562" s="193" t="s">
        <v>41</v>
      </c>
      <c r="F562" s="314">
        <v>12.92</v>
      </c>
      <c r="G562" s="255">
        <f>D562*F562</f>
        <v>2.5840000000000001</v>
      </c>
      <c r="H562" s="188"/>
    </row>
    <row r="563" spans="1:8">
      <c r="A563" s="320"/>
      <c r="B563" s="321"/>
      <c r="C563" s="322" t="s">
        <v>341</v>
      </c>
      <c r="D563" s="323">
        <v>1</v>
      </c>
      <c r="E563" s="324" t="s">
        <v>83</v>
      </c>
      <c r="F563" s="325" t="s">
        <v>54</v>
      </c>
      <c r="G563" s="326">
        <f>SUM(G558:G562)</f>
        <v>474.584</v>
      </c>
      <c r="H563" s="270" t="s">
        <v>115</v>
      </c>
    </row>
    <row r="564" spans="1:8">
      <c r="A564" s="189"/>
      <c r="B564" s="319"/>
      <c r="C564" s="190"/>
      <c r="D564" s="192"/>
      <c r="E564" s="193"/>
      <c r="F564" s="213"/>
      <c r="G564" s="292"/>
      <c r="H564" s="215"/>
    </row>
    <row r="565" spans="1:8" ht="21.75" thickBot="1">
      <c r="A565" s="216"/>
      <c r="B565" s="293"/>
      <c r="C565" s="218"/>
      <c r="D565" s="219"/>
      <c r="E565" s="258"/>
      <c r="F565" s="259"/>
      <c r="G565" s="260"/>
      <c r="H565" s="290"/>
    </row>
    <row r="566" spans="1:8">
      <c r="A566" s="223"/>
      <c r="B566" s="223"/>
      <c r="C566" s="223"/>
      <c r="D566" s="224"/>
      <c r="E566" s="261"/>
      <c r="F566" s="262"/>
      <c r="G566" s="545" t="str">
        <f>$G$37</f>
        <v xml:space="preserve"> เมษายน 2549</v>
      </c>
      <c r="H566" s="545"/>
    </row>
    <row r="567" spans="1:8" ht="21.75">
      <c r="A567" s="533" t="s">
        <v>342</v>
      </c>
      <c r="B567" s="533"/>
      <c r="C567" s="533"/>
      <c r="D567" s="533"/>
      <c r="E567" s="533"/>
      <c r="F567" s="533"/>
      <c r="G567" s="533"/>
      <c r="H567" s="533"/>
    </row>
    <row r="568" spans="1:8" ht="38.25" customHeight="1" thickBot="1">
      <c r="A568" s="547" t="s">
        <v>123</v>
      </c>
      <c r="B568" s="547"/>
      <c r="C568" s="547"/>
      <c r="D568" s="547"/>
      <c r="E568" s="547"/>
      <c r="F568" s="547"/>
      <c r="G568" s="547"/>
      <c r="H568" s="547"/>
    </row>
    <row r="569" spans="1:8">
      <c r="A569" s="535" t="s">
        <v>91</v>
      </c>
      <c r="B569" s="537" t="s">
        <v>0</v>
      </c>
      <c r="C569" s="538"/>
      <c r="D569" s="541" t="s">
        <v>1</v>
      </c>
      <c r="E569" s="541" t="s">
        <v>2</v>
      </c>
      <c r="F569" s="171" t="s">
        <v>104</v>
      </c>
      <c r="G569" s="172" t="s">
        <v>105</v>
      </c>
      <c r="H569" s="543" t="s">
        <v>12</v>
      </c>
    </row>
    <row r="570" spans="1:8">
      <c r="A570" s="536"/>
      <c r="B570" s="539"/>
      <c r="C570" s="540"/>
      <c r="D570" s="542"/>
      <c r="E570" s="542"/>
      <c r="F570" s="173" t="s">
        <v>93</v>
      </c>
      <c r="G570" s="174" t="s">
        <v>93</v>
      </c>
      <c r="H570" s="544"/>
    </row>
    <row r="571" spans="1:8">
      <c r="A571" s="207">
        <v>10.210000000000001</v>
      </c>
      <c r="B571" s="284" t="s">
        <v>343</v>
      </c>
      <c r="C571" s="191"/>
      <c r="D571" s="287" t="s">
        <v>63</v>
      </c>
      <c r="E571" s="288" t="s">
        <v>63</v>
      </c>
      <c r="F571" s="295" t="s">
        <v>63</v>
      </c>
      <c r="G571" s="315" t="s">
        <v>63</v>
      </c>
      <c r="H571" s="316" t="s">
        <v>63</v>
      </c>
    </row>
    <row r="572" spans="1:8">
      <c r="A572" s="189"/>
      <c r="B572" s="184" t="s">
        <v>320</v>
      </c>
      <c r="C572" s="190"/>
      <c r="D572" s="197" t="s">
        <v>63</v>
      </c>
      <c r="E572" s="193" t="s">
        <v>63</v>
      </c>
      <c r="F572" s="194" t="s">
        <v>63</v>
      </c>
      <c r="G572" s="255" t="s">
        <v>63</v>
      </c>
      <c r="H572" s="312" t="s">
        <v>63</v>
      </c>
    </row>
    <row r="573" spans="1:8">
      <c r="A573" s="189"/>
      <c r="B573" s="212"/>
      <c r="C573" s="190" t="s">
        <v>340</v>
      </c>
      <c r="D573" s="250">
        <v>1</v>
      </c>
      <c r="E573" s="193" t="s">
        <v>83</v>
      </c>
      <c r="F573" s="194">
        <v>280</v>
      </c>
      <c r="G573" s="255">
        <f>D573*F573</f>
        <v>280</v>
      </c>
      <c r="H573" s="317" t="s">
        <v>316</v>
      </c>
    </row>
    <row r="574" spans="1:8">
      <c r="A574" s="189"/>
      <c r="B574" s="212"/>
      <c r="C574" s="190" t="s">
        <v>321</v>
      </c>
      <c r="D574" s="250">
        <v>0.48</v>
      </c>
      <c r="E574" s="193" t="s">
        <v>172</v>
      </c>
      <c r="F574" s="295">
        <v>842</v>
      </c>
      <c r="G574" s="255">
        <f>D574*F574</f>
        <v>404.15999999999997</v>
      </c>
      <c r="H574" s="317" t="s">
        <v>304</v>
      </c>
    </row>
    <row r="575" spans="1:8">
      <c r="A575" s="189"/>
      <c r="B575" s="212"/>
      <c r="C575" s="190" t="s">
        <v>290</v>
      </c>
      <c r="D575" s="197">
        <v>0.2</v>
      </c>
      <c r="E575" s="193" t="s">
        <v>41</v>
      </c>
      <c r="F575" s="314">
        <v>12.92</v>
      </c>
      <c r="G575" s="255">
        <f>D575*F575</f>
        <v>2.5840000000000001</v>
      </c>
      <c r="H575" s="188"/>
    </row>
    <row r="576" spans="1:8">
      <c r="A576" s="199"/>
      <c r="B576" s="200"/>
      <c r="C576" s="201" t="s">
        <v>341</v>
      </c>
      <c r="D576" s="202">
        <v>1</v>
      </c>
      <c r="E576" s="203" t="s">
        <v>83</v>
      </c>
      <c r="F576" s="204" t="s">
        <v>54</v>
      </c>
      <c r="G576" s="252">
        <f>SUM(G571:G575)</f>
        <v>686.74399999999991</v>
      </c>
      <c r="H576" s="206" t="s">
        <v>115</v>
      </c>
    </row>
    <row r="577" spans="1:8">
      <c r="A577" s="207">
        <v>10.220000000000001</v>
      </c>
      <c r="B577" s="284" t="s">
        <v>344</v>
      </c>
      <c r="C577" s="191"/>
      <c r="D577" s="287" t="s">
        <v>63</v>
      </c>
      <c r="E577" s="288" t="s">
        <v>63</v>
      </c>
      <c r="F577" s="295" t="s">
        <v>63</v>
      </c>
      <c r="G577" s="315" t="s">
        <v>63</v>
      </c>
      <c r="H577" s="316" t="s">
        <v>63</v>
      </c>
    </row>
    <row r="578" spans="1:8">
      <c r="A578" s="189"/>
      <c r="B578" s="184" t="s">
        <v>314</v>
      </c>
      <c r="C578" s="190"/>
      <c r="D578" s="197" t="s">
        <v>63</v>
      </c>
      <c r="E578" s="193" t="s">
        <v>63</v>
      </c>
      <c r="F578" s="194" t="s">
        <v>63</v>
      </c>
      <c r="G578" s="255" t="s">
        <v>63</v>
      </c>
      <c r="H578" s="312" t="s">
        <v>63</v>
      </c>
    </row>
    <row r="579" spans="1:8">
      <c r="A579" s="189"/>
      <c r="B579" s="212"/>
      <c r="C579" s="190" t="s">
        <v>345</v>
      </c>
      <c r="D579" s="250">
        <v>1</v>
      </c>
      <c r="E579" s="193" t="s">
        <v>83</v>
      </c>
      <c r="F579" s="194">
        <v>441</v>
      </c>
      <c r="G579" s="255">
        <f>D579*F579</f>
        <v>441</v>
      </c>
      <c r="H579" s="317" t="s">
        <v>316</v>
      </c>
    </row>
    <row r="580" spans="1:8">
      <c r="A580" s="189"/>
      <c r="B580" s="212"/>
      <c r="C580" s="190" t="s">
        <v>317</v>
      </c>
      <c r="D580" s="250">
        <v>0.48</v>
      </c>
      <c r="E580" s="193" t="s">
        <v>172</v>
      </c>
      <c r="F580" s="295">
        <v>400</v>
      </c>
      <c r="G580" s="255">
        <f>D580*F580</f>
        <v>192</v>
      </c>
      <c r="H580" s="317" t="s">
        <v>304</v>
      </c>
    </row>
    <row r="581" spans="1:8">
      <c r="A581" s="189"/>
      <c r="B581" s="212"/>
      <c r="C581" s="190" t="s">
        <v>290</v>
      </c>
      <c r="D581" s="197">
        <v>0.2</v>
      </c>
      <c r="E581" s="193" t="s">
        <v>41</v>
      </c>
      <c r="F581" s="314">
        <v>12.92</v>
      </c>
      <c r="G581" s="255">
        <f>D581*F581</f>
        <v>2.5840000000000001</v>
      </c>
      <c r="H581" s="188"/>
    </row>
    <row r="582" spans="1:8">
      <c r="A582" s="199"/>
      <c r="B582" s="200"/>
      <c r="C582" s="201" t="s">
        <v>346</v>
      </c>
      <c r="D582" s="202">
        <v>1</v>
      </c>
      <c r="E582" s="203" t="s">
        <v>83</v>
      </c>
      <c r="F582" s="204" t="s">
        <v>54</v>
      </c>
      <c r="G582" s="252">
        <f>SUM(G577:G581)</f>
        <v>635.58399999999995</v>
      </c>
      <c r="H582" s="206" t="s">
        <v>115</v>
      </c>
    </row>
    <row r="583" spans="1:8">
      <c r="A583" s="305">
        <v>10.23</v>
      </c>
      <c r="B583" s="284" t="s">
        <v>347</v>
      </c>
      <c r="C583" s="191"/>
      <c r="D583" s="287" t="s">
        <v>63</v>
      </c>
      <c r="E583" s="288" t="s">
        <v>63</v>
      </c>
      <c r="F583" s="295" t="s">
        <v>63</v>
      </c>
      <c r="G583" s="315" t="s">
        <v>63</v>
      </c>
      <c r="H583" s="316" t="s">
        <v>63</v>
      </c>
    </row>
    <row r="584" spans="1:8">
      <c r="A584" s="189"/>
      <c r="B584" s="184" t="s">
        <v>320</v>
      </c>
      <c r="C584" s="190"/>
      <c r="D584" s="197" t="s">
        <v>63</v>
      </c>
      <c r="E584" s="193" t="s">
        <v>63</v>
      </c>
      <c r="F584" s="194" t="s">
        <v>63</v>
      </c>
      <c r="G584" s="255" t="s">
        <v>63</v>
      </c>
      <c r="H584" s="312" t="s">
        <v>63</v>
      </c>
    </row>
    <row r="585" spans="1:8">
      <c r="A585" s="189"/>
      <c r="B585" s="212"/>
      <c r="C585" s="190" t="s">
        <v>345</v>
      </c>
      <c r="D585" s="250">
        <v>1</v>
      </c>
      <c r="E585" s="193" t="s">
        <v>83</v>
      </c>
      <c r="F585" s="194">
        <v>441</v>
      </c>
      <c r="G585" s="255">
        <f>D585*F585</f>
        <v>441</v>
      </c>
      <c r="H585" s="317" t="s">
        <v>316</v>
      </c>
    </row>
    <row r="586" spans="1:8">
      <c r="A586" s="189"/>
      <c r="B586" s="212"/>
      <c r="C586" s="190" t="s">
        <v>321</v>
      </c>
      <c r="D586" s="250">
        <v>0.48</v>
      </c>
      <c r="E586" s="193" t="s">
        <v>172</v>
      </c>
      <c r="F586" s="295">
        <v>842</v>
      </c>
      <c r="G586" s="255">
        <f>D586*F586</f>
        <v>404.15999999999997</v>
      </c>
      <c r="H586" s="317" t="s">
        <v>304</v>
      </c>
    </row>
    <row r="587" spans="1:8">
      <c r="A587" s="189"/>
      <c r="B587" s="212"/>
      <c r="C587" s="190" t="s">
        <v>290</v>
      </c>
      <c r="D587" s="197">
        <v>0.2</v>
      </c>
      <c r="E587" s="193" t="s">
        <v>41</v>
      </c>
      <c r="F587" s="314">
        <v>12.92</v>
      </c>
      <c r="G587" s="255">
        <f>D587*F587</f>
        <v>2.5840000000000001</v>
      </c>
      <c r="H587" s="188"/>
    </row>
    <row r="588" spans="1:8">
      <c r="A588" s="199"/>
      <c r="B588" s="200"/>
      <c r="C588" s="201" t="s">
        <v>346</v>
      </c>
      <c r="D588" s="202">
        <v>1</v>
      </c>
      <c r="E588" s="203" t="s">
        <v>83</v>
      </c>
      <c r="F588" s="204" t="s">
        <v>54</v>
      </c>
      <c r="G588" s="252">
        <f>SUM(G583:G587)</f>
        <v>847.74399999999991</v>
      </c>
      <c r="H588" s="206" t="s">
        <v>115</v>
      </c>
    </row>
    <row r="589" spans="1:8">
      <c r="A589" s="305">
        <v>10.24</v>
      </c>
      <c r="B589" s="284" t="s">
        <v>348</v>
      </c>
      <c r="C589" s="191"/>
      <c r="D589" s="185"/>
      <c r="E589" s="185"/>
      <c r="F589" s="295" t="s">
        <v>63</v>
      </c>
      <c r="G589" s="315" t="s">
        <v>63</v>
      </c>
      <c r="H589" s="316" t="s">
        <v>63</v>
      </c>
    </row>
    <row r="590" spans="1:8">
      <c r="A590" s="189"/>
      <c r="B590" s="184" t="s">
        <v>314</v>
      </c>
      <c r="C590" s="190"/>
      <c r="D590" s="197" t="s">
        <v>63</v>
      </c>
      <c r="E590" s="193" t="s">
        <v>63</v>
      </c>
      <c r="F590" s="194" t="s">
        <v>63</v>
      </c>
      <c r="G590" s="255" t="s">
        <v>63</v>
      </c>
      <c r="H590" s="312" t="s">
        <v>63</v>
      </c>
    </row>
    <row r="591" spans="1:8">
      <c r="A591" s="189"/>
      <c r="B591" s="212"/>
      <c r="C591" s="190" t="s">
        <v>349</v>
      </c>
      <c r="D591" s="250">
        <v>1</v>
      </c>
      <c r="E591" s="193" t="s">
        <v>83</v>
      </c>
      <c r="F591" s="194">
        <v>647</v>
      </c>
      <c r="G591" s="255">
        <f>D591*F591</f>
        <v>647</v>
      </c>
      <c r="H591" s="317" t="s">
        <v>316</v>
      </c>
    </row>
    <row r="592" spans="1:8">
      <c r="A592" s="189"/>
      <c r="B592" s="212"/>
      <c r="C592" s="190" t="s">
        <v>317</v>
      </c>
      <c r="D592" s="250">
        <v>0.48</v>
      </c>
      <c r="E592" s="193" t="s">
        <v>172</v>
      </c>
      <c r="F592" s="295">
        <v>400</v>
      </c>
      <c r="G592" s="255">
        <f>D592*F592</f>
        <v>192</v>
      </c>
      <c r="H592" s="317" t="s">
        <v>304</v>
      </c>
    </row>
    <row r="593" spans="1:8">
      <c r="A593" s="189"/>
      <c r="B593" s="212"/>
      <c r="C593" s="190" t="s">
        <v>290</v>
      </c>
      <c r="D593" s="197">
        <v>0.2</v>
      </c>
      <c r="E593" s="193" t="s">
        <v>41</v>
      </c>
      <c r="F593" s="314">
        <v>12.92</v>
      </c>
      <c r="G593" s="255">
        <f>D593*F593</f>
        <v>2.5840000000000001</v>
      </c>
      <c r="H593" s="188"/>
    </row>
    <row r="594" spans="1:8">
      <c r="A594" s="199"/>
      <c r="B594" s="200"/>
      <c r="C594" s="201" t="s">
        <v>350</v>
      </c>
      <c r="D594" s="202">
        <v>1</v>
      </c>
      <c r="E594" s="203" t="s">
        <v>83</v>
      </c>
      <c r="F594" s="204" t="s">
        <v>54</v>
      </c>
      <c r="G594" s="252">
        <f>SUM(G589:G593)</f>
        <v>841.58399999999995</v>
      </c>
      <c r="H594" s="206" t="s">
        <v>115</v>
      </c>
    </row>
    <row r="595" spans="1:8">
      <c r="A595" s="305">
        <v>10.25</v>
      </c>
      <c r="B595" s="284" t="s">
        <v>351</v>
      </c>
      <c r="C595" s="191"/>
      <c r="D595" s="185"/>
      <c r="E595" s="185"/>
      <c r="F595" s="295" t="s">
        <v>63</v>
      </c>
      <c r="G595" s="315" t="s">
        <v>63</v>
      </c>
      <c r="H595" s="316" t="s">
        <v>63</v>
      </c>
    </row>
    <row r="596" spans="1:8">
      <c r="A596" s="189"/>
      <c r="B596" s="184" t="s">
        <v>320</v>
      </c>
      <c r="C596" s="190"/>
      <c r="D596" s="197" t="s">
        <v>63</v>
      </c>
      <c r="E596" s="193" t="s">
        <v>63</v>
      </c>
      <c r="F596" s="194" t="s">
        <v>63</v>
      </c>
      <c r="G596" s="255" t="s">
        <v>63</v>
      </c>
      <c r="H596" s="312" t="s">
        <v>63</v>
      </c>
    </row>
    <row r="597" spans="1:8">
      <c r="A597" s="189"/>
      <c r="B597" s="212"/>
      <c r="C597" s="190" t="s">
        <v>349</v>
      </c>
      <c r="D597" s="250">
        <v>1</v>
      </c>
      <c r="E597" s="193" t="s">
        <v>83</v>
      </c>
      <c r="F597" s="194">
        <v>647</v>
      </c>
      <c r="G597" s="255">
        <f>D597*F597</f>
        <v>647</v>
      </c>
      <c r="H597" s="317" t="s">
        <v>316</v>
      </c>
    </row>
    <row r="598" spans="1:8">
      <c r="A598" s="189"/>
      <c r="B598" s="212"/>
      <c r="C598" s="190" t="s">
        <v>321</v>
      </c>
      <c r="D598" s="250">
        <v>0.48</v>
      </c>
      <c r="E598" s="193" t="s">
        <v>172</v>
      </c>
      <c r="F598" s="295">
        <v>842</v>
      </c>
      <c r="G598" s="255">
        <f>D598*F598</f>
        <v>404.15999999999997</v>
      </c>
      <c r="H598" s="317" t="s">
        <v>304</v>
      </c>
    </row>
    <row r="599" spans="1:8">
      <c r="A599" s="189"/>
      <c r="B599" s="212"/>
      <c r="C599" s="190" t="s">
        <v>290</v>
      </c>
      <c r="D599" s="197">
        <v>0.2</v>
      </c>
      <c r="E599" s="193" t="s">
        <v>41</v>
      </c>
      <c r="F599" s="314">
        <v>12.92</v>
      </c>
      <c r="G599" s="255">
        <f>D599*F599</f>
        <v>2.5840000000000001</v>
      </c>
      <c r="H599" s="188"/>
    </row>
    <row r="600" spans="1:8">
      <c r="A600" s="320"/>
      <c r="B600" s="321"/>
      <c r="C600" s="322" t="s">
        <v>350</v>
      </c>
      <c r="D600" s="323">
        <v>1</v>
      </c>
      <c r="E600" s="324" t="s">
        <v>83</v>
      </c>
      <c r="F600" s="325" t="s">
        <v>54</v>
      </c>
      <c r="G600" s="326">
        <f>SUM(G595:G599)</f>
        <v>1053.7439999999999</v>
      </c>
      <c r="H600" s="270" t="s">
        <v>115</v>
      </c>
    </row>
    <row r="601" spans="1:8">
      <c r="A601" s="189"/>
      <c r="B601" s="319"/>
      <c r="C601" s="190"/>
      <c r="D601" s="192"/>
      <c r="E601" s="193"/>
      <c r="F601" s="213"/>
      <c r="G601" s="292"/>
      <c r="H601" s="215"/>
    </row>
    <row r="602" spans="1:8" ht="21.75" thickBot="1">
      <c r="A602" s="216"/>
      <c r="B602" s="293"/>
      <c r="C602" s="218"/>
      <c r="D602" s="219"/>
      <c r="E602" s="258"/>
      <c r="F602" s="259"/>
      <c r="G602" s="260"/>
      <c r="H602" s="290"/>
    </row>
    <row r="603" spans="1:8">
      <c r="A603" s="223"/>
      <c r="B603" s="223"/>
      <c r="C603" s="223"/>
      <c r="D603" s="224"/>
      <c r="E603" s="261"/>
      <c r="F603" s="262"/>
      <c r="G603" s="545" t="str">
        <f>$G$37</f>
        <v xml:space="preserve"> เมษายน 2549</v>
      </c>
      <c r="H603" s="545"/>
    </row>
    <row r="604" spans="1:8" ht="21.75">
      <c r="A604" s="533" t="s">
        <v>352</v>
      </c>
      <c r="B604" s="533"/>
      <c r="C604" s="533"/>
      <c r="D604" s="533"/>
      <c r="E604" s="533"/>
      <c r="F604" s="533"/>
      <c r="G604" s="533"/>
      <c r="H604" s="533"/>
    </row>
    <row r="605" spans="1:8" ht="38.25" customHeight="1" thickBot="1">
      <c r="A605" s="547" t="s">
        <v>123</v>
      </c>
      <c r="B605" s="547"/>
      <c r="C605" s="547"/>
      <c r="D605" s="547"/>
      <c r="E605" s="547"/>
      <c r="F605" s="547"/>
      <c r="G605" s="547"/>
      <c r="H605" s="547"/>
    </row>
    <row r="606" spans="1:8">
      <c r="A606" s="535" t="s">
        <v>91</v>
      </c>
      <c r="B606" s="537" t="s">
        <v>0</v>
      </c>
      <c r="C606" s="538"/>
      <c r="D606" s="541" t="s">
        <v>1</v>
      </c>
      <c r="E606" s="541" t="s">
        <v>2</v>
      </c>
      <c r="F606" s="171" t="s">
        <v>104</v>
      </c>
      <c r="G606" s="172" t="s">
        <v>105</v>
      </c>
      <c r="H606" s="543" t="s">
        <v>12</v>
      </c>
    </row>
    <row r="607" spans="1:8">
      <c r="A607" s="536"/>
      <c r="B607" s="539"/>
      <c r="C607" s="540"/>
      <c r="D607" s="542"/>
      <c r="E607" s="542"/>
      <c r="F607" s="173" t="s">
        <v>93</v>
      </c>
      <c r="G607" s="174" t="s">
        <v>93</v>
      </c>
      <c r="H607" s="544"/>
    </row>
    <row r="608" spans="1:8">
      <c r="A608" s="207">
        <v>10.26</v>
      </c>
      <c r="B608" s="284" t="s">
        <v>353</v>
      </c>
      <c r="C608" s="191"/>
      <c r="D608" s="287" t="s">
        <v>63</v>
      </c>
      <c r="E608" s="288" t="s">
        <v>63</v>
      </c>
      <c r="F608" s="295" t="s">
        <v>63</v>
      </c>
      <c r="G608" s="315" t="s">
        <v>63</v>
      </c>
      <c r="H608" s="316" t="s">
        <v>63</v>
      </c>
    </row>
    <row r="609" spans="1:8">
      <c r="A609" s="189"/>
      <c r="B609" s="184" t="s">
        <v>331</v>
      </c>
      <c r="C609" s="190"/>
      <c r="D609" s="197" t="s">
        <v>63</v>
      </c>
      <c r="E609" s="193" t="s">
        <v>63</v>
      </c>
      <c r="F609" s="194" t="s">
        <v>63</v>
      </c>
      <c r="G609" s="255" t="s">
        <v>63</v>
      </c>
      <c r="H609" s="312" t="s">
        <v>63</v>
      </c>
    </row>
    <row r="610" spans="1:8">
      <c r="A610" s="189"/>
      <c r="B610" s="212"/>
      <c r="C610" s="190" t="s">
        <v>340</v>
      </c>
      <c r="D610" s="250">
        <v>2</v>
      </c>
      <c r="E610" s="193" t="s">
        <v>83</v>
      </c>
      <c r="F610" s="194">
        <v>280</v>
      </c>
      <c r="G610" s="255">
        <f>D610*F610</f>
        <v>560</v>
      </c>
      <c r="H610" s="317" t="s">
        <v>316</v>
      </c>
    </row>
    <row r="611" spans="1:8">
      <c r="A611" s="189"/>
      <c r="B611" s="212"/>
      <c r="C611" s="190" t="s">
        <v>332</v>
      </c>
      <c r="D611" s="250">
        <v>0.48</v>
      </c>
      <c r="E611" s="193" t="s">
        <v>172</v>
      </c>
      <c r="F611" s="295">
        <v>396</v>
      </c>
      <c r="G611" s="255">
        <f>D611*F611</f>
        <v>190.07999999999998</v>
      </c>
      <c r="H611" s="317" t="s">
        <v>304</v>
      </c>
    </row>
    <row r="612" spans="1:8">
      <c r="A612" s="189"/>
      <c r="B612" s="212"/>
      <c r="C612" s="190" t="s">
        <v>290</v>
      </c>
      <c r="D612" s="197">
        <v>0.28000000000000003</v>
      </c>
      <c r="E612" s="193" t="s">
        <v>41</v>
      </c>
      <c r="F612" s="314">
        <v>12.92</v>
      </c>
      <c r="G612" s="255">
        <f>D612*F612</f>
        <v>3.6176000000000004</v>
      </c>
      <c r="H612" s="188"/>
    </row>
    <row r="613" spans="1:8">
      <c r="A613" s="199"/>
      <c r="B613" s="200"/>
      <c r="C613" s="201" t="s">
        <v>354</v>
      </c>
      <c r="D613" s="202">
        <v>1</v>
      </c>
      <c r="E613" s="203" t="s">
        <v>83</v>
      </c>
      <c r="F613" s="204" t="s">
        <v>54</v>
      </c>
      <c r="G613" s="252">
        <f>SUM(G608:G612)</f>
        <v>753.69759999999997</v>
      </c>
      <c r="H613" s="206" t="s">
        <v>115</v>
      </c>
    </row>
    <row r="614" spans="1:8">
      <c r="A614" s="207">
        <v>10.27</v>
      </c>
      <c r="B614" s="284" t="s">
        <v>343</v>
      </c>
      <c r="C614" s="191"/>
      <c r="D614" s="287" t="s">
        <v>63</v>
      </c>
      <c r="E614" s="288" t="s">
        <v>63</v>
      </c>
      <c r="F614" s="295" t="s">
        <v>63</v>
      </c>
      <c r="G614" s="315" t="s">
        <v>63</v>
      </c>
      <c r="H614" s="316" t="s">
        <v>63</v>
      </c>
    </row>
    <row r="615" spans="1:8">
      <c r="A615" s="189"/>
      <c r="B615" s="184" t="s">
        <v>334</v>
      </c>
      <c r="C615" s="190"/>
      <c r="D615" s="197" t="s">
        <v>63</v>
      </c>
      <c r="E615" s="193" t="s">
        <v>63</v>
      </c>
      <c r="F615" s="194" t="s">
        <v>63</v>
      </c>
      <c r="G615" s="255" t="s">
        <v>63</v>
      </c>
      <c r="H615" s="312" t="s">
        <v>63</v>
      </c>
    </row>
    <row r="616" spans="1:8">
      <c r="A616" s="189"/>
      <c r="B616" s="212"/>
      <c r="C616" s="190" t="s">
        <v>340</v>
      </c>
      <c r="D616" s="250">
        <v>2</v>
      </c>
      <c r="E616" s="193" t="s">
        <v>83</v>
      </c>
      <c r="F616" s="194">
        <v>280</v>
      </c>
      <c r="G616" s="255">
        <f>D616*F616</f>
        <v>560</v>
      </c>
      <c r="H616" s="317" t="s">
        <v>316</v>
      </c>
    </row>
    <row r="617" spans="1:8">
      <c r="A617" s="189"/>
      <c r="B617" s="212"/>
      <c r="C617" s="190" t="s">
        <v>335</v>
      </c>
      <c r="D617" s="250">
        <v>0.48</v>
      </c>
      <c r="E617" s="193" t="s">
        <v>172</v>
      </c>
      <c r="F617" s="295">
        <v>838</v>
      </c>
      <c r="G617" s="255">
        <f>D617*F617</f>
        <v>402.24</v>
      </c>
      <c r="H617" s="317" t="s">
        <v>304</v>
      </c>
    </row>
    <row r="618" spans="1:8">
      <c r="A618" s="189"/>
      <c r="B618" s="212"/>
      <c r="C618" s="190" t="s">
        <v>290</v>
      </c>
      <c r="D618" s="197">
        <v>0.28000000000000003</v>
      </c>
      <c r="E618" s="193" t="s">
        <v>41</v>
      </c>
      <c r="F618" s="314">
        <v>12.92</v>
      </c>
      <c r="G618" s="255">
        <f>D618*F618</f>
        <v>3.6176000000000004</v>
      </c>
      <c r="H618" s="188"/>
    </row>
    <row r="619" spans="1:8">
      <c r="A619" s="199"/>
      <c r="B619" s="200"/>
      <c r="C619" s="201" t="s">
        <v>354</v>
      </c>
      <c r="D619" s="202">
        <v>1</v>
      </c>
      <c r="E619" s="203" t="s">
        <v>83</v>
      </c>
      <c r="F619" s="204" t="s">
        <v>54</v>
      </c>
      <c r="G619" s="252">
        <f>SUM(G614:G618)</f>
        <v>965.85760000000005</v>
      </c>
      <c r="H619" s="206" t="s">
        <v>115</v>
      </c>
    </row>
    <row r="620" spans="1:8">
      <c r="A620" s="207">
        <v>10.28</v>
      </c>
      <c r="B620" s="284" t="s">
        <v>344</v>
      </c>
      <c r="C620" s="191"/>
      <c r="D620" s="287" t="s">
        <v>63</v>
      </c>
      <c r="E620" s="288" t="s">
        <v>63</v>
      </c>
      <c r="F620" s="295" t="s">
        <v>63</v>
      </c>
      <c r="G620" s="315" t="s">
        <v>63</v>
      </c>
      <c r="H620" s="316" t="s">
        <v>63</v>
      </c>
    </row>
    <row r="621" spans="1:8">
      <c r="A621" s="189"/>
      <c r="B621" s="184" t="s">
        <v>331</v>
      </c>
      <c r="C621" s="190"/>
      <c r="D621" s="197" t="s">
        <v>63</v>
      </c>
      <c r="E621" s="193" t="s">
        <v>63</v>
      </c>
      <c r="F621" s="194" t="s">
        <v>63</v>
      </c>
      <c r="G621" s="255" t="s">
        <v>63</v>
      </c>
      <c r="H621" s="312" t="s">
        <v>63</v>
      </c>
    </row>
    <row r="622" spans="1:8">
      <c r="A622" s="189"/>
      <c r="B622" s="212"/>
      <c r="C622" s="190" t="s">
        <v>345</v>
      </c>
      <c r="D622" s="250">
        <v>2</v>
      </c>
      <c r="E622" s="193" t="s">
        <v>83</v>
      </c>
      <c r="F622" s="194">
        <v>441</v>
      </c>
      <c r="G622" s="255">
        <f>D622*F622</f>
        <v>882</v>
      </c>
      <c r="H622" s="317" t="s">
        <v>316</v>
      </c>
    </row>
    <row r="623" spans="1:8">
      <c r="A623" s="189"/>
      <c r="B623" s="212"/>
      <c r="C623" s="190" t="s">
        <v>332</v>
      </c>
      <c r="D623" s="250">
        <v>0.48</v>
      </c>
      <c r="E623" s="193" t="s">
        <v>172</v>
      </c>
      <c r="F623" s="295">
        <v>396</v>
      </c>
      <c r="G623" s="255">
        <f>D623*F623</f>
        <v>190.07999999999998</v>
      </c>
      <c r="H623" s="317" t="s">
        <v>304</v>
      </c>
    </row>
    <row r="624" spans="1:8">
      <c r="A624" s="189"/>
      <c r="B624" s="212"/>
      <c r="C624" s="190" t="s">
        <v>290</v>
      </c>
      <c r="D624" s="197">
        <v>0.28000000000000003</v>
      </c>
      <c r="E624" s="193" t="s">
        <v>41</v>
      </c>
      <c r="F624" s="314">
        <v>12.92</v>
      </c>
      <c r="G624" s="255">
        <f>D624*F624</f>
        <v>3.6176000000000004</v>
      </c>
      <c r="H624" s="188"/>
    </row>
    <row r="625" spans="1:8">
      <c r="A625" s="199"/>
      <c r="B625" s="200"/>
      <c r="C625" s="201" t="s">
        <v>355</v>
      </c>
      <c r="D625" s="202">
        <v>1</v>
      </c>
      <c r="E625" s="203" t="s">
        <v>83</v>
      </c>
      <c r="F625" s="204" t="s">
        <v>54</v>
      </c>
      <c r="G625" s="252">
        <f>SUM(G620:G624)</f>
        <v>1075.6976</v>
      </c>
      <c r="H625" s="206" t="s">
        <v>115</v>
      </c>
    </row>
    <row r="626" spans="1:8">
      <c r="A626" s="207">
        <v>10.29</v>
      </c>
      <c r="B626" s="284" t="s">
        <v>347</v>
      </c>
      <c r="C626" s="191"/>
      <c r="D626" s="287" t="s">
        <v>63</v>
      </c>
      <c r="E626" s="288" t="s">
        <v>63</v>
      </c>
      <c r="F626" s="295" t="s">
        <v>63</v>
      </c>
      <c r="G626" s="315" t="s">
        <v>63</v>
      </c>
      <c r="H626" s="316" t="s">
        <v>63</v>
      </c>
    </row>
    <row r="627" spans="1:8">
      <c r="A627" s="189"/>
      <c r="B627" s="184" t="s">
        <v>334</v>
      </c>
      <c r="C627" s="190"/>
      <c r="D627" s="197" t="s">
        <v>63</v>
      </c>
      <c r="E627" s="193" t="s">
        <v>63</v>
      </c>
      <c r="F627" s="194" t="s">
        <v>63</v>
      </c>
      <c r="G627" s="255" t="s">
        <v>63</v>
      </c>
      <c r="H627" s="312" t="s">
        <v>63</v>
      </c>
    </row>
    <row r="628" spans="1:8">
      <c r="A628" s="189"/>
      <c r="B628" s="212"/>
      <c r="C628" s="190" t="s">
        <v>345</v>
      </c>
      <c r="D628" s="250">
        <v>2</v>
      </c>
      <c r="E628" s="193" t="s">
        <v>83</v>
      </c>
      <c r="F628" s="194">
        <v>441</v>
      </c>
      <c r="G628" s="255">
        <f>D628*F628</f>
        <v>882</v>
      </c>
      <c r="H628" s="317" t="s">
        <v>316</v>
      </c>
    </row>
    <row r="629" spans="1:8">
      <c r="A629" s="189"/>
      <c r="B629" s="212"/>
      <c r="C629" s="190" t="s">
        <v>335</v>
      </c>
      <c r="D629" s="250">
        <v>0.48</v>
      </c>
      <c r="E629" s="193" t="s">
        <v>172</v>
      </c>
      <c r="F629" s="295">
        <v>838</v>
      </c>
      <c r="G629" s="255">
        <f>D629*F629</f>
        <v>402.24</v>
      </c>
      <c r="H629" s="317" t="s">
        <v>304</v>
      </c>
    </row>
    <row r="630" spans="1:8">
      <c r="A630" s="189"/>
      <c r="B630" s="212"/>
      <c r="C630" s="190" t="s">
        <v>290</v>
      </c>
      <c r="D630" s="197">
        <v>0.28000000000000003</v>
      </c>
      <c r="E630" s="193" t="s">
        <v>41</v>
      </c>
      <c r="F630" s="314">
        <v>12.92</v>
      </c>
      <c r="G630" s="255">
        <f>D630*F630</f>
        <v>3.6176000000000004</v>
      </c>
      <c r="H630" s="188"/>
    </row>
    <row r="631" spans="1:8">
      <c r="A631" s="199"/>
      <c r="B631" s="200"/>
      <c r="C631" s="201" t="s">
        <v>355</v>
      </c>
      <c r="D631" s="202">
        <v>1</v>
      </c>
      <c r="E631" s="203" t="s">
        <v>83</v>
      </c>
      <c r="F631" s="204" t="s">
        <v>54</v>
      </c>
      <c r="G631" s="252">
        <f>SUM(G626:G630)</f>
        <v>1287.8576</v>
      </c>
      <c r="H631" s="206" t="s">
        <v>115</v>
      </c>
    </row>
    <row r="632" spans="1:8">
      <c r="A632" s="305">
        <v>10.3</v>
      </c>
      <c r="B632" s="284" t="s">
        <v>356</v>
      </c>
      <c r="C632" s="191"/>
      <c r="D632" s="185"/>
      <c r="E632" s="185"/>
      <c r="F632" s="295" t="s">
        <v>63</v>
      </c>
      <c r="G632" s="315" t="s">
        <v>63</v>
      </c>
      <c r="H632" s="316" t="s">
        <v>63</v>
      </c>
    </row>
    <row r="633" spans="1:8">
      <c r="A633" s="189"/>
      <c r="B633" s="184" t="s">
        <v>331</v>
      </c>
      <c r="C633" s="190"/>
      <c r="D633" s="197" t="s">
        <v>63</v>
      </c>
      <c r="E633" s="193" t="s">
        <v>63</v>
      </c>
      <c r="F633" s="194" t="s">
        <v>63</v>
      </c>
      <c r="G633" s="255" t="s">
        <v>63</v>
      </c>
      <c r="H633" s="312" t="s">
        <v>63</v>
      </c>
    </row>
    <row r="634" spans="1:8">
      <c r="A634" s="189"/>
      <c r="B634" s="212"/>
      <c r="C634" s="190" t="s">
        <v>349</v>
      </c>
      <c r="D634" s="250">
        <v>2</v>
      </c>
      <c r="E634" s="193" t="s">
        <v>83</v>
      </c>
      <c r="F634" s="194">
        <v>647</v>
      </c>
      <c r="G634" s="255">
        <f>D634*F634</f>
        <v>1294</v>
      </c>
      <c r="H634" s="317" t="s">
        <v>316</v>
      </c>
    </row>
    <row r="635" spans="1:8">
      <c r="A635" s="189"/>
      <c r="B635" s="212"/>
      <c r="C635" s="190" t="s">
        <v>332</v>
      </c>
      <c r="D635" s="250">
        <v>0.48</v>
      </c>
      <c r="E635" s="193" t="s">
        <v>172</v>
      </c>
      <c r="F635" s="295">
        <v>396</v>
      </c>
      <c r="G635" s="255">
        <f>D635*F635</f>
        <v>190.07999999999998</v>
      </c>
      <c r="H635" s="317" t="s">
        <v>304</v>
      </c>
    </row>
    <row r="636" spans="1:8">
      <c r="A636" s="189"/>
      <c r="B636" s="212"/>
      <c r="C636" s="190" t="s">
        <v>290</v>
      </c>
      <c r="D636" s="197">
        <v>0.28000000000000003</v>
      </c>
      <c r="E636" s="193" t="s">
        <v>41</v>
      </c>
      <c r="F636" s="314">
        <v>12.92</v>
      </c>
      <c r="G636" s="255">
        <f>D636*F636</f>
        <v>3.6176000000000004</v>
      </c>
      <c r="H636" s="188"/>
    </row>
    <row r="637" spans="1:8">
      <c r="A637" s="320"/>
      <c r="B637" s="321"/>
      <c r="C637" s="322" t="s">
        <v>357</v>
      </c>
      <c r="D637" s="323">
        <v>1</v>
      </c>
      <c r="E637" s="324" t="s">
        <v>83</v>
      </c>
      <c r="F637" s="325" t="s">
        <v>54</v>
      </c>
      <c r="G637" s="326">
        <f>SUM(G632:G636)</f>
        <v>1487.6976</v>
      </c>
      <c r="H637" s="270" t="s">
        <v>115</v>
      </c>
    </row>
    <row r="638" spans="1:8">
      <c r="A638" s="189"/>
      <c r="B638" s="319"/>
      <c r="C638" s="190"/>
      <c r="D638" s="192"/>
      <c r="E638" s="193"/>
      <c r="F638" s="213"/>
      <c r="G638" s="292"/>
      <c r="H638" s="215"/>
    </row>
    <row r="639" spans="1:8" ht="21.75" thickBot="1">
      <c r="A639" s="216"/>
      <c r="B639" s="293"/>
      <c r="C639" s="218"/>
      <c r="D639" s="219"/>
      <c r="E639" s="258"/>
      <c r="F639" s="259"/>
      <c r="G639" s="260"/>
      <c r="H639" s="290"/>
    </row>
    <row r="640" spans="1:8">
      <c r="A640" s="223"/>
      <c r="B640" s="223"/>
      <c r="C640" s="223"/>
      <c r="D640" s="224"/>
      <c r="E640" s="261"/>
      <c r="F640" s="262"/>
      <c r="G640" s="545" t="str">
        <f>$G$37</f>
        <v xml:space="preserve"> เมษายน 2549</v>
      </c>
      <c r="H640" s="545"/>
    </row>
    <row r="641" spans="1:8" ht="21.75">
      <c r="A641" s="533" t="s">
        <v>358</v>
      </c>
      <c r="B641" s="533"/>
      <c r="C641" s="533"/>
      <c r="D641" s="533"/>
      <c r="E641" s="533"/>
      <c r="F641" s="533"/>
      <c r="G641" s="533"/>
      <c r="H641" s="533"/>
    </row>
    <row r="642" spans="1:8" ht="38.25" customHeight="1" thickBot="1">
      <c r="A642" s="547" t="s">
        <v>123</v>
      </c>
      <c r="B642" s="547"/>
      <c r="C642" s="547"/>
      <c r="D642" s="547"/>
      <c r="E642" s="547"/>
      <c r="F642" s="547"/>
      <c r="G642" s="547"/>
      <c r="H642" s="547"/>
    </row>
    <row r="643" spans="1:8">
      <c r="A643" s="535" t="s">
        <v>91</v>
      </c>
      <c r="B643" s="537" t="s">
        <v>0</v>
      </c>
      <c r="C643" s="538"/>
      <c r="D643" s="541" t="s">
        <v>1</v>
      </c>
      <c r="E643" s="541" t="s">
        <v>2</v>
      </c>
      <c r="F643" s="171" t="s">
        <v>104</v>
      </c>
      <c r="G643" s="172" t="s">
        <v>105</v>
      </c>
      <c r="H643" s="543" t="s">
        <v>12</v>
      </c>
    </row>
    <row r="644" spans="1:8">
      <c r="A644" s="536"/>
      <c r="B644" s="539"/>
      <c r="C644" s="540"/>
      <c r="D644" s="542"/>
      <c r="E644" s="542"/>
      <c r="F644" s="173" t="s">
        <v>93</v>
      </c>
      <c r="G644" s="174" t="s">
        <v>93</v>
      </c>
      <c r="H644" s="544"/>
    </row>
    <row r="645" spans="1:8">
      <c r="A645" s="207">
        <v>10.31</v>
      </c>
      <c r="B645" s="284" t="s">
        <v>359</v>
      </c>
      <c r="C645" s="191"/>
      <c r="D645" s="185"/>
      <c r="E645" s="185"/>
      <c r="F645" s="295" t="s">
        <v>63</v>
      </c>
      <c r="G645" s="315" t="s">
        <v>63</v>
      </c>
      <c r="H645" s="316" t="s">
        <v>63</v>
      </c>
    </row>
    <row r="646" spans="1:8">
      <c r="A646" s="189"/>
      <c r="B646" s="184" t="s">
        <v>334</v>
      </c>
      <c r="C646" s="190"/>
      <c r="D646" s="197" t="s">
        <v>63</v>
      </c>
      <c r="E646" s="193" t="s">
        <v>63</v>
      </c>
      <c r="F646" s="194" t="s">
        <v>63</v>
      </c>
      <c r="G646" s="255" t="s">
        <v>63</v>
      </c>
      <c r="H646" s="312" t="s">
        <v>63</v>
      </c>
    </row>
    <row r="647" spans="1:8">
      <c r="A647" s="189"/>
      <c r="B647" s="212"/>
      <c r="C647" s="190" t="s">
        <v>349</v>
      </c>
      <c r="D647" s="250">
        <v>2</v>
      </c>
      <c r="E647" s="193" t="s">
        <v>83</v>
      </c>
      <c r="F647" s="194">
        <v>647</v>
      </c>
      <c r="G647" s="255">
        <f>D647*F647</f>
        <v>1294</v>
      </c>
      <c r="H647" s="317" t="s">
        <v>316</v>
      </c>
    </row>
    <row r="648" spans="1:8">
      <c r="A648" s="189"/>
      <c r="B648" s="212"/>
      <c r="C648" s="190" t="s">
        <v>335</v>
      </c>
      <c r="D648" s="250">
        <v>0.48</v>
      </c>
      <c r="E648" s="193" t="s">
        <v>172</v>
      </c>
      <c r="F648" s="295">
        <v>838</v>
      </c>
      <c r="G648" s="255">
        <f>D648*F648</f>
        <v>402.24</v>
      </c>
      <c r="H648" s="317" t="s">
        <v>304</v>
      </c>
    </row>
    <row r="649" spans="1:8">
      <c r="A649" s="189"/>
      <c r="B649" s="212"/>
      <c r="C649" s="190" t="s">
        <v>290</v>
      </c>
      <c r="D649" s="197">
        <v>0.28000000000000003</v>
      </c>
      <c r="E649" s="193" t="s">
        <v>41</v>
      </c>
      <c r="F649" s="314">
        <v>12.92</v>
      </c>
      <c r="G649" s="255">
        <f>D649*F649</f>
        <v>3.6176000000000004</v>
      </c>
      <c r="H649" s="188"/>
    </row>
    <row r="650" spans="1:8">
      <c r="A650" s="199"/>
      <c r="B650" s="200"/>
      <c r="C650" s="201" t="s">
        <v>357</v>
      </c>
      <c r="D650" s="202">
        <v>1</v>
      </c>
      <c r="E650" s="203" t="s">
        <v>83</v>
      </c>
      <c r="F650" s="204" t="s">
        <v>54</v>
      </c>
      <c r="G650" s="252">
        <f>SUM(G645:G649)</f>
        <v>1699.8576</v>
      </c>
      <c r="H650" s="206" t="s">
        <v>115</v>
      </c>
    </row>
    <row r="651" spans="1:8">
      <c r="A651" s="207">
        <v>10.32</v>
      </c>
      <c r="B651" s="284" t="s">
        <v>360</v>
      </c>
      <c r="C651" s="191"/>
      <c r="D651" s="287" t="s">
        <v>63</v>
      </c>
      <c r="E651" s="288" t="s">
        <v>63</v>
      </c>
      <c r="F651" s="295" t="s">
        <v>63</v>
      </c>
      <c r="G651" s="315" t="s">
        <v>63</v>
      </c>
      <c r="H651" s="316" t="s">
        <v>63</v>
      </c>
    </row>
    <row r="652" spans="1:8">
      <c r="A652" s="189"/>
      <c r="B652" s="184" t="s">
        <v>361</v>
      </c>
      <c r="C652" s="190"/>
      <c r="D652" s="197" t="s">
        <v>63</v>
      </c>
      <c r="E652" s="193" t="s">
        <v>63</v>
      </c>
      <c r="F652" s="194" t="s">
        <v>63</v>
      </c>
      <c r="G652" s="255" t="s">
        <v>63</v>
      </c>
      <c r="H652" s="312" t="s">
        <v>63</v>
      </c>
    </row>
    <row r="653" spans="1:8">
      <c r="A653" s="189"/>
      <c r="B653" s="212"/>
      <c r="C653" s="190" t="s">
        <v>362</v>
      </c>
      <c r="D653" s="250">
        <v>1</v>
      </c>
      <c r="E653" s="193" t="s">
        <v>83</v>
      </c>
      <c r="F653" s="194">
        <v>226</v>
      </c>
      <c r="G653" s="255">
        <f>D653*F653</f>
        <v>226</v>
      </c>
      <c r="H653" s="317" t="s">
        <v>316</v>
      </c>
    </row>
    <row r="654" spans="1:8">
      <c r="A654" s="189"/>
      <c r="B654" s="212"/>
      <c r="C654" s="190" t="s">
        <v>317</v>
      </c>
      <c r="D654" s="250">
        <v>0.48</v>
      </c>
      <c r="E654" s="193" t="s">
        <v>172</v>
      </c>
      <c r="F654" s="295">
        <v>400</v>
      </c>
      <c r="G654" s="255">
        <f>D654*F654</f>
        <v>192</v>
      </c>
      <c r="H654" s="317" t="s">
        <v>304</v>
      </c>
    </row>
    <row r="655" spans="1:8">
      <c r="A655" s="189"/>
      <c r="B655" s="212"/>
      <c r="C655" s="190" t="s">
        <v>290</v>
      </c>
      <c r="D655" s="197">
        <v>0.2</v>
      </c>
      <c r="E655" s="193" t="s">
        <v>41</v>
      </c>
      <c r="F655" s="314">
        <v>12.92</v>
      </c>
      <c r="G655" s="255">
        <f>D655*F655</f>
        <v>2.5840000000000001</v>
      </c>
      <c r="H655" s="188"/>
    </row>
    <row r="656" spans="1:8">
      <c r="A656" s="199"/>
      <c r="B656" s="200"/>
      <c r="C656" s="201" t="s">
        <v>363</v>
      </c>
      <c r="D656" s="202">
        <v>1</v>
      </c>
      <c r="E656" s="203" t="s">
        <v>83</v>
      </c>
      <c r="F656" s="204" t="s">
        <v>54</v>
      </c>
      <c r="G656" s="252">
        <f>SUM(G651:G655)</f>
        <v>420.584</v>
      </c>
      <c r="H656" s="206" t="s">
        <v>115</v>
      </c>
    </row>
    <row r="657" spans="1:8">
      <c r="A657" s="305">
        <v>10.33</v>
      </c>
      <c r="B657" s="284" t="s">
        <v>360</v>
      </c>
      <c r="C657" s="191"/>
      <c r="D657" s="287" t="s">
        <v>63</v>
      </c>
      <c r="E657" s="288" t="s">
        <v>63</v>
      </c>
      <c r="F657" s="295" t="s">
        <v>63</v>
      </c>
      <c r="G657" s="315" t="s">
        <v>63</v>
      </c>
      <c r="H657" s="316" t="s">
        <v>63</v>
      </c>
    </row>
    <row r="658" spans="1:8">
      <c r="A658" s="189"/>
      <c r="B658" s="184" t="s">
        <v>364</v>
      </c>
      <c r="C658" s="190"/>
      <c r="D658" s="185"/>
      <c r="E658" s="185"/>
      <c r="F658" s="194" t="s">
        <v>63</v>
      </c>
      <c r="G658" s="255" t="s">
        <v>63</v>
      </c>
      <c r="H658" s="312" t="s">
        <v>63</v>
      </c>
    </row>
    <row r="659" spans="1:8">
      <c r="A659" s="189"/>
      <c r="B659" s="212"/>
      <c r="C659" s="190" t="s">
        <v>362</v>
      </c>
      <c r="D659" s="250">
        <v>1</v>
      </c>
      <c r="E659" s="193" t="s">
        <v>83</v>
      </c>
      <c r="F659" s="194">
        <v>226</v>
      </c>
      <c r="G659" s="255">
        <f>D659*F659</f>
        <v>226</v>
      </c>
      <c r="H659" s="317" t="s">
        <v>316</v>
      </c>
    </row>
    <row r="660" spans="1:8">
      <c r="A660" s="189"/>
      <c r="B660" s="212"/>
      <c r="C660" s="190" t="s">
        <v>321</v>
      </c>
      <c r="D660" s="250">
        <v>0.48</v>
      </c>
      <c r="E660" s="193" t="s">
        <v>172</v>
      </c>
      <c r="F660" s="295">
        <v>842</v>
      </c>
      <c r="G660" s="255">
        <f>D660*F660</f>
        <v>404.15999999999997</v>
      </c>
      <c r="H660" s="317" t="s">
        <v>304</v>
      </c>
    </row>
    <row r="661" spans="1:8">
      <c r="A661" s="189"/>
      <c r="B661" s="212"/>
      <c r="C661" s="190" t="s">
        <v>290</v>
      </c>
      <c r="D661" s="197">
        <v>0.2</v>
      </c>
      <c r="E661" s="193" t="s">
        <v>41</v>
      </c>
      <c r="F661" s="314">
        <v>12.92</v>
      </c>
      <c r="G661" s="255">
        <f>D661*F661</f>
        <v>2.5840000000000001</v>
      </c>
      <c r="H661" s="188"/>
    </row>
    <row r="662" spans="1:8">
      <c r="A662" s="199"/>
      <c r="B662" s="200"/>
      <c r="C662" s="201" t="s">
        <v>363</v>
      </c>
      <c r="D662" s="202">
        <v>1</v>
      </c>
      <c r="E662" s="203" t="s">
        <v>83</v>
      </c>
      <c r="F662" s="204" t="s">
        <v>54</v>
      </c>
      <c r="G662" s="252">
        <f>SUM(G657:G661)</f>
        <v>632.74399999999991</v>
      </c>
      <c r="H662" s="206" t="s">
        <v>115</v>
      </c>
    </row>
    <row r="663" spans="1:8">
      <c r="A663" s="207">
        <v>10.34</v>
      </c>
      <c r="B663" s="284" t="s">
        <v>365</v>
      </c>
      <c r="C663" s="191"/>
      <c r="D663" s="287" t="s">
        <v>63</v>
      </c>
      <c r="E663" s="288" t="s">
        <v>63</v>
      </c>
      <c r="F663" s="295" t="s">
        <v>63</v>
      </c>
      <c r="G663" s="315" t="s">
        <v>63</v>
      </c>
      <c r="H663" s="316" t="s">
        <v>63</v>
      </c>
    </row>
    <row r="664" spans="1:8">
      <c r="A664" s="189"/>
      <c r="B664" s="184" t="s">
        <v>361</v>
      </c>
      <c r="C664" s="190"/>
      <c r="D664" s="197" t="s">
        <v>63</v>
      </c>
      <c r="E664" s="193" t="s">
        <v>63</v>
      </c>
      <c r="F664" s="194" t="s">
        <v>63</v>
      </c>
      <c r="G664" s="255" t="s">
        <v>63</v>
      </c>
      <c r="H664" s="312" t="s">
        <v>63</v>
      </c>
    </row>
    <row r="665" spans="1:8">
      <c r="A665" s="189"/>
      <c r="B665" s="212"/>
      <c r="C665" s="190" t="s">
        <v>366</v>
      </c>
      <c r="D665" s="250">
        <v>1</v>
      </c>
      <c r="E665" s="193" t="s">
        <v>83</v>
      </c>
      <c r="F665" s="194">
        <v>294</v>
      </c>
      <c r="G665" s="255">
        <f>D665*F665</f>
        <v>294</v>
      </c>
      <c r="H665" s="317" t="s">
        <v>316</v>
      </c>
    </row>
    <row r="666" spans="1:8">
      <c r="A666" s="189"/>
      <c r="B666" s="212"/>
      <c r="C666" s="190" t="s">
        <v>317</v>
      </c>
      <c r="D666" s="250">
        <v>0.48</v>
      </c>
      <c r="E666" s="193" t="s">
        <v>172</v>
      </c>
      <c r="F666" s="295">
        <v>400</v>
      </c>
      <c r="G666" s="255">
        <f>D666*F666</f>
        <v>192</v>
      </c>
      <c r="H666" s="317" t="s">
        <v>304</v>
      </c>
    </row>
    <row r="667" spans="1:8">
      <c r="A667" s="189"/>
      <c r="B667" s="212"/>
      <c r="C667" s="190" t="s">
        <v>290</v>
      </c>
      <c r="D667" s="197">
        <v>0.2</v>
      </c>
      <c r="E667" s="193" t="s">
        <v>41</v>
      </c>
      <c r="F667" s="314">
        <v>12.92</v>
      </c>
      <c r="G667" s="255">
        <f>D667*F667</f>
        <v>2.5840000000000001</v>
      </c>
      <c r="H667" s="188"/>
    </row>
    <row r="668" spans="1:8">
      <c r="A668" s="199"/>
      <c r="B668" s="200"/>
      <c r="C668" s="201" t="s">
        <v>367</v>
      </c>
      <c r="D668" s="202">
        <v>1</v>
      </c>
      <c r="E668" s="203" t="s">
        <v>83</v>
      </c>
      <c r="F668" s="204" t="s">
        <v>54</v>
      </c>
      <c r="G668" s="252">
        <f>SUM(G663:G667)</f>
        <v>488.584</v>
      </c>
      <c r="H668" s="206" t="s">
        <v>115</v>
      </c>
    </row>
    <row r="669" spans="1:8">
      <c r="A669" s="305">
        <v>10.35</v>
      </c>
      <c r="B669" s="284" t="s">
        <v>365</v>
      </c>
      <c r="C669" s="191"/>
      <c r="D669" s="287" t="s">
        <v>63</v>
      </c>
      <c r="E669" s="288" t="s">
        <v>63</v>
      </c>
      <c r="F669" s="295" t="s">
        <v>63</v>
      </c>
      <c r="G669" s="315" t="s">
        <v>63</v>
      </c>
      <c r="H669" s="316" t="s">
        <v>63</v>
      </c>
    </row>
    <row r="670" spans="1:8">
      <c r="A670" s="189"/>
      <c r="B670" s="184" t="s">
        <v>364</v>
      </c>
      <c r="C670" s="190"/>
      <c r="D670" s="185"/>
      <c r="E670" s="185"/>
      <c r="F670" s="194" t="s">
        <v>63</v>
      </c>
      <c r="G670" s="255" t="s">
        <v>63</v>
      </c>
      <c r="H670" s="312" t="s">
        <v>63</v>
      </c>
    </row>
    <row r="671" spans="1:8">
      <c r="A671" s="189"/>
      <c r="B671" s="212"/>
      <c r="C671" s="190" t="s">
        <v>366</v>
      </c>
      <c r="D671" s="250">
        <v>1</v>
      </c>
      <c r="E671" s="193" t="s">
        <v>83</v>
      </c>
      <c r="F671" s="194">
        <v>294</v>
      </c>
      <c r="G671" s="255">
        <f>D671*F671</f>
        <v>294</v>
      </c>
      <c r="H671" s="317" t="s">
        <v>316</v>
      </c>
    </row>
    <row r="672" spans="1:8">
      <c r="A672" s="189"/>
      <c r="B672" s="212"/>
      <c r="C672" s="190" t="s">
        <v>321</v>
      </c>
      <c r="D672" s="250">
        <v>0.48</v>
      </c>
      <c r="E672" s="193" t="s">
        <v>172</v>
      </c>
      <c r="F672" s="295">
        <v>842</v>
      </c>
      <c r="G672" s="255">
        <f>D672*F672</f>
        <v>404.15999999999997</v>
      </c>
      <c r="H672" s="317" t="s">
        <v>304</v>
      </c>
    </row>
    <row r="673" spans="1:8">
      <c r="A673" s="189"/>
      <c r="B673" s="212"/>
      <c r="C673" s="190" t="s">
        <v>290</v>
      </c>
      <c r="D673" s="197">
        <v>0.2</v>
      </c>
      <c r="E673" s="193" t="s">
        <v>41</v>
      </c>
      <c r="F673" s="314">
        <v>12.92</v>
      </c>
      <c r="G673" s="255">
        <f>D673*F673</f>
        <v>2.5840000000000001</v>
      </c>
      <c r="H673" s="188"/>
    </row>
    <row r="674" spans="1:8">
      <c r="A674" s="320"/>
      <c r="B674" s="321"/>
      <c r="C674" s="322" t="s">
        <v>367</v>
      </c>
      <c r="D674" s="323">
        <v>1</v>
      </c>
      <c r="E674" s="324" t="s">
        <v>83</v>
      </c>
      <c r="F674" s="325" t="s">
        <v>54</v>
      </c>
      <c r="G674" s="326">
        <f>SUM(G669:G673)</f>
        <v>700.74399999999991</v>
      </c>
      <c r="H674" s="270" t="s">
        <v>115</v>
      </c>
    </row>
    <row r="675" spans="1:8">
      <c r="A675" s="189"/>
      <c r="B675" s="319"/>
      <c r="C675" s="190"/>
      <c r="D675" s="192"/>
      <c r="E675" s="193"/>
      <c r="F675" s="213"/>
      <c r="G675" s="292"/>
      <c r="H675" s="215"/>
    </row>
    <row r="676" spans="1:8" ht="21.75" thickBot="1">
      <c r="A676" s="216"/>
      <c r="B676" s="293"/>
      <c r="C676" s="218"/>
      <c r="D676" s="219"/>
      <c r="E676" s="258"/>
      <c r="F676" s="259"/>
      <c r="G676" s="260"/>
      <c r="H676" s="290"/>
    </row>
    <row r="677" spans="1:8">
      <c r="A677" s="223"/>
      <c r="B677" s="223"/>
      <c r="C677" s="223"/>
      <c r="D677" s="224"/>
      <c r="E677" s="261"/>
      <c r="F677" s="262"/>
      <c r="G677" s="545" t="str">
        <f>$G$37</f>
        <v xml:space="preserve"> เมษายน 2549</v>
      </c>
      <c r="H677" s="545"/>
    </row>
    <row r="678" spans="1:8" ht="21" customHeight="1">
      <c r="A678" s="533" t="s">
        <v>368</v>
      </c>
      <c r="B678" s="533"/>
      <c r="C678" s="533"/>
      <c r="D678" s="533"/>
      <c r="E678" s="533"/>
      <c r="F678" s="533"/>
      <c r="G678" s="533"/>
      <c r="H678" s="533"/>
    </row>
    <row r="679" spans="1:8" ht="38.25" customHeight="1" thickBot="1">
      <c r="A679" s="547" t="s">
        <v>123</v>
      </c>
      <c r="B679" s="547"/>
      <c r="C679" s="547"/>
      <c r="D679" s="547"/>
      <c r="E679" s="547"/>
      <c r="F679" s="547"/>
      <c r="G679" s="547"/>
      <c r="H679" s="547"/>
    </row>
    <row r="680" spans="1:8">
      <c r="A680" s="535" t="s">
        <v>91</v>
      </c>
      <c r="B680" s="537" t="s">
        <v>0</v>
      </c>
      <c r="C680" s="538"/>
      <c r="D680" s="541" t="s">
        <v>1</v>
      </c>
      <c r="E680" s="541" t="s">
        <v>2</v>
      </c>
      <c r="F680" s="171" t="s">
        <v>104</v>
      </c>
      <c r="G680" s="172" t="s">
        <v>105</v>
      </c>
      <c r="H680" s="543" t="s">
        <v>12</v>
      </c>
    </row>
    <row r="681" spans="1:8">
      <c r="A681" s="536"/>
      <c r="B681" s="539"/>
      <c r="C681" s="540"/>
      <c r="D681" s="542"/>
      <c r="E681" s="542"/>
      <c r="F681" s="173" t="s">
        <v>93</v>
      </c>
      <c r="G681" s="174" t="s">
        <v>93</v>
      </c>
      <c r="H681" s="544"/>
    </row>
    <row r="682" spans="1:8">
      <c r="A682" s="207">
        <v>10.36</v>
      </c>
      <c r="B682" s="284" t="s">
        <v>360</v>
      </c>
      <c r="C682" s="191"/>
      <c r="D682" s="287" t="s">
        <v>63</v>
      </c>
      <c r="E682" s="288" t="s">
        <v>63</v>
      </c>
      <c r="F682" s="295" t="s">
        <v>63</v>
      </c>
      <c r="G682" s="315" t="s">
        <v>63</v>
      </c>
      <c r="H682" s="316" t="s">
        <v>63</v>
      </c>
    </row>
    <row r="683" spans="1:8">
      <c r="A683" s="189"/>
      <c r="B683" s="184" t="s">
        <v>369</v>
      </c>
      <c r="C683" s="190"/>
      <c r="D683" s="197" t="s">
        <v>63</v>
      </c>
      <c r="E683" s="193" t="s">
        <v>63</v>
      </c>
      <c r="F683" s="194" t="s">
        <v>63</v>
      </c>
      <c r="G683" s="255" t="s">
        <v>63</v>
      </c>
      <c r="H683" s="312" t="s">
        <v>63</v>
      </c>
    </row>
    <row r="684" spans="1:8">
      <c r="A684" s="189"/>
      <c r="B684" s="212"/>
      <c r="C684" s="190" t="s">
        <v>362</v>
      </c>
      <c r="D684" s="250">
        <v>2</v>
      </c>
      <c r="E684" s="193" t="s">
        <v>83</v>
      </c>
      <c r="F684" s="194">
        <v>226</v>
      </c>
      <c r="G684" s="255">
        <f>D684*F684</f>
        <v>452</v>
      </c>
      <c r="H684" s="317" t="s">
        <v>316</v>
      </c>
    </row>
    <row r="685" spans="1:8">
      <c r="A685" s="189"/>
      <c r="B685" s="212"/>
      <c r="C685" s="190" t="s">
        <v>332</v>
      </c>
      <c r="D685" s="250">
        <v>0.48</v>
      </c>
      <c r="E685" s="193" t="s">
        <v>172</v>
      </c>
      <c r="F685" s="295">
        <v>396</v>
      </c>
      <c r="G685" s="255">
        <f>D685*F685</f>
        <v>190.07999999999998</v>
      </c>
      <c r="H685" s="317" t="s">
        <v>304</v>
      </c>
    </row>
    <row r="686" spans="1:8">
      <c r="A686" s="189"/>
      <c r="B686" s="212"/>
      <c r="C686" s="190" t="s">
        <v>290</v>
      </c>
      <c r="D686" s="197">
        <v>0.28000000000000003</v>
      </c>
      <c r="E686" s="193" t="s">
        <v>41</v>
      </c>
      <c r="F686" s="314">
        <v>12.92</v>
      </c>
      <c r="G686" s="255">
        <f>D686*F686</f>
        <v>3.6176000000000004</v>
      </c>
      <c r="H686" s="188"/>
    </row>
    <row r="687" spans="1:8">
      <c r="A687" s="199"/>
      <c r="B687" s="200"/>
      <c r="C687" s="201" t="s">
        <v>370</v>
      </c>
      <c r="D687" s="202">
        <v>1</v>
      </c>
      <c r="E687" s="203" t="s">
        <v>83</v>
      </c>
      <c r="F687" s="204" t="s">
        <v>54</v>
      </c>
      <c r="G687" s="252">
        <f>SUM(G682:G686)</f>
        <v>645.69759999999997</v>
      </c>
      <c r="H687" s="206" t="s">
        <v>115</v>
      </c>
    </row>
    <row r="688" spans="1:8">
      <c r="A688" s="305">
        <v>10.37</v>
      </c>
      <c r="B688" s="284" t="s">
        <v>360</v>
      </c>
      <c r="C688" s="191"/>
      <c r="D688" s="287" t="s">
        <v>63</v>
      </c>
      <c r="E688" s="288" t="s">
        <v>63</v>
      </c>
      <c r="F688" s="295" t="s">
        <v>63</v>
      </c>
      <c r="G688" s="315" t="s">
        <v>63</v>
      </c>
      <c r="H688" s="316" t="s">
        <v>63</v>
      </c>
    </row>
    <row r="689" spans="1:8">
      <c r="A689" s="189"/>
      <c r="B689" s="184" t="s">
        <v>371</v>
      </c>
      <c r="C689" s="190"/>
      <c r="D689" s="185"/>
      <c r="E689" s="185"/>
      <c r="F689" s="194" t="s">
        <v>63</v>
      </c>
      <c r="G689" s="255" t="s">
        <v>63</v>
      </c>
      <c r="H689" s="312" t="s">
        <v>63</v>
      </c>
    </row>
    <row r="690" spans="1:8">
      <c r="A690" s="189"/>
      <c r="B690" s="212"/>
      <c r="C690" s="190" t="s">
        <v>362</v>
      </c>
      <c r="D690" s="250">
        <v>2</v>
      </c>
      <c r="E690" s="193" t="s">
        <v>83</v>
      </c>
      <c r="F690" s="194">
        <v>226</v>
      </c>
      <c r="G690" s="255">
        <f>D690*F690</f>
        <v>452</v>
      </c>
      <c r="H690" s="317" t="s">
        <v>316</v>
      </c>
    </row>
    <row r="691" spans="1:8">
      <c r="A691" s="189"/>
      <c r="B691" s="212"/>
      <c r="C691" s="190" t="s">
        <v>335</v>
      </c>
      <c r="D691" s="250">
        <v>0.48</v>
      </c>
      <c r="E691" s="193" t="s">
        <v>172</v>
      </c>
      <c r="F691" s="295">
        <v>838</v>
      </c>
      <c r="G691" s="255">
        <f>D691*F691</f>
        <v>402.24</v>
      </c>
      <c r="H691" s="317" t="s">
        <v>304</v>
      </c>
    </row>
    <row r="692" spans="1:8">
      <c r="A692" s="189"/>
      <c r="B692" s="212"/>
      <c r="C692" s="190" t="s">
        <v>290</v>
      </c>
      <c r="D692" s="197">
        <v>0.28000000000000003</v>
      </c>
      <c r="E692" s="193" t="s">
        <v>41</v>
      </c>
      <c r="F692" s="314">
        <v>12.92</v>
      </c>
      <c r="G692" s="255">
        <f>D692*F692</f>
        <v>3.6176000000000004</v>
      </c>
      <c r="H692" s="188"/>
    </row>
    <row r="693" spans="1:8">
      <c r="A693" s="199"/>
      <c r="B693" s="200"/>
      <c r="C693" s="201" t="s">
        <v>370</v>
      </c>
      <c r="D693" s="202">
        <v>1</v>
      </c>
      <c r="E693" s="203" t="s">
        <v>83</v>
      </c>
      <c r="F693" s="204" t="s">
        <v>54</v>
      </c>
      <c r="G693" s="252">
        <f>SUM(G688:G692)</f>
        <v>857.85760000000005</v>
      </c>
      <c r="H693" s="206" t="s">
        <v>115</v>
      </c>
    </row>
    <row r="694" spans="1:8">
      <c r="A694" s="207">
        <v>10.38</v>
      </c>
      <c r="B694" s="284" t="s">
        <v>365</v>
      </c>
      <c r="C694" s="191"/>
      <c r="D694" s="287" t="s">
        <v>63</v>
      </c>
      <c r="E694" s="288" t="s">
        <v>63</v>
      </c>
      <c r="F694" s="295" t="s">
        <v>63</v>
      </c>
      <c r="G694" s="315" t="s">
        <v>63</v>
      </c>
      <c r="H694" s="316" t="s">
        <v>63</v>
      </c>
    </row>
    <row r="695" spans="1:8">
      <c r="A695" s="189"/>
      <c r="B695" s="184" t="s">
        <v>369</v>
      </c>
      <c r="C695" s="190"/>
      <c r="D695" s="197" t="s">
        <v>63</v>
      </c>
      <c r="E695" s="193" t="s">
        <v>63</v>
      </c>
      <c r="F695" s="194" t="s">
        <v>63</v>
      </c>
      <c r="G695" s="255" t="s">
        <v>63</v>
      </c>
      <c r="H695" s="312" t="s">
        <v>63</v>
      </c>
    </row>
    <row r="696" spans="1:8">
      <c r="A696" s="189"/>
      <c r="B696" s="212"/>
      <c r="C696" s="190" t="s">
        <v>366</v>
      </c>
      <c r="D696" s="250">
        <v>2</v>
      </c>
      <c r="E696" s="193" t="s">
        <v>83</v>
      </c>
      <c r="F696" s="194">
        <v>294</v>
      </c>
      <c r="G696" s="255">
        <f>D696*F696</f>
        <v>588</v>
      </c>
      <c r="H696" s="317" t="s">
        <v>316</v>
      </c>
    </row>
    <row r="697" spans="1:8">
      <c r="A697" s="189"/>
      <c r="B697" s="212"/>
      <c r="C697" s="190" t="s">
        <v>332</v>
      </c>
      <c r="D697" s="250">
        <v>0.48</v>
      </c>
      <c r="E697" s="193" t="s">
        <v>172</v>
      </c>
      <c r="F697" s="295">
        <v>396</v>
      </c>
      <c r="G697" s="255">
        <f>D697*F697</f>
        <v>190.07999999999998</v>
      </c>
      <c r="H697" s="317" t="s">
        <v>304</v>
      </c>
    </row>
    <row r="698" spans="1:8">
      <c r="A698" s="189"/>
      <c r="B698" s="212"/>
      <c r="C698" s="190" t="s">
        <v>290</v>
      </c>
      <c r="D698" s="197">
        <v>0.28000000000000003</v>
      </c>
      <c r="E698" s="193" t="s">
        <v>41</v>
      </c>
      <c r="F698" s="314">
        <v>12.92</v>
      </c>
      <c r="G698" s="255">
        <f>D698*F698</f>
        <v>3.6176000000000004</v>
      </c>
      <c r="H698" s="188"/>
    </row>
    <row r="699" spans="1:8">
      <c r="A699" s="199"/>
      <c r="B699" s="200"/>
      <c r="C699" s="201" t="s">
        <v>372</v>
      </c>
      <c r="D699" s="202">
        <v>1</v>
      </c>
      <c r="E699" s="203" t="s">
        <v>83</v>
      </c>
      <c r="F699" s="204" t="s">
        <v>54</v>
      </c>
      <c r="G699" s="252">
        <f>SUM(G694:G698)</f>
        <v>781.69759999999997</v>
      </c>
      <c r="H699" s="206" t="s">
        <v>115</v>
      </c>
    </row>
    <row r="700" spans="1:8" ht="21" customHeight="1">
      <c r="A700" s="305">
        <v>10.39</v>
      </c>
      <c r="B700" s="284" t="s">
        <v>365</v>
      </c>
      <c r="C700" s="191"/>
      <c r="D700" s="287" t="s">
        <v>63</v>
      </c>
      <c r="E700" s="288" t="s">
        <v>63</v>
      </c>
      <c r="F700" s="295" t="s">
        <v>63</v>
      </c>
      <c r="G700" s="315" t="s">
        <v>63</v>
      </c>
      <c r="H700" s="316" t="s">
        <v>63</v>
      </c>
    </row>
    <row r="701" spans="1:8" ht="21" customHeight="1">
      <c r="A701" s="189"/>
      <c r="B701" s="184" t="s">
        <v>371</v>
      </c>
      <c r="C701" s="190"/>
      <c r="D701" s="185"/>
      <c r="E701" s="185"/>
      <c r="F701" s="194" t="s">
        <v>63</v>
      </c>
      <c r="G701" s="255" t="s">
        <v>63</v>
      </c>
      <c r="H701" s="312" t="s">
        <v>63</v>
      </c>
    </row>
    <row r="702" spans="1:8" ht="21" customHeight="1">
      <c r="A702" s="189"/>
      <c r="B702" s="212"/>
      <c r="C702" s="190" t="s">
        <v>366</v>
      </c>
      <c r="D702" s="250">
        <v>2</v>
      </c>
      <c r="E702" s="193" t="s">
        <v>83</v>
      </c>
      <c r="F702" s="194">
        <v>294</v>
      </c>
      <c r="G702" s="255">
        <f>D702*F702</f>
        <v>588</v>
      </c>
      <c r="H702" s="317" t="s">
        <v>316</v>
      </c>
    </row>
    <row r="703" spans="1:8" ht="21" customHeight="1">
      <c r="A703" s="189"/>
      <c r="B703" s="212"/>
      <c r="C703" s="190" t="s">
        <v>335</v>
      </c>
      <c r="D703" s="250">
        <v>0.48</v>
      </c>
      <c r="E703" s="193" t="s">
        <v>172</v>
      </c>
      <c r="F703" s="295">
        <v>838</v>
      </c>
      <c r="G703" s="255">
        <f>D703*F703</f>
        <v>402.24</v>
      </c>
      <c r="H703" s="317" t="s">
        <v>304</v>
      </c>
    </row>
    <row r="704" spans="1:8" ht="21" customHeight="1">
      <c r="A704" s="189"/>
      <c r="B704" s="212"/>
      <c r="C704" s="190" t="s">
        <v>290</v>
      </c>
      <c r="D704" s="197">
        <v>0.28000000000000003</v>
      </c>
      <c r="E704" s="193" t="s">
        <v>41</v>
      </c>
      <c r="F704" s="314">
        <v>12.92</v>
      </c>
      <c r="G704" s="255">
        <f>D704*F704</f>
        <v>3.6176000000000004</v>
      </c>
      <c r="H704" s="188"/>
    </row>
    <row r="705" spans="1:8" ht="21" customHeight="1">
      <c r="A705" s="199"/>
      <c r="B705" s="200"/>
      <c r="C705" s="201" t="s">
        <v>372</v>
      </c>
      <c r="D705" s="202">
        <v>1</v>
      </c>
      <c r="E705" s="203" t="s">
        <v>83</v>
      </c>
      <c r="F705" s="204" t="s">
        <v>54</v>
      </c>
      <c r="G705" s="252">
        <f>SUM(G700:G704)</f>
        <v>993.85760000000005</v>
      </c>
      <c r="H705" s="206" t="s">
        <v>115</v>
      </c>
    </row>
    <row r="706" spans="1:8" ht="21" customHeight="1">
      <c r="A706" s="305">
        <v>10.4</v>
      </c>
      <c r="B706" s="284" t="s">
        <v>373</v>
      </c>
      <c r="C706" s="191"/>
      <c r="D706" s="287" t="s">
        <v>63</v>
      </c>
      <c r="E706" s="288" t="s">
        <v>63</v>
      </c>
      <c r="F706" s="295" t="s">
        <v>63</v>
      </c>
      <c r="G706" s="315" t="s">
        <v>63</v>
      </c>
      <c r="H706" s="316" t="s">
        <v>63</v>
      </c>
    </row>
    <row r="707" spans="1:8" ht="21" customHeight="1">
      <c r="A707" s="189"/>
      <c r="B707" s="184" t="s">
        <v>361</v>
      </c>
      <c r="C707" s="190"/>
      <c r="D707" s="197" t="s">
        <v>63</v>
      </c>
      <c r="E707" s="193" t="s">
        <v>63</v>
      </c>
      <c r="F707" s="194" t="s">
        <v>63</v>
      </c>
      <c r="G707" s="255" t="s">
        <v>63</v>
      </c>
      <c r="H707" s="312" t="s">
        <v>63</v>
      </c>
    </row>
    <row r="708" spans="1:8" ht="21" customHeight="1">
      <c r="A708" s="189"/>
      <c r="B708" s="212"/>
      <c r="C708" s="190" t="s">
        <v>374</v>
      </c>
      <c r="D708" s="250">
        <v>1</v>
      </c>
      <c r="E708" s="193" t="s">
        <v>83</v>
      </c>
      <c r="F708" s="194">
        <v>79.33</v>
      </c>
      <c r="G708" s="255">
        <f>D708*F708</f>
        <v>79.33</v>
      </c>
      <c r="H708" s="317" t="s">
        <v>316</v>
      </c>
    </row>
    <row r="709" spans="1:8" ht="21" customHeight="1">
      <c r="A709" s="189"/>
      <c r="B709" s="212"/>
      <c r="C709" s="190" t="s">
        <v>317</v>
      </c>
      <c r="D709" s="250">
        <v>0.48</v>
      </c>
      <c r="E709" s="193" t="s">
        <v>172</v>
      </c>
      <c r="F709" s="295">
        <v>400</v>
      </c>
      <c r="G709" s="255">
        <f>D709*F709</f>
        <v>192</v>
      </c>
      <c r="H709" s="317" t="s">
        <v>304</v>
      </c>
    </row>
    <row r="710" spans="1:8" ht="21" customHeight="1">
      <c r="A710" s="189"/>
      <c r="B710" s="212"/>
      <c r="C710" s="190" t="s">
        <v>290</v>
      </c>
      <c r="D710" s="197">
        <v>0.2</v>
      </c>
      <c r="E710" s="193" t="s">
        <v>41</v>
      </c>
      <c r="F710" s="314">
        <v>12.92</v>
      </c>
      <c r="G710" s="255">
        <f>D710*F710</f>
        <v>2.5840000000000001</v>
      </c>
      <c r="H710" s="188"/>
    </row>
    <row r="711" spans="1:8" ht="21" customHeight="1">
      <c r="A711" s="320"/>
      <c r="B711" s="321"/>
      <c r="C711" s="190" t="s">
        <v>375</v>
      </c>
      <c r="D711" s="197">
        <v>1</v>
      </c>
      <c r="E711" s="193" t="s">
        <v>83</v>
      </c>
      <c r="F711" s="314">
        <v>5</v>
      </c>
      <c r="G711" s="255">
        <f>D711*F711</f>
        <v>5</v>
      </c>
      <c r="H711" s="327"/>
    </row>
    <row r="712" spans="1:8" ht="21" customHeight="1">
      <c r="A712" s="320"/>
      <c r="B712" s="321"/>
      <c r="C712" s="322" t="s">
        <v>376</v>
      </c>
      <c r="D712" s="323">
        <v>1</v>
      </c>
      <c r="E712" s="324" t="s">
        <v>83</v>
      </c>
      <c r="F712" s="325" t="s">
        <v>54</v>
      </c>
      <c r="G712" s="326">
        <f>SUM(G706:G711)</f>
        <v>278.91399999999999</v>
      </c>
      <c r="H712" s="270" t="s">
        <v>115</v>
      </c>
    </row>
    <row r="713" spans="1:8" ht="21" customHeight="1" thickBot="1">
      <c r="A713" s="216"/>
      <c r="B713" s="293"/>
      <c r="C713" s="218"/>
      <c r="D713" s="219"/>
      <c r="E713" s="258"/>
      <c r="F713" s="259"/>
      <c r="G713" s="260"/>
      <c r="H713" s="290"/>
    </row>
    <row r="714" spans="1:8" ht="21" customHeight="1">
      <c r="A714" s="223"/>
      <c r="B714" s="223"/>
      <c r="C714" s="223"/>
      <c r="D714" s="224"/>
      <c r="E714" s="261"/>
      <c r="F714" s="262"/>
      <c r="G714" s="545" t="str">
        <f>$G$37</f>
        <v xml:space="preserve"> เมษายน 2549</v>
      </c>
      <c r="H714" s="545"/>
    </row>
    <row r="715" spans="1:8" ht="21.75" customHeight="1">
      <c r="A715" s="533" t="s">
        <v>377</v>
      </c>
      <c r="B715" s="533"/>
      <c r="C715" s="533"/>
      <c r="D715" s="533"/>
      <c r="E715" s="533"/>
      <c r="F715" s="533"/>
      <c r="G715" s="533"/>
      <c r="H715" s="533"/>
    </row>
    <row r="716" spans="1:8" ht="24" customHeight="1" thickBot="1">
      <c r="A716" s="547" t="s">
        <v>123</v>
      </c>
      <c r="B716" s="547"/>
      <c r="C716" s="547"/>
      <c r="D716" s="547"/>
      <c r="E716" s="547"/>
      <c r="F716" s="547"/>
      <c r="G716" s="547"/>
      <c r="H716" s="547"/>
    </row>
    <row r="717" spans="1:8" ht="21" customHeight="1">
      <c r="A717" s="535" t="s">
        <v>91</v>
      </c>
      <c r="B717" s="537" t="s">
        <v>0</v>
      </c>
      <c r="C717" s="538"/>
      <c r="D717" s="541" t="s">
        <v>1</v>
      </c>
      <c r="E717" s="541" t="s">
        <v>2</v>
      </c>
      <c r="F717" s="171" t="s">
        <v>104</v>
      </c>
      <c r="G717" s="172" t="s">
        <v>105</v>
      </c>
      <c r="H717" s="543" t="s">
        <v>12</v>
      </c>
    </row>
    <row r="718" spans="1:8" ht="21" customHeight="1">
      <c r="A718" s="536"/>
      <c r="B718" s="539"/>
      <c r="C718" s="540"/>
      <c r="D718" s="542"/>
      <c r="E718" s="542"/>
      <c r="F718" s="173" t="s">
        <v>93</v>
      </c>
      <c r="G718" s="174" t="s">
        <v>93</v>
      </c>
      <c r="H718" s="544"/>
    </row>
    <row r="719" spans="1:8" ht="19.5" customHeight="1">
      <c r="A719" s="305">
        <v>10.41</v>
      </c>
      <c r="B719" s="284" t="s">
        <v>373</v>
      </c>
      <c r="C719" s="191"/>
      <c r="D719" s="287" t="s">
        <v>63</v>
      </c>
      <c r="E719" s="288" t="s">
        <v>63</v>
      </c>
      <c r="F719" s="295" t="s">
        <v>63</v>
      </c>
      <c r="G719" s="315" t="s">
        <v>63</v>
      </c>
      <c r="H719" s="316" t="s">
        <v>63</v>
      </c>
    </row>
    <row r="720" spans="1:8" ht="19.5" customHeight="1">
      <c r="A720" s="189"/>
      <c r="B720" s="184" t="s">
        <v>364</v>
      </c>
      <c r="C720" s="190"/>
      <c r="D720" s="197" t="s">
        <v>63</v>
      </c>
      <c r="E720" s="193" t="s">
        <v>63</v>
      </c>
      <c r="F720" s="194" t="s">
        <v>63</v>
      </c>
      <c r="G720" s="255" t="s">
        <v>63</v>
      </c>
      <c r="H720" s="312" t="s">
        <v>63</v>
      </c>
    </row>
    <row r="721" spans="1:8" ht="19.5" customHeight="1">
      <c r="A721" s="189"/>
      <c r="B721" s="212"/>
      <c r="C721" s="190" t="s">
        <v>374</v>
      </c>
      <c r="D721" s="250">
        <v>1</v>
      </c>
      <c r="E721" s="193" t="s">
        <v>83</v>
      </c>
      <c r="F721" s="194">
        <v>79.33</v>
      </c>
      <c r="G721" s="255">
        <f>D721*F721</f>
        <v>79.33</v>
      </c>
      <c r="H721" s="317" t="s">
        <v>316</v>
      </c>
    </row>
    <row r="722" spans="1:8" ht="19.5" customHeight="1">
      <c r="A722" s="189"/>
      <c r="B722" s="212"/>
      <c r="C722" s="190" t="s">
        <v>321</v>
      </c>
      <c r="D722" s="250">
        <v>0.48</v>
      </c>
      <c r="E722" s="193" t="s">
        <v>172</v>
      </c>
      <c r="F722" s="295">
        <v>842</v>
      </c>
      <c r="G722" s="255">
        <f>D722*F722</f>
        <v>404.15999999999997</v>
      </c>
      <c r="H722" s="317" t="s">
        <v>304</v>
      </c>
    </row>
    <row r="723" spans="1:8" ht="19.5" customHeight="1">
      <c r="A723" s="189"/>
      <c r="B723" s="212"/>
      <c r="C723" s="190" t="s">
        <v>290</v>
      </c>
      <c r="D723" s="197">
        <v>0.2</v>
      </c>
      <c r="E723" s="193" t="s">
        <v>41</v>
      </c>
      <c r="F723" s="314">
        <v>12.92</v>
      </c>
      <c r="G723" s="255">
        <f>D723*F723</f>
        <v>2.5840000000000001</v>
      </c>
      <c r="H723" s="188"/>
    </row>
    <row r="724" spans="1:8" ht="19.5" customHeight="1">
      <c r="A724" s="320"/>
      <c r="B724" s="321"/>
      <c r="C724" s="190" t="s">
        <v>375</v>
      </c>
      <c r="D724" s="197">
        <v>1</v>
      </c>
      <c r="E724" s="193" t="s">
        <v>83</v>
      </c>
      <c r="F724" s="314">
        <v>5</v>
      </c>
      <c r="G724" s="255">
        <f>D724*F724</f>
        <v>5</v>
      </c>
      <c r="H724" s="327"/>
    </row>
    <row r="725" spans="1:8" ht="19.5" customHeight="1">
      <c r="A725" s="199"/>
      <c r="B725" s="200"/>
      <c r="C725" s="201" t="s">
        <v>376</v>
      </c>
      <c r="D725" s="202">
        <v>1</v>
      </c>
      <c r="E725" s="203" t="s">
        <v>83</v>
      </c>
      <c r="F725" s="204" t="s">
        <v>54</v>
      </c>
      <c r="G725" s="252">
        <f>SUM(G719:G724)</f>
        <v>491.07399999999996</v>
      </c>
      <c r="H725" s="206" t="s">
        <v>115</v>
      </c>
    </row>
    <row r="726" spans="1:8" ht="19.5" customHeight="1">
      <c r="A726" s="207">
        <v>10.42</v>
      </c>
      <c r="B726" s="284" t="s">
        <v>378</v>
      </c>
      <c r="C726" s="191"/>
      <c r="D726" s="287" t="s">
        <v>63</v>
      </c>
      <c r="E726" s="288" t="s">
        <v>63</v>
      </c>
      <c r="F726" s="295" t="s">
        <v>63</v>
      </c>
      <c r="G726" s="315" t="s">
        <v>63</v>
      </c>
      <c r="H726" s="316" t="s">
        <v>63</v>
      </c>
    </row>
    <row r="727" spans="1:8" ht="19.5" customHeight="1">
      <c r="A727" s="189"/>
      <c r="B727" s="184" t="s">
        <v>361</v>
      </c>
      <c r="C727" s="190"/>
      <c r="D727" s="197" t="s">
        <v>63</v>
      </c>
      <c r="E727" s="193" t="s">
        <v>63</v>
      </c>
      <c r="F727" s="194" t="s">
        <v>63</v>
      </c>
      <c r="G727" s="255" t="s">
        <v>63</v>
      </c>
      <c r="H727" s="312" t="s">
        <v>63</v>
      </c>
    </row>
    <row r="728" spans="1:8" ht="19.5" customHeight="1">
      <c r="A728" s="189"/>
      <c r="B728" s="212"/>
      <c r="C728" s="190" t="s">
        <v>379</v>
      </c>
      <c r="D728" s="250">
        <v>1</v>
      </c>
      <c r="E728" s="193" t="s">
        <v>83</v>
      </c>
      <c r="F728" s="194">
        <v>83.33</v>
      </c>
      <c r="G728" s="255">
        <f>D728*F728</f>
        <v>83.33</v>
      </c>
      <c r="H728" s="317" t="s">
        <v>316</v>
      </c>
    </row>
    <row r="729" spans="1:8" ht="19.5" customHeight="1">
      <c r="A729" s="189"/>
      <c r="B729" s="212"/>
      <c r="C729" s="190" t="s">
        <v>317</v>
      </c>
      <c r="D729" s="250">
        <v>0.48</v>
      </c>
      <c r="E729" s="193" t="s">
        <v>172</v>
      </c>
      <c r="F729" s="295">
        <v>400</v>
      </c>
      <c r="G729" s="255">
        <f>D729*F729</f>
        <v>192</v>
      </c>
      <c r="H729" s="317" t="s">
        <v>304</v>
      </c>
    </row>
    <row r="730" spans="1:8" ht="19.5" customHeight="1">
      <c r="A730" s="189"/>
      <c r="B730" s="212"/>
      <c r="C730" s="190" t="s">
        <v>290</v>
      </c>
      <c r="D730" s="197">
        <v>0.2</v>
      </c>
      <c r="E730" s="193" t="s">
        <v>41</v>
      </c>
      <c r="F730" s="314">
        <v>12.92</v>
      </c>
      <c r="G730" s="255">
        <f>D730*F730</f>
        <v>2.5840000000000001</v>
      </c>
      <c r="H730" s="188"/>
    </row>
    <row r="731" spans="1:8" ht="19.5" customHeight="1">
      <c r="A731" s="320"/>
      <c r="B731" s="321"/>
      <c r="C731" s="190" t="s">
        <v>375</v>
      </c>
      <c r="D731" s="197">
        <v>1</v>
      </c>
      <c r="E731" s="193" t="s">
        <v>83</v>
      </c>
      <c r="F731" s="314">
        <v>5</v>
      </c>
      <c r="G731" s="255">
        <f>D731*F731</f>
        <v>5</v>
      </c>
      <c r="H731" s="327"/>
    </row>
    <row r="732" spans="1:8" ht="19.5" customHeight="1">
      <c r="A732" s="199"/>
      <c r="B732" s="200"/>
      <c r="C732" s="201" t="s">
        <v>380</v>
      </c>
      <c r="D732" s="202">
        <v>1</v>
      </c>
      <c r="E732" s="203" t="s">
        <v>83</v>
      </c>
      <c r="F732" s="204" t="s">
        <v>54</v>
      </c>
      <c r="G732" s="252">
        <f>SUM(G726:G731)</f>
        <v>282.91399999999999</v>
      </c>
      <c r="H732" s="206" t="s">
        <v>115</v>
      </c>
    </row>
    <row r="733" spans="1:8" ht="19.5" customHeight="1">
      <c r="A733" s="305">
        <v>10.43</v>
      </c>
      <c r="B733" s="284" t="s">
        <v>378</v>
      </c>
      <c r="C733" s="191"/>
      <c r="D733" s="287" t="s">
        <v>63</v>
      </c>
      <c r="E733" s="288" t="s">
        <v>63</v>
      </c>
      <c r="F733" s="295" t="s">
        <v>63</v>
      </c>
      <c r="G733" s="315" t="s">
        <v>63</v>
      </c>
      <c r="H733" s="316" t="s">
        <v>63</v>
      </c>
    </row>
    <row r="734" spans="1:8" ht="19.5" customHeight="1">
      <c r="A734" s="189"/>
      <c r="B734" s="184" t="s">
        <v>364</v>
      </c>
      <c r="C734" s="190"/>
      <c r="D734" s="197" t="s">
        <v>63</v>
      </c>
      <c r="E734" s="193" t="s">
        <v>63</v>
      </c>
      <c r="F734" s="194" t="s">
        <v>63</v>
      </c>
      <c r="G734" s="255" t="s">
        <v>63</v>
      </c>
      <c r="H734" s="312" t="s">
        <v>63</v>
      </c>
    </row>
    <row r="735" spans="1:8" ht="19.5" customHeight="1">
      <c r="A735" s="189"/>
      <c r="B735" s="212"/>
      <c r="C735" s="190" t="s">
        <v>379</v>
      </c>
      <c r="D735" s="250">
        <v>1</v>
      </c>
      <c r="E735" s="193" t="s">
        <v>83</v>
      </c>
      <c r="F735" s="194">
        <v>83.33</v>
      </c>
      <c r="G735" s="255">
        <f>D735*F735</f>
        <v>83.33</v>
      </c>
      <c r="H735" s="317" t="s">
        <v>316</v>
      </c>
    </row>
    <row r="736" spans="1:8" ht="19.5" customHeight="1">
      <c r="A736" s="189"/>
      <c r="B736" s="212"/>
      <c r="C736" s="190" t="s">
        <v>321</v>
      </c>
      <c r="D736" s="250">
        <v>0.48</v>
      </c>
      <c r="E736" s="193" t="s">
        <v>172</v>
      </c>
      <c r="F736" s="295">
        <v>842</v>
      </c>
      <c r="G736" s="255">
        <f>D736*F736</f>
        <v>404.15999999999997</v>
      </c>
      <c r="H736" s="317" t="s">
        <v>304</v>
      </c>
    </row>
    <row r="737" spans="1:8" ht="19.5" customHeight="1">
      <c r="A737" s="189"/>
      <c r="B737" s="212"/>
      <c r="C737" s="190" t="s">
        <v>290</v>
      </c>
      <c r="D737" s="197">
        <v>0.2</v>
      </c>
      <c r="E737" s="193" t="s">
        <v>41</v>
      </c>
      <c r="F737" s="314">
        <v>12.92</v>
      </c>
      <c r="G737" s="255">
        <f>D737*F737</f>
        <v>2.5840000000000001</v>
      </c>
      <c r="H737" s="188"/>
    </row>
    <row r="738" spans="1:8" ht="19.5" customHeight="1">
      <c r="A738" s="320"/>
      <c r="B738" s="321"/>
      <c r="C738" s="190" t="s">
        <v>375</v>
      </c>
      <c r="D738" s="197">
        <v>1</v>
      </c>
      <c r="E738" s="193" t="s">
        <v>83</v>
      </c>
      <c r="F738" s="314">
        <v>5</v>
      </c>
      <c r="G738" s="255">
        <f>D738*F738</f>
        <v>5</v>
      </c>
      <c r="H738" s="327"/>
    </row>
    <row r="739" spans="1:8" ht="19.5" customHeight="1">
      <c r="A739" s="199"/>
      <c r="B739" s="200"/>
      <c r="C739" s="201" t="s">
        <v>380</v>
      </c>
      <c r="D739" s="202">
        <v>1</v>
      </c>
      <c r="E739" s="203" t="s">
        <v>83</v>
      </c>
      <c r="F739" s="204" t="s">
        <v>54</v>
      </c>
      <c r="G739" s="252">
        <f>SUM(G733:G738)</f>
        <v>495.07399999999996</v>
      </c>
      <c r="H739" s="206" t="s">
        <v>115</v>
      </c>
    </row>
    <row r="740" spans="1:8" ht="19.5" customHeight="1">
      <c r="A740" s="207">
        <v>10.44</v>
      </c>
      <c r="B740" s="284" t="s">
        <v>373</v>
      </c>
      <c r="C740" s="191"/>
      <c r="D740" s="287" t="s">
        <v>63</v>
      </c>
      <c r="E740" s="288" t="s">
        <v>63</v>
      </c>
      <c r="F740" s="295" t="s">
        <v>63</v>
      </c>
      <c r="G740" s="315" t="s">
        <v>63</v>
      </c>
      <c r="H740" s="316" t="s">
        <v>63</v>
      </c>
    </row>
    <row r="741" spans="1:8" ht="19.5" customHeight="1">
      <c r="A741" s="189"/>
      <c r="B741" s="184" t="s">
        <v>369</v>
      </c>
      <c r="C741" s="190"/>
      <c r="D741" s="197" t="s">
        <v>63</v>
      </c>
      <c r="E741" s="193" t="s">
        <v>63</v>
      </c>
      <c r="F741" s="194" t="s">
        <v>63</v>
      </c>
      <c r="G741" s="255" t="s">
        <v>63</v>
      </c>
      <c r="H741" s="312" t="s">
        <v>63</v>
      </c>
    </row>
    <row r="742" spans="1:8" ht="19.5" customHeight="1">
      <c r="A742" s="189"/>
      <c r="B742" s="212"/>
      <c r="C742" s="190" t="s">
        <v>374</v>
      </c>
      <c r="D742" s="250">
        <v>2</v>
      </c>
      <c r="E742" s="193" t="s">
        <v>83</v>
      </c>
      <c r="F742" s="194">
        <v>79.33</v>
      </c>
      <c r="G742" s="255">
        <f>D742*F742</f>
        <v>158.66</v>
      </c>
      <c r="H742" s="317" t="s">
        <v>316</v>
      </c>
    </row>
    <row r="743" spans="1:8" ht="19.5" customHeight="1">
      <c r="A743" s="189"/>
      <c r="B743" s="212"/>
      <c r="C743" s="190" t="s">
        <v>332</v>
      </c>
      <c r="D743" s="250">
        <v>0.48</v>
      </c>
      <c r="E743" s="193" t="s">
        <v>172</v>
      </c>
      <c r="F743" s="295">
        <v>400</v>
      </c>
      <c r="G743" s="255">
        <f>D743*F743</f>
        <v>192</v>
      </c>
      <c r="H743" s="317" t="s">
        <v>304</v>
      </c>
    </row>
    <row r="744" spans="1:8" ht="19.5" customHeight="1">
      <c r="A744" s="189"/>
      <c r="B744" s="212"/>
      <c r="C744" s="190" t="s">
        <v>290</v>
      </c>
      <c r="D744" s="197">
        <v>0.28000000000000003</v>
      </c>
      <c r="E744" s="193" t="s">
        <v>41</v>
      </c>
      <c r="F744" s="314">
        <v>12.92</v>
      </c>
      <c r="G744" s="255">
        <f>D744*F744</f>
        <v>3.6176000000000004</v>
      </c>
      <c r="H744" s="188"/>
    </row>
    <row r="745" spans="1:8" ht="19.5" customHeight="1">
      <c r="A745" s="320"/>
      <c r="B745" s="321"/>
      <c r="C745" s="190" t="s">
        <v>375</v>
      </c>
      <c r="D745" s="197">
        <v>2</v>
      </c>
      <c r="E745" s="193" t="s">
        <v>83</v>
      </c>
      <c r="F745" s="314">
        <v>5</v>
      </c>
      <c r="G745" s="255">
        <f>D745*F745</f>
        <v>10</v>
      </c>
      <c r="H745" s="327"/>
    </row>
    <row r="746" spans="1:8" ht="19.5" customHeight="1">
      <c r="A746" s="199"/>
      <c r="B746" s="200"/>
      <c r="C746" s="201" t="s">
        <v>381</v>
      </c>
      <c r="D746" s="202">
        <v>1</v>
      </c>
      <c r="E746" s="203" t="s">
        <v>83</v>
      </c>
      <c r="F746" s="204" t="s">
        <v>54</v>
      </c>
      <c r="G746" s="252">
        <f>SUM(G740:G745)</f>
        <v>364.27759999999995</v>
      </c>
      <c r="H746" s="206" t="s">
        <v>115</v>
      </c>
    </row>
    <row r="747" spans="1:8" ht="19.5" customHeight="1">
      <c r="A747" s="305">
        <v>10.45</v>
      </c>
      <c r="B747" s="284" t="s">
        <v>373</v>
      </c>
      <c r="C747" s="191"/>
      <c r="D747" s="287" t="s">
        <v>63</v>
      </c>
      <c r="E747" s="288" t="s">
        <v>63</v>
      </c>
      <c r="F747" s="295" t="s">
        <v>63</v>
      </c>
      <c r="G747" s="315" t="s">
        <v>63</v>
      </c>
      <c r="H747" s="316" t="s">
        <v>63</v>
      </c>
    </row>
    <row r="748" spans="1:8" ht="19.5" customHeight="1">
      <c r="A748" s="189"/>
      <c r="B748" s="184" t="s">
        <v>371</v>
      </c>
      <c r="C748" s="190"/>
      <c r="D748" s="185"/>
      <c r="E748" s="185"/>
      <c r="F748" s="194" t="s">
        <v>63</v>
      </c>
      <c r="G748" s="255" t="s">
        <v>63</v>
      </c>
      <c r="H748" s="312" t="s">
        <v>63</v>
      </c>
    </row>
    <row r="749" spans="1:8" ht="19.5" customHeight="1">
      <c r="A749" s="189"/>
      <c r="B749" s="212"/>
      <c r="C749" s="190" t="s">
        <v>374</v>
      </c>
      <c r="D749" s="250">
        <v>2</v>
      </c>
      <c r="E749" s="193" t="s">
        <v>83</v>
      </c>
      <c r="F749" s="194">
        <v>79.33</v>
      </c>
      <c r="G749" s="255">
        <f>D749*F749</f>
        <v>158.66</v>
      </c>
      <c r="H749" s="317" t="s">
        <v>316</v>
      </c>
    </row>
    <row r="750" spans="1:8" ht="19.5" customHeight="1">
      <c r="A750" s="189"/>
      <c r="B750" s="212"/>
      <c r="C750" s="190" t="s">
        <v>335</v>
      </c>
      <c r="D750" s="250">
        <v>0.48</v>
      </c>
      <c r="E750" s="193" t="s">
        <v>172</v>
      </c>
      <c r="F750" s="295">
        <v>838</v>
      </c>
      <c r="G750" s="255">
        <f>D750*F750</f>
        <v>402.24</v>
      </c>
      <c r="H750" s="317" t="s">
        <v>304</v>
      </c>
    </row>
    <row r="751" spans="1:8" ht="19.5" customHeight="1">
      <c r="A751" s="189"/>
      <c r="B751" s="212"/>
      <c r="C751" s="190" t="s">
        <v>290</v>
      </c>
      <c r="D751" s="197">
        <v>0.28000000000000003</v>
      </c>
      <c r="E751" s="193" t="s">
        <v>41</v>
      </c>
      <c r="F751" s="314">
        <v>12.92</v>
      </c>
      <c r="G751" s="255">
        <f>D751*F751</f>
        <v>3.6176000000000004</v>
      </c>
      <c r="H751" s="188"/>
    </row>
    <row r="752" spans="1:8" ht="19.5" customHeight="1">
      <c r="A752" s="320"/>
      <c r="B752" s="321"/>
      <c r="C752" s="190" t="s">
        <v>375</v>
      </c>
      <c r="D752" s="197">
        <v>2</v>
      </c>
      <c r="E752" s="193" t="s">
        <v>83</v>
      </c>
      <c r="F752" s="314">
        <v>5</v>
      </c>
      <c r="G752" s="255">
        <f>D752*F752</f>
        <v>10</v>
      </c>
      <c r="H752" s="327"/>
    </row>
    <row r="753" spans="1:8" ht="19.5" customHeight="1" thickBot="1">
      <c r="A753" s="216"/>
      <c r="B753" s="217"/>
      <c r="C753" s="218" t="s">
        <v>381</v>
      </c>
      <c r="D753" s="219">
        <v>1</v>
      </c>
      <c r="E753" s="258" t="s">
        <v>83</v>
      </c>
      <c r="F753" s="259" t="s">
        <v>54</v>
      </c>
      <c r="G753" s="260">
        <f>SUM(G747:G752)</f>
        <v>574.51760000000002</v>
      </c>
      <c r="H753" s="290" t="s">
        <v>115</v>
      </c>
    </row>
    <row r="754" spans="1:8" ht="21" customHeight="1">
      <c r="A754" s="223"/>
      <c r="B754" s="223"/>
      <c r="C754" s="223"/>
      <c r="D754" s="224"/>
      <c r="E754" s="261"/>
      <c r="F754" s="262"/>
      <c r="G754" s="545" t="str">
        <f>$G$37</f>
        <v xml:space="preserve"> เมษายน 2549</v>
      </c>
      <c r="H754" s="545"/>
    </row>
    <row r="755" spans="1:8" ht="21.75" customHeight="1">
      <c r="A755" s="533" t="s">
        <v>382</v>
      </c>
      <c r="B755" s="533"/>
      <c r="C755" s="533"/>
      <c r="D755" s="533"/>
      <c r="E755" s="533"/>
      <c r="F755" s="533"/>
      <c r="G755" s="533"/>
      <c r="H755" s="533"/>
    </row>
    <row r="756" spans="1:8" ht="32.25" customHeight="1" thickBot="1">
      <c r="A756" s="547" t="s">
        <v>123</v>
      </c>
      <c r="B756" s="547"/>
      <c r="C756" s="547"/>
      <c r="D756" s="547"/>
      <c r="E756" s="547"/>
      <c r="F756" s="547"/>
      <c r="G756" s="547"/>
      <c r="H756" s="547"/>
    </row>
    <row r="757" spans="1:8" ht="21" customHeight="1">
      <c r="A757" s="535" t="s">
        <v>91</v>
      </c>
      <c r="B757" s="537" t="s">
        <v>0</v>
      </c>
      <c r="C757" s="538"/>
      <c r="D757" s="541" t="s">
        <v>1</v>
      </c>
      <c r="E757" s="541" t="s">
        <v>2</v>
      </c>
      <c r="F757" s="171" t="s">
        <v>104</v>
      </c>
      <c r="G757" s="172" t="s">
        <v>105</v>
      </c>
      <c r="H757" s="543" t="s">
        <v>12</v>
      </c>
    </row>
    <row r="758" spans="1:8" ht="21" customHeight="1">
      <c r="A758" s="536"/>
      <c r="B758" s="539"/>
      <c r="C758" s="540"/>
      <c r="D758" s="542"/>
      <c r="E758" s="542"/>
      <c r="F758" s="173" t="s">
        <v>93</v>
      </c>
      <c r="G758" s="174" t="s">
        <v>93</v>
      </c>
      <c r="H758" s="544"/>
    </row>
    <row r="759" spans="1:8">
      <c r="A759" s="207">
        <v>10.46</v>
      </c>
      <c r="B759" s="284" t="s">
        <v>378</v>
      </c>
      <c r="C759" s="191"/>
      <c r="D759" s="287" t="s">
        <v>63</v>
      </c>
      <c r="E759" s="288" t="s">
        <v>63</v>
      </c>
      <c r="F759" s="295" t="s">
        <v>63</v>
      </c>
      <c r="G759" s="315" t="s">
        <v>63</v>
      </c>
      <c r="H759" s="316" t="s">
        <v>63</v>
      </c>
    </row>
    <row r="760" spans="1:8">
      <c r="A760" s="189"/>
      <c r="B760" s="184" t="s">
        <v>369</v>
      </c>
      <c r="C760" s="190"/>
      <c r="D760" s="197" t="s">
        <v>63</v>
      </c>
      <c r="E760" s="193" t="s">
        <v>63</v>
      </c>
      <c r="F760" s="194" t="s">
        <v>63</v>
      </c>
      <c r="G760" s="255" t="s">
        <v>63</v>
      </c>
      <c r="H760" s="312" t="s">
        <v>63</v>
      </c>
    </row>
    <row r="761" spans="1:8">
      <c r="A761" s="189"/>
      <c r="B761" s="212"/>
      <c r="C761" s="190" t="s">
        <v>379</v>
      </c>
      <c r="D761" s="250">
        <v>2</v>
      </c>
      <c r="E761" s="193" t="s">
        <v>83</v>
      </c>
      <c r="F761" s="194">
        <v>83.33</v>
      </c>
      <c r="G761" s="255">
        <f>D761*F761</f>
        <v>166.66</v>
      </c>
      <c r="H761" s="317" t="s">
        <v>316</v>
      </c>
    </row>
    <row r="762" spans="1:8">
      <c r="A762" s="189"/>
      <c r="B762" s="212"/>
      <c r="C762" s="190" t="s">
        <v>332</v>
      </c>
      <c r="D762" s="250">
        <v>0.48</v>
      </c>
      <c r="E762" s="193" t="s">
        <v>172</v>
      </c>
      <c r="F762" s="295">
        <v>388</v>
      </c>
      <c r="G762" s="255">
        <f>D762*F762</f>
        <v>186.23999999999998</v>
      </c>
      <c r="H762" s="317" t="s">
        <v>304</v>
      </c>
    </row>
    <row r="763" spans="1:8">
      <c r="A763" s="189"/>
      <c r="B763" s="212"/>
      <c r="C763" s="190" t="s">
        <v>290</v>
      </c>
      <c r="D763" s="197">
        <v>0.28000000000000003</v>
      </c>
      <c r="E763" s="193" t="s">
        <v>41</v>
      </c>
      <c r="F763" s="314">
        <v>12.92</v>
      </c>
      <c r="G763" s="255">
        <f>D763*F763</f>
        <v>3.6176000000000004</v>
      </c>
      <c r="H763" s="188"/>
    </row>
    <row r="764" spans="1:8">
      <c r="A764" s="320"/>
      <c r="B764" s="321"/>
      <c r="C764" s="190" t="s">
        <v>375</v>
      </c>
      <c r="D764" s="197">
        <v>2</v>
      </c>
      <c r="E764" s="193" t="s">
        <v>83</v>
      </c>
      <c r="F764" s="314">
        <v>5</v>
      </c>
      <c r="G764" s="255">
        <f>D764*F764</f>
        <v>10</v>
      </c>
      <c r="H764" s="327"/>
    </row>
    <row r="765" spans="1:8">
      <c r="A765" s="199"/>
      <c r="B765" s="200"/>
      <c r="C765" s="201" t="s">
        <v>383</v>
      </c>
      <c r="D765" s="202">
        <v>1</v>
      </c>
      <c r="E765" s="203" t="s">
        <v>83</v>
      </c>
      <c r="F765" s="204" t="s">
        <v>54</v>
      </c>
      <c r="G765" s="252">
        <f>SUM(G759:G764)</f>
        <v>366.51759999999996</v>
      </c>
      <c r="H765" s="206" t="s">
        <v>115</v>
      </c>
    </row>
    <row r="766" spans="1:8">
      <c r="A766" s="305">
        <v>10.47</v>
      </c>
      <c r="B766" s="284" t="s">
        <v>378</v>
      </c>
      <c r="C766" s="191"/>
      <c r="D766" s="287" t="s">
        <v>63</v>
      </c>
      <c r="E766" s="288" t="s">
        <v>63</v>
      </c>
      <c r="F766" s="295" t="s">
        <v>63</v>
      </c>
      <c r="G766" s="315" t="s">
        <v>63</v>
      </c>
      <c r="H766" s="316" t="s">
        <v>63</v>
      </c>
    </row>
    <row r="767" spans="1:8">
      <c r="A767" s="189"/>
      <c r="B767" s="184" t="s">
        <v>371</v>
      </c>
      <c r="C767" s="190"/>
      <c r="D767" s="185"/>
      <c r="E767" s="185"/>
      <c r="F767" s="194" t="s">
        <v>63</v>
      </c>
      <c r="G767" s="255" t="s">
        <v>63</v>
      </c>
      <c r="H767" s="312" t="s">
        <v>63</v>
      </c>
    </row>
    <row r="768" spans="1:8">
      <c r="A768" s="189"/>
      <c r="B768" s="212"/>
      <c r="C768" s="190" t="s">
        <v>379</v>
      </c>
      <c r="D768" s="250">
        <v>2</v>
      </c>
      <c r="E768" s="193" t="s">
        <v>83</v>
      </c>
      <c r="F768" s="194">
        <v>83.33</v>
      </c>
      <c r="G768" s="255">
        <f>D768*F768</f>
        <v>166.66</v>
      </c>
      <c r="H768" s="317" t="s">
        <v>316</v>
      </c>
    </row>
    <row r="769" spans="1:12">
      <c r="A769" s="189"/>
      <c r="B769" s="212"/>
      <c r="C769" s="190" t="s">
        <v>335</v>
      </c>
      <c r="D769" s="250">
        <v>0.48</v>
      </c>
      <c r="E769" s="193" t="s">
        <v>172</v>
      </c>
      <c r="F769" s="295">
        <v>838</v>
      </c>
      <c r="G769" s="255">
        <f>D769*F769</f>
        <v>402.24</v>
      </c>
      <c r="H769" s="317" t="s">
        <v>304</v>
      </c>
    </row>
    <row r="770" spans="1:12">
      <c r="A770" s="189"/>
      <c r="B770" s="212"/>
      <c r="C770" s="190" t="s">
        <v>290</v>
      </c>
      <c r="D770" s="197">
        <v>0.28000000000000003</v>
      </c>
      <c r="E770" s="193" t="s">
        <v>41</v>
      </c>
      <c r="F770" s="314">
        <v>12.92</v>
      </c>
      <c r="G770" s="255">
        <f>D770*F770</f>
        <v>3.6176000000000004</v>
      </c>
      <c r="H770" s="188"/>
    </row>
    <row r="771" spans="1:12">
      <c r="A771" s="320"/>
      <c r="B771" s="321"/>
      <c r="C771" s="190" t="s">
        <v>375</v>
      </c>
      <c r="D771" s="197">
        <v>2</v>
      </c>
      <c r="E771" s="193" t="s">
        <v>83</v>
      </c>
      <c r="F771" s="314">
        <v>5</v>
      </c>
      <c r="G771" s="255">
        <f>D771*F771</f>
        <v>10</v>
      </c>
      <c r="H771" s="327"/>
    </row>
    <row r="772" spans="1:12">
      <c r="A772" s="199"/>
      <c r="B772" s="200"/>
      <c r="C772" s="201" t="s">
        <v>383</v>
      </c>
      <c r="D772" s="202">
        <v>1</v>
      </c>
      <c r="E772" s="203" t="s">
        <v>83</v>
      </c>
      <c r="F772" s="204" t="s">
        <v>54</v>
      </c>
      <c r="G772" s="252">
        <f>SUM(G766:G771)</f>
        <v>582.51760000000002</v>
      </c>
      <c r="H772" s="206" t="s">
        <v>115</v>
      </c>
    </row>
    <row r="773" spans="1:12" ht="21.75" customHeight="1">
      <c r="A773" s="328">
        <v>10.48</v>
      </c>
      <c r="B773" s="530" t="s">
        <v>1266</v>
      </c>
      <c r="C773" s="531"/>
      <c r="D773" s="532"/>
      <c r="E773" s="288" t="s">
        <v>63</v>
      </c>
      <c r="F773" s="295" t="s">
        <v>63</v>
      </c>
      <c r="G773" s="315" t="s">
        <v>63</v>
      </c>
      <c r="H773" s="316" t="s">
        <v>63</v>
      </c>
    </row>
    <row r="774" spans="1:12">
      <c r="A774" s="189"/>
      <c r="B774" s="184" t="s">
        <v>1115</v>
      </c>
      <c r="C774" s="190"/>
      <c r="D774" s="185"/>
      <c r="E774" s="185"/>
      <c r="F774" s="194" t="s">
        <v>63</v>
      </c>
      <c r="G774" s="255" t="s">
        <v>63</v>
      </c>
      <c r="H774" s="312" t="s">
        <v>63</v>
      </c>
    </row>
    <row r="775" spans="1:12">
      <c r="A775" s="189"/>
      <c r="B775" s="212"/>
      <c r="C775" s="190" t="s">
        <v>1194</v>
      </c>
      <c r="D775" s="250">
        <v>1</v>
      </c>
      <c r="E775" s="193" t="s">
        <v>83</v>
      </c>
      <c r="F775" s="194">
        <f>K775</f>
        <v>76.266666666666666</v>
      </c>
      <c r="G775" s="195">
        <f>D775*F775*2</f>
        <v>152.53333333333333</v>
      </c>
      <c r="H775" s="317" t="s">
        <v>316</v>
      </c>
      <c r="J775" s="170">
        <v>183.04</v>
      </c>
      <c r="K775" s="170">
        <f>J775/2.4</f>
        <v>76.266666666666666</v>
      </c>
    </row>
    <row r="776" spans="1:12">
      <c r="A776" s="189"/>
      <c r="B776" s="212"/>
      <c r="C776" s="190" t="s">
        <v>1180</v>
      </c>
      <c r="D776" s="250">
        <v>1</v>
      </c>
      <c r="E776" s="193" t="s">
        <v>83</v>
      </c>
      <c r="F776" s="295">
        <v>76</v>
      </c>
      <c r="G776" s="255">
        <f>D776*F776</f>
        <v>76</v>
      </c>
      <c r="H776" s="188"/>
      <c r="J776" s="170" t="s">
        <v>1181</v>
      </c>
      <c r="L776" s="170">
        <f>7.6*60</f>
        <v>456</v>
      </c>
    </row>
    <row r="777" spans="1:12">
      <c r="A777" s="189"/>
      <c r="B777" s="212"/>
      <c r="C777" s="190" t="s">
        <v>386</v>
      </c>
      <c r="D777" s="197">
        <v>0.11</v>
      </c>
      <c r="E777" s="193" t="s">
        <v>41</v>
      </c>
      <c r="F777" s="314">
        <v>25</v>
      </c>
      <c r="G777" s="255">
        <f>D777*F777</f>
        <v>2.75</v>
      </c>
      <c r="H777" s="188"/>
    </row>
    <row r="778" spans="1:12">
      <c r="A778" s="320"/>
      <c r="B778" s="321"/>
      <c r="C778" s="190" t="s">
        <v>375</v>
      </c>
      <c r="D778" s="197">
        <v>1</v>
      </c>
      <c r="E778" s="193" t="s">
        <v>83</v>
      </c>
      <c r="F778" s="314">
        <v>75</v>
      </c>
      <c r="G778" s="255">
        <f>D778*F778</f>
        <v>75</v>
      </c>
      <c r="H778" s="327"/>
    </row>
    <row r="779" spans="1:12">
      <c r="A779" s="320"/>
      <c r="B779" s="321"/>
      <c r="C779" s="190" t="s">
        <v>387</v>
      </c>
      <c r="D779" s="197">
        <v>1</v>
      </c>
      <c r="E779" s="193" t="s">
        <v>83</v>
      </c>
      <c r="F779" s="314">
        <v>0</v>
      </c>
      <c r="G779" s="255">
        <f>D779*F779</f>
        <v>0</v>
      </c>
      <c r="H779" s="327"/>
    </row>
    <row r="780" spans="1:12">
      <c r="A780" s="199"/>
      <c r="B780" s="200"/>
      <c r="C780" s="201" t="s">
        <v>388</v>
      </c>
      <c r="D780" s="202">
        <v>1</v>
      </c>
      <c r="E780" s="203" t="s">
        <v>83</v>
      </c>
      <c r="F780" s="204" t="s">
        <v>54</v>
      </c>
      <c r="G780" s="252">
        <f>SUM(G773:G779)</f>
        <v>306.2833333333333</v>
      </c>
      <c r="H780" s="253" t="s">
        <v>389</v>
      </c>
    </row>
    <row r="781" spans="1:12">
      <c r="A781" s="305">
        <v>10.49</v>
      </c>
      <c r="B781" s="284" t="s">
        <v>378</v>
      </c>
      <c r="C781" s="191"/>
      <c r="D781" s="287" t="s">
        <v>63</v>
      </c>
      <c r="E781" s="288" t="s">
        <v>63</v>
      </c>
      <c r="F781" s="295" t="s">
        <v>63</v>
      </c>
      <c r="G781" s="315" t="s">
        <v>63</v>
      </c>
      <c r="H781" s="316" t="s">
        <v>63</v>
      </c>
    </row>
    <row r="782" spans="1:12">
      <c r="A782" s="189"/>
      <c r="B782" s="184" t="s">
        <v>384</v>
      </c>
      <c r="C782" s="190"/>
      <c r="D782" s="185"/>
      <c r="E782" s="185"/>
      <c r="F782" s="194" t="s">
        <v>63</v>
      </c>
      <c r="G782" s="255" t="s">
        <v>63</v>
      </c>
      <c r="H782" s="312" t="s">
        <v>63</v>
      </c>
    </row>
    <row r="783" spans="1:12">
      <c r="A783" s="189"/>
      <c r="B783" s="212"/>
      <c r="C783" s="190" t="s">
        <v>379</v>
      </c>
      <c r="D783" s="250">
        <v>2</v>
      </c>
      <c r="E783" s="193" t="s">
        <v>83</v>
      </c>
      <c r="F783" s="194">
        <v>200</v>
      </c>
      <c r="G783" s="255">
        <f>D783*F783</f>
        <v>400</v>
      </c>
      <c r="H783" s="317" t="s">
        <v>316</v>
      </c>
    </row>
    <row r="784" spans="1:12">
      <c r="A784" s="189"/>
      <c r="B784" s="212"/>
      <c r="C784" s="190" t="s">
        <v>385</v>
      </c>
      <c r="D784" s="250">
        <v>1</v>
      </c>
      <c r="E784" s="193" t="s">
        <v>83</v>
      </c>
      <c r="F784" s="295">
        <v>170</v>
      </c>
      <c r="G784" s="255">
        <f>D784*F784</f>
        <v>170</v>
      </c>
      <c r="H784" s="188"/>
    </row>
    <row r="785" spans="1:8">
      <c r="A785" s="189"/>
      <c r="B785" s="212"/>
      <c r="C785" s="190" t="s">
        <v>386</v>
      </c>
      <c r="D785" s="197">
        <v>0.11</v>
      </c>
      <c r="E785" s="193" t="s">
        <v>41</v>
      </c>
      <c r="F785" s="314">
        <v>25</v>
      </c>
      <c r="G785" s="255">
        <f>D785*F785</f>
        <v>2.75</v>
      </c>
      <c r="H785" s="188"/>
    </row>
    <row r="786" spans="1:8">
      <c r="A786" s="320"/>
      <c r="B786" s="321"/>
      <c r="C786" s="190" t="s">
        <v>375</v>
      </c>
      <c r="D786" s="197">
        <v>2</v>
      </c>
      <c r="E786" s="193" t="s">
        <v>83</v>
      </c>
      <c r="F786" s="314">
        <v>5</v>
      </c>
      <c r="G786" s="255">
        <f>D786*F786</f>
        <v>10</v>
      </c>
      <c r="H786" s="327"/>
    </row>
    <row r="787" spans="1:8">
      <c r="A787" s="320"/>
      <c r="B787" s="321"/>
      <c r="C787" s="190" t="s">
        <v>387</v>
      </c>
      <c r="D787" s="197">
        <v>1</v>
      </c>
      <c r="E787" s="193" t="s">
        <v>83</v>
      </c>
      <c r="F787" s="314">
        <v>100</v>
      </c>
      <c r="G787" s="255">
        <f>D787*F787</f>
        <v>100</v>
      </c>
      <c r="H787" s="327"/>
    </row>
    <row r="788" spans="1:8">
      <c r="A788" s="199"/>
      <c r="B788" s="200"/>
      <c r="C788" s="201" t="s">
        <v>390</v>
      </c>
      <c r="D788" s="202">
        <v>1</v>
      </c>
      <c r="E788" s="203" t="s">
        <v>83</v>
      </c>
      <c r="F788" s="204" t="s">
        <v>54</v>
      </c>
      <c r="G788" s="252">
        <f>SUM(G781:G787)</f>
        <v>682.75</v>
      </c>
      <c r="H788" s="253" t="s">
        <v>389</v>
      </c>
    </row>
    <row r="789" spans="1:8">
      <c r="A789" s="305">
        <v>10.5</v>
      </c>
      <c r="B789" s="284" t="s">
        <v>391</v>
      </c>
      <c r="C789" s="191"/>
      <c r="D789" s="329"/>
      <c r="E789" s="288"/>
      <c r="F789" s="330"/>
      <c r="G789" s="331"/>
      <c r="H789" s="332"/>
    </row>
    <row r="790" spans="1:8" ht="21.75" thickBot="1">
      <c r="A790" s="216"/>
      <c r="B790" s="333" t="s">
        <v>384</v>
      </c>
      <c r="C790" s="218"/>
      <c r="D790" s="228"/>
      <c r="E790" s="228"/>
      <c r="F790" s="259" t="s">
        <v>392</v>
      </c>
      <c r="G790" s="260">
        <v>849</v>
      </c>
      <c r="H790" s="308" t="s">
        <v>389</v>
      </c>
    </row>
    <row r="791" spans="1:8">
      <c r="A791" s="223"/>
      <c r="B791" s="334"/>
      <c r="C791" s="223"/>
      <c r="D791" s="224"/>
      <c r="E791" s="261"/>
      <c r="F791" s="262"/>
      <c r="G791" s="545" t="str">
        <f>$G$37</f>
        <v xml:space="preserve"> เมษายน 2549</v>
      </c>
      <c r="H791" s="545"/>
    </row>
    <row r="792" spans="1:8" ht="21.75">
      <c r="A792" s="533" t="s">
        <v>393</v>
      </c>
      <c r="B792" s="533"/>
      <c r="C792" s="533"/>
      <c r="D792" s="533"/>
      <c r="E792" s="533"/>
      <c r="F792" s="533"/>
      <c r="G792" s="533"/>
      <c r="H792" s="533"/>
    </row>
    <row r="793" spans="1:8" ht="25.5" customHeight="1" thickBot="1">
      <c r="A793" s="547" t="s">
        <v>123</v>
      </c>
      <c r="B793" s="547"/>
      <c r="C793" s="547"/>
      <c r="D793" s="547"/>
      <c r="E793" s="547"/>
      <c r="F793" s="547"/>
      <c r="G793" s="547"/>
      <c r="H793" s="547"/>
    </row>
    <row r="794" spans="1:8">
      <c r="A794" s="535" t="s">
        <v>91</v>
      </c>
      <c r="B794" s="537" t="s">
        <v>0</v>
      </c>
      <c r="C794" s="538"/>
      <c r="D794" s="541" t="s">
        <v>1</v>
      </c>
      <c r="E794" s="541" t="s">
        <v>2</v>
      </c>
      <c r="F794" s="171" t="s">
        <v>104</v>
      </c>
      <c r="G794" s="172" t="s">
        <v>105</v>
      </c>
      <c r="H794" s="543" t="s">
        <v>12</v>
      </c>
    </row>
    <row r="795" spans="1:8">
      <c r="A795" s="536"/>
      <c r="B795" s="539"/>
      <c r="C795" s="540"/>
      <c r="D795" s="542"/>
      <c r="E795" s="542"/>
      <c r="F795" s="173" t="s">
        <v>93</v>
      </c>
      <c r="G795" s="174" t="s">
        <v>93</v>
      </c>
      <c r="H795" s="544"/>
    </row>
    <row r="796" spans="1:8" s="182" customFormat="1" ht="21" customHeight="1">
      <c r="A796" s="175">
        <v>11</v>
      </c>
      <c r="B796" s="176" t="s">
        <v>394</v>
      </c>
      <c r="C796" s="227"/>
      <c r="D796" s="178"/>
      <c r="E796" s="178"/>
      <c r="F796" s="179"/>
      <c r="G796" s="180" t="s">
        <v>63</v>
      </c>
      <c r="H796" s="181"/>
    </row>
    <row r="797" spans="1:8">
      <c r="A797" s="207">
        <v>11.1</v>
      </c>
      <c r="B797" s="184" t="s">
        <v>395</v>
      </c>
      <c r="C797" s="190"/>
      <c r="D797" s="185"/>
      <c r="E797" s="185"/>
      <c r="F797" s="186"/>
      <c r="G797" s="187" t="s">
        <v>63</v>
      </c>
      <c r="H797" s="188"/>
    </row>
    <row r="798" spans="1:8">
      <c r="A798" s="189"/>
      <c r="B798" s="190" t="s">
        <v>161</v>
      </c>
      <c r="C798" s="191"/>
      <c r="D798" s="197">
        <v>20.02</v>
      </c>
      <c r="E798" s="193" t="s">
        <v>41</v>
      </c>
      <c r="F798" s="194">
        <v>2.08</v>
      </c>
      <c r="G798" s="255">
        <f>D798*F798</f>
        <v>41.641600000000004</v>
      </c>
      <c r="H798" s="239" t="s">
        <v>63</v>
      </c>
    </row>
    <row r="799" spans="1:8">
      <c r="A799" s="189"/>
      <c r="B799" s="190" t="s">
        <v>110</v>
      </c>
      <c r="C799" s="191"/>
      <c r="D799" s="250">
        <v>0.11</v>
      </c>
      <c r="E799" s="193" t="s">
        <v>82</v>
      </c>
      <c r="F799" s="194">
        <v>287.5</v>
      </c>
      <c r="G799" s="255">
        <f>D799*F799</f>
        <v>31.625</v>
      </c>
      <c r="H799" s="188"/>
    </row>
    <row r="800" spans="1:8">
      <c r="A800" s="189"/>
      <c r="B800" s="190" t="s">
        <v>212</v>
      </c>
      <c r="C800" s="191"/>
      <c r="D800" s="192">
        <v>6</v>
      </c>
      <c r="E800" s="193" t="s">
        <v>113</v>
      </c>
      <c r="F800" s="198">
        <v>1.44E-2</v>
      </c>
      <c r="G800" s="255">
        <f>D800*F800</f>
        <v>8.6400000000000005E-2</v>
      </c>
      <c r="H800" s="188"/>
    </row>
    <row r="801" spans="1:8">
      <c r="A801" s="199"/>
      <c r="B801" s="200"/>
      <c r="C801" s="201" t="s">
        <v>396</v>
      </c>
      <c r="D801" s="202">
        <v>1</v>
      </c>
      <c r="E801" s="203" t="s">
        <v>83</v>
      </c>
      <c r="F801" s="204" t="s">
        <v>54</v>
      </c>
      <c r="G801" s="252">
        <f>SUM(G798:G800)</f>
        <v>73.353000000000009</v>
      </c>
      <c r="H801" s="206" t="s">
        <v>115</v>
      </c>
    </row>
    <row r="802" spans="1:8">
      <c r="A802" s="207">
        <v>11.2</v>
      </c>
      <c r="B802" s="184" t="s">
        <v>397</v>
      </c>
      <c r="C802" s="190"/>
      <c r="D802" s="185"/>
      <c r="E802" s="185"/>
      <c r="F802" s="186"/>
      <c r="G802" s="187" t="s">
        <v>63</v>
      </c>
      <c r="H802" s="188"/>
    </row>
    <row r="803" spans="1:8">
      <c r="A803" s="189"/>
      <c r="B803" s="190" t="s">
        <v>161</v>
      </c>
      <c r="C803" s="191"/>
      <c r="D803" s="197">
        <v>21.51</v>
      </c>
      <c r="E803" s="193" t="s">
        <v>41</v>
      </c>
      <c r="F803" s="194">
        <v>2.08</v>
      </c>
      <c r="G803" s="255">
        <f>D803*F803</f>
        <v>44.740800000000007</v>
      </c>
      <c r="H803" s="239" t="s">
        <v>63</v>
      </c>
    </row>
    <row r="804" spans="1:8">
      <c r="A804" s="189"/>
      <c r="B804" s="190" t="s">
        <v>110</v>
      </c>
      <c r="C804" s="191"/>
      <c r="D804" s="250">
        <v>0.11</v>
      </c>
      <c r="E804" s="193" t="s">
        <v>82</v>
      </c>
      <c r="F804" s="194">
        <v>287.5</v>
      </c>
      <c r="G804" s="255">
        <f>D804*F804</f>
        <v>31.625</v>
      </c>
      <c r="H804" s="188"/>
    </row>
    <row r="805" spans="1:8">
      <c r="A805" s="189"/>
      <c r="B805" s="190" t="s">
        <v>212</v>
      </c>
      <c r="C805" s="191"/>
      <c r="D805" s="192">
        <v>6</v>
      </c>
      <c r="E805" s="193" t="s">
        <v>113</v>
      </c>
      <c r="F805" s="198">
        <v>1.44E-2</v>
      </c>
      <c r="G805" s="255">
        <f>D805*F805</f>
        <v>8.6400000000000005E-2</v>
      </c>
      <c r="H805" s="188"/>
    </row>
    <row r="806" spans="1:8">
      <c r="A806" s="199"/>
      <c r="B806" s="200"/>
      <c r="C806" s="201" t="s">
        <v>398</v>
      </c>
      <c r="D806" s="202">
        <v>1</v>
      </c>
      <c r="E806" s="203" t="s">
        <v>83</v>
      </c>
      <c r="F806" s="204" t="s">
        <v>54</v>
      </c>
      <c r="G806" s="252">
        <f>SUM(G803:G805)</f>
        <v>76.452200000000005</v>
      </c>
      <c r="H806" s="206" t="s">
        <v>115</v>
      </c>
    </row>
    <row r="807" spans="1:8">
      <c r="A807" s="207">
        <v>11.3</v>
      </c>
      <c r="B807" s="184" t="s">
        <v>399</v>
      </c>
      <c r="C807" s="190"/>
      <c r="D807" s="185"/>
      <c r="E807" s="185"/>
      <c r="F807" s="186"/>
      <c r="G807" s="187" t="s">
        <v>63</v>
      </c>
      <c r="H807" s="188"/>
    </row>
    <row r="808" spans="1:8">
      <c r="A808" s="189"/>
      <c r="B808" s="190" t="s">
        <v>161</v>
      </c>
      <c r="C808" s="191"/>
      <c r="D808" s="197">
        <v>21.51</v>
      </c>
      <c r="E808" s="193" t="s">
        <v>41</v>
      </c>
      <c r="F808" s="194">
        <v>2.08</v>
      </c>
      <c r="G808" s="255">
        <f>D808*F808</f>
        <v>44.740800000000007</v>
      </c>
      <c r="H808" s="239" t="s">
        <v>63</v>
      </c>
    </row>
    <row r="809" spans="1:8">
      <c r="A809" s="189"/>
      <c r="B809" s="190" t="s">
        <v>110</v>
      </c>
      <c r="C809" s="191"/>
      <c r="D809" s="250">
        <v>0.11</v>
      </c>
      <c r="E809" s="193" t="s">
        <v>82</v>
      </c>
      <c r="F809" s="194">
        <v>287.5</v>
      </c>
      <c r="G809" s="255">
        <f>D809*F809</f>
        <v>31.625</v>
      </c>
      <c r="H809" s="188"/>
    </row>
    <row r="810" spans="1:8">
      <c r="A810" s="189"/>
      <c r="B810" s="190" t="s">
        <v>400</v>
      </c>
      <c r="C810" s="191"/>
      <c r="D810" s="197">
        <v>0.25</v>
      </c>
      <c r="E810" s="193" t="s">
        <v>113</v>
      </c>
      <c r="F810" s="291">
        <v>25</v>
      </c>
      <c r="G810" s="255">
        <f>D810*F810</f>
        <v>6.25</v>
      </c>
      <c r="H810" s="188"/>
    </row>
    <row r="811" spans="1:8">
      <c r="A811" s="189"/>
      <c r="B811" s="190" t="s">
        <v>212</v>
      </c>
      <c r="C811" s="191"/>
      <c r="D811" s="192">
        <v>6</v>
      </c>
      <c r="E811" s="193" t="s">
        <v>113</v>
      </c>
      <c r="F811" s="198">
        <v>1.44E-2</v>
      </c>
      <c r="G811" s="255">
        <f>D811*F811</f>
        <v>8.6400000000000005E-2</v>
      </c>
      <c r="H811" s="188"/>
    </row>
    <row r="812" spans="1:8">
      <c r="A812" s="199"/>
      <c r="B812" s="200"/>
      <c r="C812" s="201" t="s">
        <v>401</v>
      </c>
      <c r="D812" s="202">
        <v>1</v>
      </c>
      <c r="E812" s="203" t="s">
        <v>83</v>
      </c>
      <c r="F812" s="204" t="s">
        <v>54</v>
      </c>
      <c r="G812" s="252">
        <f>SUM(G808:G811)</f>
        <v>82.702200000000005</v>
      </c>
      <c r="H812" s="206" t="s">
        <v>115</v>
      </c>
    </row>
    <row r="813" spans="1:8">
      <c r="A813" s="207">
        <v>11.4</v>
      </c>
      <c r="B813" s="284" t="s">
        <v>402</v>
      </c>
      <c r="C813" s="191"/>
      <c r="D813" s="208"/>
      <c r="E813" s="208"/>
      <c r="F813" s="209"/>
      <c r="G813" s="210" t="s">
        <v>63</v>
      </c>
      <c r="H813" s="211"/>
    </row>
    <row r="814" spans="1:8">
      <c r="A814" s="189"/>
      <c r="B814" s="190" t="s">
        <v>161</v>
      </c>
      <c r="C814" s="191"/>
      <c r="D814" s="197">
        <v>20.02</v>
      </c>
      <c r="E814" s="193" t="s">
        <v>41</v>
      </c>
      <c r="F814" s="194">
        <v>2.08</v>
      </c>
      <c r="G814" s="255">
        <f t="shared" ref="G814:G819" si="17">D814*F814</f>
        <v>41.641600000000004</v>
      </c>
      <c r="H814" s="239" t="s">
        <v>63</v>
      </c>
    </row>
    <row r="815" spans="1:8">
      <c r="A815" s="189"/>
      <c r="B815" s="190" t="s">
        <v>224</v>
      </c>
      <c r="C815" s="191"/>
      <c r="D815" s="250">
        <v>8.42</v>
      </c>
      <c r="E815" s="193" t="s">
        <v>41</v>
      </c>
      <c r="F815" s="194">
        <v>5.47</v>
      </c>
      <c r="G815" s="255">
        <f t="shared" si="17"/>
        <v>46.057399999999994</v>
      </c>
      <c r="H815" s="196" t="s">
        <v>63</v>
      </c>
    </row>
    <row r="816" spans="1:8">
      <c r="A816" s="189"/>
      <c r="B816" s="190" t="s">
        <v>225</v>
      </c>
      <c r="C816" s="191"/>
      <c r="D816" s="250">
        <v>28.03</v>
      </c>
      <c r="E816" s="193" t="s">
        <v>41</v>
      </c>
      <c r="F816" s="194">
        <v>2.8</v>
      </c>
      <c r="G816" s="255">
        <f t="shared" si="17"/>
        <v>78.483999999999995</v>
      </c>
      <c r="H816" s="188"/>
    </row>
    <row r="817" spans="1:8">
      <c r="A817" s="285"/>
      <c r="B817" s="190" t="s">
        <v>226</v>
      </c>
      <c r="C817" s="191"/>
      <c r="D817" s="250">
        <v>0.5</v>
      </c>
      <c r="E817" s="193" t="s">
        <v>41</v>
      </c>
      <c r="F817" s="295">
        <v>65</v>
      </c>
      <c r="G817" s="255">
        <f t="shared" si="17"/>
        <v>32.5</v>
      </c>
      <c r="H817" s="211"/>
    </row>
    <row r="818" spans="1:8">
      <c r="A818" s="285"/>
      <c r="B818" s="190" t="s">
        <v>110</v>
      </c>
      <c r="C818" s="191"/>
      <c r="D818" s="250">
        <v>0.11</v>
      </c>
      <c r="E818" s="193" t="s">
        <v>82</v>
      </c>
      <c r="F818" s="194">
        <v>287.5</v>
      </c>
      <c r="G818" s="255">
        <f t="shared" si="17"/>
        <v>31.625</v>
      </c>
      <c r="H818" s="211"/>
    </row>
    <row r="819" spans="1:8">
      <c r="A819" s="285"/>
      <c r="B819" s="190" t="s">
        <v>212</v>
      </c>
      <c r="C819" s="191"/>
      <c r="D819" s="192">
        <v>10</v>
      </c>
      <c r="E819" s="193" t="s">
        <v>113</v>
      </c>
      <c r="F819" s="198">
        <v>1.44E-2</v>
      </c>
      <c r="G819" s="255">
        <f t="shared" si="17"/>
        <v>0.14399999999999999</v>
      </c>
      <c r="H819" s="211"/>
    </row>
    <row r="820" spans="1:8">
      <c r="A820" s="199"/>
      <c r="B820" s="296"/>
      <c r="C820" s="201" t="s">
        <v>403</v>
      </c>
      <c r="D820" s="202">
        <v>1</v>
      </c>
      <c r="E820" s="203" t="s">
        <v>83</v>
      </c>
      <c r="F820" s="204" t="s">
        <v>54</v>
      </c>
      <c r="G820" s="252">
        <f>SUM(G814:G819)</f>
        <v>230.452</v>
      </c>
      <c r="H820" s="206" t="s">
        <v>115</v>
      </c>
    </row>
    <row r="821" spans="1:8">
      <c r="A821" s="207">
        <v>11.5</v>
      </c>
      <c r="B821" s="284" t="s">
        <v>404</v>
      </c>
      <c r="C821" s="191"/>
      <c r="D821" s="208"/>
      <c r="E821" s="208"/>
      <c r="F821" s="209"/>
      <c r="G821" s="210" t="s">
        <v>63</v>
      </c>
      <c r="H821" s="211"/>
    </row>
    <row r="822" spans="1:8">
      <c r="A822" s="189"/>
      <c r="B822" s="190" t="s">
        <v>161</v>
      </c>
      <c r="C822" s="191"/>
      <c r="D822" s="197">
        <v>20.02</v>
      </c>
      <c r="E822" s="193" t="s">
        <v>41</v>
      </c>
      <c r="F822" s="194">
        <v>2.08</v>
      </c>
      <c r="G822" s="255">
        <f t="shared" ref="G822:G827" si="18">D822*F822</f>
        <v>41.641600000000004</v>
      </c>
      <c r="H822" s="239" t="s">
        <v>63</v>
      </c>
    </row>
    <row r="823" spans="1:8">
      <c r="A823" s="189"/>
      <c r="B823" s="190" t="s">
        <v>224</v>
      </c>
      <c r="C823" s="191"/>
      <c r="D823" s="250">
        <v>8.42</v>
      </c>
      <c r="E823" s="193" t="s">
        <v>41</v>
      </c>
      <c r="F823" s="194">
        <v>5.47</v>
      </c>
      <c r="G823" s="255">
        <f t="shared" si="18"/>
        <v>46.057399999999994</v>
      </c>
      <c r="H823" s="196" t="s">
        <v>63</v>
      </c>
    </row>
    <row r="824" spans="1:8">
      <c r="A824" s="189"/>
      <c r="B824" s="190" t="s">
        <v>229</v>
      </c>
      <c r="C824" s="191"/>
      <c r="D824" s="250">
        <v>22</v>
      </c>
      <c r="E824" s="193" t="s">
        <v>41</v>
      </c>
      <c r="F824" s="194">
        <v>2.2000000000000002</v>
      </c>
      <c r="G824" s="255">
        <f t="shared" si="18"/>
        <v>48.400000000000006</v>
      </c>
      <c r="H824" s="188"/>
    </row>
    <row r="825" spans="1:8">
      <c r="A825" s="285"/>
      <c r="B825" s="190" t="s">
        <v>226</v>
      </c>
      <c r="C825" s="191"/>
      <c r="D825" s="250">
        <v>0.5</v>
      </c>
      <c r="E825" s="193" t="s">
        <v>41</v>
      </c>
      <c r="F825" s="295">
        <v>65</v>
      </c>
      <c r="G825" s="255">
        <f t="shared" si="18"/>
        <v>32.5</v>
      </c>
      <c r="H825" s="211"/>
    </row>
    <row r="826" spans="1:8">
      <c r="A826" s="285"/>
      <c r="B826" s="190" t="s">
        <v>110</v>
      </c>
      <c r="C826" s="191"/>
      <c r="D826" s="250">
        <v>0.11</v>
      </c>
      <c r="E826" s="193" t="s">
        <v>82</v>
      </c>
      <c r="F826" s="194">
        <v>287.5</v>
      </c>
      <c r="G826" s="255">
        <f t="shared" si="18"/>
        <v>31.625</v>
      </c>
      <c r="H826" s="211"/>
    </row>
    <row r="827" spans="1:8">
      <c r="A827" s="285"/>
      <c r="B827" s="190" t="s">
        <v>212</v>
      </c>
      <c r="C827" s="191"/>
      <c r="D827" s="192">
        <v>10</v>
      </c>
      <c r="E827" s="193" t="s">
        <v>113</v>
      </c>
      <c r="F827" s="198">
        <v>1.44E-2</v>
      </c>
      <c r="G827" s="255">
        <f t="shared" si="18"/>
        <v>0.14399999999999999</v>
      </c>
      <c r="H827" s="211"/>
    </row>
    <row r="828" spans="1:8" ht="21.75" thickBot="1">
      <c r="A828" s="216"/>
      <c r="B828" s="293"/>
      <c r="C828" s="218" t="s">
        <v>405</v>
      </c>
      <c r="D828" s="219">
        <v>1</v>
      </c>
      <c r="E828" s="258" t="s">
        <v>83</v>
      </c>
      <c r="F828" s="259" t="s">
        <v>54</v>
      </c>
      <c r="G828" s="260">
        <f>SUM(G822:G827)</f>
        <v>200.36799999999999</v>
      </c>
      <c r="H828" s="290" t="s">
        <v>115</v>
      </c>
    </row>
    <row r="829" spans="1:8">
      <c r="A829" s="223"/>
      <c r="B829" s="223"/>
      <c r="C829" s="223"/>
      <c r="D829" s="224"/>
      <c r="E829" s="261"/>
      <c r="F829" s="262"/>
      <c r="G829" s="545" t="str">
        <f>$G$37</f>
        <v xml:space="preserve"> เมษายน 2549</v>
      </c>
      <c r="H829" s="545"/>
    </row>
    <row r="830" spans="1:8" ht="21.75">
      <c r="A830" s="533" t="s">
        <v>406</v>
      </c>
      <c r="B830" s="533"/>
      <c r="C830" s="533"/>
      <c r="D830" s="533"/>
      <c r="E830" s="533"/>
      <c r="F830" s="533"/>
      <c r="G830" s="533"/>
      <c r="H830" s="533"/>
    </row>
    <row r="831" spans="1:8" ht="25.5" customHeight="1" thickBot="1">
      <c r="A831" s="547" t="s">
        <v>123</v>
      </c>
      <c r="B831" s="547"/>
      <c r="C831" s="547"/>
      <c r="D831" s="547"/>
      <c r="E831" s="547"/>
      <c r="F831" s="547"/>
      <c r="G831" s="547"/>
      <c r="H831" s="547"/>
    </row>
    <row r="832" spans="1:8">
      <c r="A832" s="535" t="s">
        <v>91</v>
      </c>
      <c r="B832" s="537" t="s">
        <v>0</v>
      </c>
      <c r="C832" s="538"/>
      <c r="D832" s="541" t="s">
        <v>1</v>
      </c>
      <c r="E832" s="541" t="s">
        <v>2</v>
      </c>
      <c r="F832" s="171" t="s">
        <v>104</v>
      </c>
      <c r="G832" s="172" t="s">
        <v>105</v>
      </c>
      <c r="H832" s="543" t="s">
        <v>12</v>
      </c>
    </row>
    <row r="833" spans="1:8">
      <c r="A833" s="536"/>
      <c r="B833" s="539"/>
      <c r="C833" s="540"/>
      <c r="D833" s="542"/>
      <c r="E833" s="542"/>
      <c r="F833" s="173" t="s">
        <v>93</v>
      </c>
      <c r="G833" s="174" t="s">
        <v>93</v>
      </c>
      <c r="H833" s="544"/>
    </row>
    <row r="834" spans="1:8" ht="19.5" customHeight="1">
      <c r="A834" s="207">
        <v>11.6</v>
      </c>
      <c r="B834" s="284" t="s">
        <v>407</v>
      </c>
      <c r="C834" s="191"/>
      <c r="D834" s="208"/>
      <c r="E834" s="208"/>
      <c r="F834" s="209"/>
      <c r="G834" s="210" t="s">
        <v>63</v>
      </c>
      <c r="H834" s="211"/>
    </row>
    <row r="835" spans="1:8" ht="19.5" customHeight="1">
      <c r="A835" s="189"/>
      <c r="B835" s="190" t="s">
        <v>161</v>
      </c>
      <c r="C835" s="191"/>
      <c r="D835" s="197">
        <v>20.02</v>
      </c>
      <c r="E835" s="193" t="s">
        <v>41</v>
      </c>
      <c r="F835" s="194">
        <v>2.08</v>
      </c>
      <c r="G835" s="255">
        <f t="shared" ref="G835:G841" si="19">D835*F835</f>
        <v>41.641600000000004</v>
      </c>
      <c r="H835" s="239" t="s">
        <v>63</v>
      </c>
    </row>
    <row r="836" spans="1:8" ht="19.5" customHeight="1">
      <c r="A836" s="189"/>
      <c r="B836" s="190" t="s">
        <v>224</v>
      </c>
      <c r="C836" s="191"/>
      <c r="D836" s="250">
        <v>8.42</v>
      </c>
      <c r="E836" s="193" t="s">
        <v>41</v>
      </c>
      <c r="F836" s="194">
        <v>5.47</v>
      </c>
      <c r="G836" s="255">
        <f t="shared" si="19"/>
        <v>46.057399999999994</v>
      </c>
      <c r="H836" s="196" t="s">
        <v>63</v>
      </c>
    </row>
    <row r="837" spans="1:8" ht="19.5" customHeight="1">
      <c r="A837" s="189"/>
      <c r="B837" s="190" t="s">
        <v>408</v>
      </c>
      <c r="C837" s="191"/>
      <c r="D837" s="250">
        <v>25.96</v>
      </c>
      <c r="E837" s="193" t="s">
        <v>41</v>
      </c>
      <c r="F837" s="194">
        <v>2.8</v>
      </c>
      <c r="G837" s="255">
        <f t="shared" si="19"/>
        <v>72.688000000000002</v>
      </c>
      <c r="H837" s="188"/>
    </row>
    <row r="838" spans="1:8" ht="19.5" customHeight="1">
      <c r="A838" s="285"/>
      <c r="B838" s="190" t="s">
        <v>226</v>
      </c>
      <c r="C838" s="191"/>
      <c r="D838" s="250">
        <v>0.5</v>
      </c>
      <c r="E838" s="193" t="s">
        <v>41</v>
      </c>
      <c r="F838" s="295">
        <v>65</v>
      </c>
      <c r="G838" s="255">
        <f t="shared" si="19"/>
        <v>32.5</v>
      </c>
      <c r="H838" s="211"/>
    </row>
    <row r="839" spans="1:8" ht="19.5" customHeight="1">
      <c r="A839" s="285"/>
      <c r="B839" s="190" t="s">
        <v>110</v>
      </c>
      <c r="C839" s="191"/>
      <c r="D839" s="250">
        <v>0.11</v>
      </c>
      <c r="E839" s="193" t="s">
        <v>82</v>
      </c>
      <c r="F839" s="194">
        <v>287.5</v>
      </c>
      <c r="G839" s="255">
        <f t="shared" si="19"/>
        <v>31.625</v>
      </c>
      <c r="H839" s="211"/>
    </row>
    <row r="840" spans="1:8" ht="19.5" customHeight="1">
      <c r="A840" s="285"/>
      <c r="B840" s="190" t="s">
        <v>212</v>
      </c>
      <c r="C840" s="191"/>
      <c r="D840" s="192">
        <v>10</v>
      </c>
      <c r="E840" s="193" t="s">
        <v>113</v>
      </c>
      <c r="F840" s="198">
        <v>1.44E-2</v>
      </c>
      <c r="G840" s="255">
        <f t="shared" si="19"/>
        <v>0.14399999999999999</v>
      </c>
      <c r="H840" s="211"/>
    </row>
    <row r="841" spans="1:8" ht="19.5" customHeight="1">
      <c r="A841" s="189"/>
      <c r="B841" s="190" t="s">
        <v>235</v>
      </c>
      <c r="C841" s="191"/>
      <c r="D841" s="197">
        <v>0.02</v>
      </c>
      <c r="E841" s="193" t="s">
        <v>41</v>
      </c>
      <c r="F841" s="194">
        <v>150</v>
      </c>
      <c r="G841" s="255">
        <f t="shared" si="19"/>
        <v>3</v>
      </c>
      <c r="H841" s="188"/>
    </row>
    <row r="842" spans="1:8" ht="19.5" customHeight="1">
      <c r="A842" s="199"/>
      <c r="B842" s="296"/>
      <c r="C842" s="201" t="s">
        <v>409</v>
      </c>
      <c r="D842" s="202">
        <v>1</v>
      </c>
      <c r="E842" s="203" t="s">
        <v>83</v>
      </c>
      <c r="F842" s="204" t="s">
        <v>54</v>
      </c>
      <c r="G842" s="252">
        <f>SUM(G835:G841)</f>
        <v>227.65600000000001</v>
      </c>
      <c r="H842" s="206" t="s">
        <v>115</v>
      </c>
    </row>
    <row r="843" spans="1:8" ht="19.5" customHeight="1">
      <c r="A843" s="207">
        <v>11.7</v>
      </c>
      <c r="B843" s="284" t="s">
        <v>410</v>
      </c>
      <c r="C843" s="191"/>
      <c r="D843" s="208"/>
      <c r="E843" s="208"/>
      <c r="F843" s="209"/>
      <c r="G843" s="210" t="s">
        <v>63</v>
      </c>
      <c r="H843" s="211"/>
    </row>
    <row r="844" spans="1:8" ht="19.5" customHeight="1">
      <c r="A844" s="189"/>
      <c r="B844" s="190" t="s">
        <v>161</v>
      </c>
      <c r="C844" s="191"/>
      <c r="D844" s="197">
        <v>20.02</v>
      </c>
      <c r="E844" s="193" t="s">
        <v>41</v>
      </c>
      <c r="F844" s="194">
        <v>2.08</v>
      </c>
      <c r="G844" s="255">
        <f t="shared" ref="G844:G851" si="20">D844*F844</f>
        <v>41.641600000000004</v>
      </c>
      <c r="H844" s="239" t="s">
        <v>63</v>
      </c>
    </row>
    <row r="845" spans="1:8" ht="19.5" customHeight="1">
      <c r="A845" s="189"/>
      <c r="B845" s="190" t="s">
        <v>224</v>
      </c>
      <c r="C845" s="191"/>
      <c r="D845" s="250">
        <v>8.42</v>
      </c>
      <c r="E845" s="193" t="s">
        <v>41</v>
      </c>
      <c r="F845" s="194">
        <v>5.47</v>
      </c>
      <c r="G845" s="255">
        <f t="shared" si="20"/>
        <v>46.057399999999994</v>
      </c>
      <c r="H845" s="196" t="s">
        <v>63</v>
      </c>
    </row>
    <row r="846" spans="1:8" ht="19.5" customHeight="1">
      <c r="A846" s="189"/>
      <c r="B846" s="190" t="s">
        <v>411</v>
      </c>
      <c r="C846" s="191"/>
      <c r="D846" s="250">
        <v>25.96</v>
      </c>
      <c r="E846" s="193" t="s">
        <v>41</v>
      </c>
      <c r="F846" s="194">
        <v>2.8</v>
      </c>
      <c r="G846" s="255">
        <f t="shared" si="20"/>
        <v>72.688000000000002</v>
      </c>
      <c r="H846" s="188"/>
    </row>
    <row r="847" spans="1:8" ht="19.5" customHeight="1">
      <c r="A847" s="285"/>
      <c r="B847" s="190" t="s">
        <v>226</v>
      </c>
      <c r="C847" s="191"/>
      <c r="D847" s="250">
        <v>0.5</v>
      </c>
      <c r="E847" s="193" t="s">
        <v>41</v>
      </c>
      <c r="F847" s="295">
        <v>65</v>
      </c>
      <c r="G847" s="255">
        <f t="shared" si="20"/>
        <v>32.5</v>
      </c>
      <c r="H847" s="211"/>
    </row>
    <row r="848" spans="1:8" ht="19.5" customHeight="1">
      <c r="A848" s="285"/>
      <c r="B848" s="190" t="s">
        <v>110</v>
      </c>
      <c r="C848" s="191"/>
      <c r="D848" s="250">
        <v>0.11</v>
      </c>
      <c r="E848" s="193" t="s">
        <v>82</v>
      </c>
      <c r="F848" s="194">
        <v>287.5</v>
      </c>
      <c r="G848" s="255">
        <f t="shared" si="20"/>
        <v>31.625</v>
      </c>
      <c r="H848" s="211"/>
    </row>
    <row r="849" spans="1:8" ht="19.5" customHeight="1">
      <c r="A849" s="285"/>
      <c r="B849" s="190" t="s">
        <v>212</v>
      </c>
      <c r="C849" s="191"/>
      <c r="D849" s="192">
        <v>10</v>
      </c>
      <c r="E849" s="193" t="s">
        <v>113</v>
      </c>
      <c r="F849" s="198">
        <v>1.44E-2</v>
      </c>
      <c r="G849" s="255">
        <f>D849*F849</f>
        <v>0.14399999999999999</v>
      </c>
      <c r="H849" s="211"/>
    </row>
    <row r="850" spans="1:8" ht="19.5" customHeight="1">
      <c r="A850" s="285"/>
      <c r="B850" s="190" t="s">
        <v>412</v>
      </c>
      <c r="C850" s="191"/>
      <c r="D850" s="197">
        <v>1.5</v>
      </c>
      <c r="E850" s="193" t="s">
        <v>164</v>
      </c>
      <c r="F850" s="314">
        <v>20</v>
      </c>
      <c r="G850" s="255">
        <f t="shared" si="20"/>
        <v>30</v>
      </c>
      <c r="H850" s="211"/>
    </row>
    <row r="851" spans="1:8" ht="19.5" customHeight="1">
      <c r="A851" s="189"/>
      <c r="B851" s="190" t="s">
        <v>235</v>
      </c>
      <c r="C851" s="191"/>
      <c r="D851" s="197">
        <v>0.02</v>
      </c>
      <c r="E851" s="193" t="s">
        <v>41</v>
      </c>
      <c r="F851" s="194">
        <v>150</v>
      </c>
      <c r="G851" s="255">
        <f t="shared" si="20"/>
        <v>3</v>
      </c>
      <c r="H851" s="188"/>
    </row>
    <row r="852" spans="1:8" ht="19.5" customHeight="1">
      <c r="A852" s="199"/>
      <c r="B852" s="296"/>
      <c r="C852" s="335" t="s">
        <v>413</v>
      </c>
      <c r="D852" s="202">
        <v>1</v>
      </c>
      <c r="E852" s="203" t="s">
        <v>83</v>
      </c>
      <c r="F852" s="204" t="s">
        <v>54</v>
      </c>
      <c r="G852" s="252">
        <f>SUM(G844:G851)</f>
        <v>257.65600000000001</v>
      </c>
      <c r="H852" s="206" t="s">
        <v>115</v>
      </c>
    </row>
    <row r="853" spans="1:8" ht="19.5" customHeight="1">
      <c r="A853" s="207">
        <v>11.8</v>
      </c>
      <c r="B853" s="184" t="s">
        <v>414</v>
      </c>
      <c r="C853" s="190"/>
      <c r="D853" s="185"/>
      <c r="E853" s="185"/>
      <c r="F853" s="186"/>
      <c r="G853" s="187" t="s">
        <v>63</v>
      </c>
      <c r="H853" s="188"/>
    </row>
    <row r="854" spans="1:8" ht="19.5" customHeight="1">
      <c r="A854" s="189"/>
      <c r="B854" s="190" t="s">
        <v>415</v>
      </c>
      <c r="C854" s="191"/>
      <c r="D854" s="192">
        <v>105</v>
      </c>
      <c r="E854" s="193" t="s">
        <v>233</v>
      </c>
      <c r="F854" s="194">
        <v>1.5</v>
      </c>
      <c r="G854" s="255">
        <f t="shared" ref="G854:G859" si="21">D854*F854</f>
        <v>157.5</v>
      </c>
      <c r="H854" s="188"/>
    </row>
    <row r="855" spans="1:8" ht="19.5" customHeight="1">
      <c r="A855" s="189"/>
      <c r="B855" s="190" t="s">
        <v>161</v>
      </c>
      <c r="C855" s="191"/>
      <c r="D855" s="197">
        <v>21.51</v>
      </c>
      <c r="E855" s="193" t="s">
        <v>41</v>
      </c>
      <c r="F855" s="194">
        <v>2.08</v>
      </c>
      <c r="G855" s="255">
        <f t="shared" si="21"/>
        <v>44.740800000000007</v>
      </c>
      <c r="H855" s="239" t="s">
        <v>63</v>
      </c>
    </row>
    <row r="856" spans="1:8" ht="19.5" customHeight="1">
      <c r="A856" s="189"/>
      <c r="B856" s="190" t="s">
        <v>234</v>
      </c>
      <c r="C856" s="191"/>
      <c r="D856" s="250">
        <v>0.25</v>
      </c>
      <c r="E856" s="193" t="s">
        <v>41</v>
      </c>
      <c r="F856" s="194">
        <v>5.47</v>
      </c>
      <c r="G856" s="255">
        <f t="shared" si="21"/>
        <v>1.3674999999999999</v>
      </c>
      <c r="H856" s="188"/>
    </row>
    <row r="857" spans="1:8" ht="19.5" customHeight="1">
      <c r="A857" s="189"/>
      <c r="B857" s="190" t="s">
        <v>110</v>
      </c>
      <c r="C857" s="191"/>
      <c r="D857" s="250">
        <v>0.11</v>
      </c>
      <c r="E857" s="193" t="s">
        <v>82</v>
      </c>
      <c r="F857" s="194">
        <v>287.5</v>
      </c>
      <c r="G857" s="255">
        <f t="shared" si="21"/>
        <v>31.625</v>
      </c>
      <c r="H857" s="188"/>
    </row>
    <row r="858" spans="1:8" ht="19.5" customHeight="1">
      <c r="A858" s="189"/>
      <c r="B858" s="190" t="s">
        <v>212</v>
      </c>
      <c r="C858" s="191"/>
      <c r="D858" s="192">
        <v>10</v>
      </c>
      <c r="E858" s="193" t="s">
        <v>113</v>
      </c>
      <c r="F858" s="198">
        <v>1.44E-2</v>
      </c>
      <c r="G858" s="255">
        <f t="shared" si="21"/>
        <v>0.14399999999999999</v>
      </c>
      <c r="H858" s="188"/>
    </row>
    <row r="859" spans="1:8" ht="19.5" customHeight="1">
      <c r="A859" s="189"/>
      <c r="B859" s="190" t="s">
        <v>235</v>
      </c>
      <c r="C859" s="191"/>
      <c r="D859" s="197">
        <v>0.02</v>
      </c>
      <c r="E859" s="193" t="s">
        <v>41</v>
      </c>
      <c r="F859" s="194">
        <v>150</v>
      </c>
      <c r="G859" s="255">
        <f t="shared" si="21"/>
        <v>3</v>
      </c>
      <c r="H859" s="188"/>
    </row>
    <row r="860" spans="1:8" ht="19.5" customHeight="1">
      <c r="A860" s="297"/>
      <c r="B860" s="298"/>
      <c r="C860" s="299" t="s">
        <v>416</v>
      </c>
      <c r="D860" s="300">
        <v>1</v>
      </c>
      <c r="E860" s="301" t="s">
        <v>83</v>
      </c>
      <c r="F860" s="302" t="s">
        <v>54</v>
      </c>
      <c r="G860" s="303">
        <f>SUM(G854:G859)</f>
        <v>238.37730000000002</v>
      </c>
      <c r="H860" s="304" t="s">
        <v>115</v>
      </c>
    </row>
    <row r="861" spans="1:8" ht="19.5" customHeight="1">
      <c r="A861" s="207">
        <v>11.9</v>
      </c>
      <c r="B861" s="184" t="s">
        <v>417</v>
      </c>
      <c r="C861" s="190"/>
      <c r="D861" s="185"/>
      <c r="E861" s="185"/>
      <c r="F861" s="186"/>
      <c r="G861" s="187" t="s">
        <v>63</v>
      </c>
      <c r="H861" s="188"/>
    </row>
    <row r="862" spans="1:8" ht="19.5" customHeight="1">
      <c r="A862" s="189"/>
      <c r="B862" s="190" t="s">
        <v>418</v>
      </c>
      <c r="C862" s="191"/>
      <c r="D862" s="192">
        <v>105</v>
      </c>
      <c r="E862" s="193" t="s">
        <v>233</v>
      </c>
      <c r="F862" s="194">
        <v>1.8</v>
      </c>
      <c r="G862" s="255">
        <f t="shared" ref="G862:G867" si="22">D862*F862</f>
        <v>189</v>
      </c>
      <c r="H862" s="188"/>
    </row>
    <row r="863" spans="1:8" ht="19.5" customHeight="1">
      <c r="A863" s="189"/>
      <c r="B863" s="190" t="s">
        <v>161</v>
      </c>
      <c r="C863" s="191"/>
      <c r="D863" s="197">
        <v>21.51</v>
      </c>
      <c r="E863" s="193" t="s">
        <v>41</v>
      </c>
      <c r="F863" s="194">
        <v>2.08</v>
      </c>
      <c r="G863" s="255">
        <f t="shared" si="22"/>
        <v>44.740800000000007</v>
      </c>
      <c r="H863" s="239" t="s">
        <v>63</v>
      </c>
    </row>
    <row r="864" spans="1:8" ht="19.5" customHeight="1">
      <c r="A864" s="189"/>
      <c r="B864" s="190" t="s">
        <v>234</v>
      </c>
      <c r="C864" s="191"/>
      <c r="D864" s="250">
        <v>0.25</v>
      </c>
      <c r="E864" s="193" t="s">
        <v>41</v>
      </c>
      <c r="F864" s="194">
        <v>5.47</v>
      </c>
      <c r="G864" s="255">
        <f t="shared" si="22"/>
        <v>1.3674999999999999</v>
      </c>
      <c r="H864" s="188"/>
    </row>
    <row r="865" spans="1:8" ht="19.5" customHeight="1">
      <c r="A865" s="189"/>
      <c r="B865" s="190" t="s">
        <v>110</v>
      </c>
      <c r="C865" s="191"/>
      <c r="D865" s="250">
        <v>0.11</v>
      </c>
      <c r="E865" s="193" t="s">
        <v>82</v>
      </c>
      <c r="F865" s="194">
        <v>287.5</v>
      </c>
      <c r="G865" s="255">
        <f t="shared" si="22"/>
        <v>31.625</v>
      </c>
      <c r="H865" s="188"/>
    </row>
    <row r="866" spans="1:8" ht="19.5" customHeight="1">
      <c r="A866" s="189"/>
      <c r="B866" s="190" t="s">
        <v>212</v>
      </c>
      <c r="C866" s="191"/>
      <c r="D866" s="192">
        <v>10</v>
      </c>
      <c r="E866" s="193" t="s">
        <v>113</v>
      </c>
      <c r="F866" s="198">
        <v>1.44E-2</v>
      </c>
      <c r="G866" s="255">
        <f t="shared" si="22"/>
        <v>0.14399999999999999</v>
      </c>
      <c r="H866" s="188"/>
    </row>
    <row r="867" spans="1:8" ht="19.5" customHeight="1">
      <c r="A867" s="189"/>
      <c r="B867" s="190" t="s">
        <v>235</v>
      </c>
      <c r="C867" s="191"/>
      <c r="D867" s="197">
        <v>0.02</v>
      </c>
      <c r="E867" s="193" t="s">
        <v>41</v>
      </c>
      <c r="F867" s="194">
        <v>150</v>
      </c>
      <c r="G867" s="255">
        <f t="shared" si="22"/>
        <v>3</v>
      </c>
      <c r="H867" s="188"/>
    </row>
    <row r="868" spans="1:8" ht="19.5" customHeight="1" thickBot="1">
      <c r="A868" s="216"/>
      <c r="B868" s="217"/>
      <c r="C868" s="218" t="s">
        <v>419</v>
      </c>
      <c r="D868" s="219">
        <v>1</v>
      </c>
      <c r="E868" s="258" t="s">
        <v>83</v>
      </c>
      <c r="F868" s="259" t="s">
        <v>54</v>
      </c>
      <c r="G868" s="260">
        <f>SUM(G862:G867)</f>
        <v>269.87729999999999</v>
      </c>
      <c r="H868" s="290" t="s">
        <v>115</v>
      </c>
    </row>
    <row r="869" spans="1:8" ht="19.5" customHeight="1">
      <c r="A869" s="223"/>
      <c r="B869" s="223"/>
      <c r="C869" s="223"/>
      <c r="D869" s="224"/>
      <c r="E869" s="261"/>
      <c r="F869" s="262"/>
      <c r="G869" s="545" t="str">
        <f>$G$37</f>
        <v xml:space="preserve"> เมษายน 2549</v>
      </c>
      <c r="H869" s="545"/>
    </row>
    <row r="870" spans="1:8" ht="21.75">
      <c r="A870" s="533" t="s">
        <v>420</v>
      </c>
      <c r="B870" s="533"/>
      <c r="C870" s="533"/>
      <c r="D870" s="533"/>
      <c r="E870" s="533"/>
      <c r="F870" s="533"/>
      <c r="G870" s="533"/>
      <c r="H870" s="533"/>
    </row>
    <row r="871" spans="1:8" ht="35.25" customHeight="1" thickBot="1">
      <c r="A871" s="547" t="s">
        <v>123</v>
      </c>
      <c r="B871" s="547"/>
      <c r="C871" s="547"/>
      <c r="D871" s="547"/>
      <c r="E871" s="547"/>
      <c r="F871" s="547"/>
      <c r="G871" s="547"/>
      <c r="H871" s="547"/>
    </row>
    <row r="872" spans="1:8">
      <c r="A872" s="535" t="s">
        <v>91</v>
      </c>
      <c r="B872" s="537" t="s">
        <v>0</v>
      </c>
      <c r="C872" s="538"/>
      <c r="D872" s="541" t="s">
        <v>1</v>
      </c>
      <c r="E872" s="541" t="s">
        <v>2</v>
      </c>
      <c r="F872" s="171" t="s">
        <v>104</v>
      </c>
      <c r="G872" s="172" t="s">
        <v>105</v>
      </c>
      <c r="H872" s="543" t="s">
        <v>12</v>
      </c>
    </row>
    <row r="873" spans="1:8">
      <c r="A873" s="536"/>
      <c r="B873" s="539"/>
      <c r="C873" s="540"/>
      <c r="D873" s="542"/>
      <c r="E873" s="542"/>
      <c r="F873" s="173" t="s">
        <v>93</v>
      </c>
      <c r="G873" s="174" t="s">
        <v>93</v>
      </c>
      <c r="H873" s="544"/>
    </row>
    <row r="874" spans="1:8">
      <c r="A874" s="305">
        <v>11.1</v>
      </c>
      <c r="B874" s="184" t="s">
        <v>421</v>
      </c>
      <c r="C874" s="190"/>
      <c r="D874" s="185"/>
      <c r="E874" s="185"/>
      <c r="F874" s="186"/>
      <c r="G874" s="187" t="s">
        <v>63</v>
      </c>
      <c r="H874" s="188"/>
    </row>
    <row r="875" spans="1:8">
      <c r="A875" s="189"/>
      <c r="B875" s="190" t="s">
        <v>242</v>
      </c>
      <c r="C875" s="191"/>
      <c r="D875" s="192">
        <v>28</v>
      </c>
      <c r="E875" s="193" t="s">
        <v>233</v>
      </c>
      <c r="F875" s="194">
        <v>5</v>
      </c>
      <c r="G875" s="255">
        <f t="shared" ref="G875:G880" si="23">D875*F875</f>
        <v>140</v>
      </c>
      <c r="H875" s="188"/>
    </row>
    <row r="876" spans="1:8">
      <c r="A876" s="189"/>
      <c r="B876" s="190" t="s">
        <v>161</v>
      </c>
      <c r="C876" s="191"/>
      <c r="D876" s="197">
        <v>21.51</v>
      </c>
      <c r="E876" s="193" t="s">
        <v>41</v>
      </c>
      <c r="F876" s="194">
        <v>2.08</v>
      </c>
      <c r="G876" s="255">
        <f t="shared" si="23"/>
        <v>44.740800000000007</v>
      </c>
      <c r="H876" s="239" t="s">
        <v>63</v>
      </c>
    </row>
    <row r="877" spans="1:8">
      <c r="A877" s="189"/>
      <c r="B877" s="190" t="s">
        <v>234</v>
      </c>
      <c r="C877" s="191"/>
      <c r="D877" s="250">
        <v>0.25</v>
      </c>
      <c r="E877" s="193" t="s">
        <v>41</v>
      </c>
      <c r="F877" s="194">
        <v>5.47</v>
      </c>
      <c r="G877" s="255">
        <f t="shared" si="23"/>
        <v>1.3674999999999999</v>
      </c>
      <c r="H877" s="188"/>
    </row>
    <row r="878" spans="1:8">
      <c r="A878" s="189"/>
      <c r="B878" s="190" t="s">
        <v>110</v>
      </c>
      <c r="C878" s="191"/>
      <c r="D878" s="250">
        <v>0.11</v>
      </c>
      <c r="E878" s="193" t="s">
        <v>82</v>
      </c>
      <c r="F878" s="194">
        <v>287.5</v>
      </c>
      <c r="G878" s="255">
        <f t="shared" si="23"/>
        <v>31.625</v>
      </c>
      <c r="H878" s="188"/>
    </row>
    <row r="879" spans="1:8">
      <c r="A879" s="189"/>
      <c r="B879" s="190" t="s">
        <v>212</v>
      </c>
      <c r="C879" s="191"/>
      <c r="D879" s="192">
        <v>10</v>
      </c>
      <c r="E879" s="193" t="s">
        <v>113</v>
      </c>
      <c r="F879" s="198">
        <v>1.44E-2</v>
      </c>
      <c r="G879" s="255">
        <f t="shared" si="23"/>
        <v>0.14399999999999999</v>
      </c>
      <c r="H879" s="188"/>
    </row>
    <row r="880" spans="1:8">
      <c r="A880" s="189"/>
      <c r="B880" s="190" t="s">
        <v>235</v>
      </c>
      <c r="C880" s="191"/>
      <c r="D880" s="197">
        <v>0.02</v>
      </c>
      <c r="E880" s="193" t="s">
        <v>41</v>
      </c>
      <c r="F880" s="194">
        <v>150</v>
      </c>
      <c r="G880" s="255">
        <f t="shared" si="23"/>
        <v>3</v>
      </c>
      <c r="H880" s="188"/>
    </row>
    <row r="881" spans="1:8">
      <c r="A881" s="297"/>
      <c r="B881" s="298"/>
      <c r="C881" s="299" t="s">
        <v>422</v>
      </c>
      <c r="D881" s="300">
        <v>1</v>
      </c>
      <c r="E881" s="301" t="s">
        <v>83</v>
      </c>
      <c r="F881" s="302" t="s">
        <v>54</v>
      </c>
      <c r="G881" s="303">
        <f>SUM(G875:G880)</f>
        <v>220.87730000000002</v>
      </c>
      <c r="H881" s="304" t="s">
        <v>115</v>
      </c>
    </row>
    <row r="882" spans="1:8">
      <c r="A882" s="207">
        <v>11.11</v>
      </c>
      <c r="B882" s="184" t="s">
        <v>423</v>
      </c>
      <c r="C882" s="190"/>
      <c r="D882" s="185"/>
      <c r="E882" s="185"/>
      <c r="F882" s="186"/>
      <c r="G882" s="187" t="s">
        <v>63</v>
      </c>
      <c r="H882" s="188"/>
    </row>
    <row r="883" spans="1:8">
      <c r="A883" s="189"/>
      <c r="B883" s="190" t="s">
        <v>246</v>
      </c>
      <c r="C883" s="191"/>
      <c r="D883" s="192">
        <v>28</v>
      </c>
      <c r="E883" s="193" t="s">
        <v>233</v>
      </c>
      <c r="F883" s="194">
        <v>5.5</v>
      </c>
      <c r="G883" s="255">
        <f t="shared" ref="G883:G888" si="24">D883*F883</f>
        <v>154</v>
      </c>
      <c r="H883" s="188"/>
    </row>
    <row r="884" spans="1:8">
      <c r="A884" s="189"/>
      <c r="B884" s="190" t="s">
        <v>161</v>
      </c>
      <c r="C884" s="191"/>
      <c r="D884" s="197">
        <v>21.51</v>
      </c>
      <c r="E884" s="193" t="s">
        <v>41</v>
      </c>
      <c r="F884" s="194">
        <v>2.08</v>
      </c>
      <c r="G884" s="255">
        <f t="shared" si="24"/>
        <v>44.740800000000007</v>
      </c>
      <c r="H884" s="239" t="s">
        <v>63</v>
      </c>
    </row>
    <row r="885" spans="1:8">
      <c r="A885" s="189"/>
      <c r="B885" s="190" t="s">
        <v>234</v>
      </c>
      <c r="C885" s="191"/>
      <c r="D885" s="250">
        <v>0.25</v>
      </c>
      <c r="E885" s="193" t="s">
        <v>41</v>
      </c>
      <c r="F885" s="194">
        <v>5.47</v>
      </c>
      <c r="G885" s="255">
        <f t="shared" si="24"/>
        <v>1.3674999999999999</v>
      </c>
      <c r="H885" s="188"/>
    </row>
    <row r="886" spans="1:8">
      <c r="A886" s="189"/>
      <c r="B886" s="190" t="s">
        <v>110</v>
      </c>
      <c r="C886" s="191"/>
      <c r="D886" s="250">
        <v>0.11</v>
      </c>
      <c r="E886" s="193" t="s">
        <v>82</v>
      </c>
      <c r="F886" s="194">
        <v>287.5</v>
      </c>
      <c r="G886" s="255">
        <f t="shared" si="24"/>
        <v>31.625</v>
      </c>
      <c r="H886" s="188"/>
    </row>
    <row r="887" spans="1:8">
      <c r="A887" s="189"/>
      <c r="B887" s="190" t="s">
        <v>212</v>
      </c>
      <c r="C887" s="191"/>
      <c r="D887" s="192">
        <v>10</v>
      </c>
      <c r="E887" s="193" t="s">
        <v>113</v>
      </c>
      <c r="F887" s="198">
        <v>1.44E-2</v>
      </c>
      <c r="G887" s="255">
        <f t="shared" si="24"/>
        <v>0.14399999999999999</v>
      </c>
      <c r="H887" s="188"/>
    </row>
    <row r="888" spans="1:8">
      <c r="A888" s="189"/>
      <c r="B888" s="190" t="s">
        <v>235</v>
      </c>
      <c r="C888" s="191"/>
      <c r="D888" s="197">
        <v>0.02</v>
      </c>
      <c r="E888" s="193" t="s">
        <v>41</v>
      </c>
      <c r="F888" s="194">
        <v>150</v>
      </c>
      <c r="G888" s="255">
        <f t="shared" si="24"/>
        <v>3</v>
      </c>
      <c r="H888" s="188"/>
    </row>
    <row r="889" spans="1:8">
      <c r="A889" s="297"/>
      <c r="B889" s="298"/>
      <c r="C889" s="299" t="s">
        <v>424</v>
      </c>
      <c r="D889" s="300">
        <v>1</v>
      </c>
      <c r="E889" s="301" t="s">
        <v>83</v>
      </c>
      <c r="F889" s="302" t="s">
        <v>54</v>
      </c>
      <c r="G889" s="303">
        <f>SUM(G883:G888)</f>
        <v>234.87730000000002</v>
      </c>
      <c r="H889" s="304" t="s">
        <v>115</v>
      </c>
    </row>
    <row r="890" spans="1:8">
      <c r="A890" s="207">
        <v>11.12</v>
      </c>
      <c r="B890" s="184" t="s">
        <v>425</v>
      </c>
      <c r="C890" s="190"/>
      <c r="D890" s="185"/>
      <c r="E890" s="185"/>
      <c r="F890" s="186"/>
      <c r="G890" s="187" t="s">
        <v>63</v>
      </c>
      <c r="H890" s="188"/>
    </row>
    <row r="891" spans="1:8">
      <c r="A891" s="189"/>
      <c r="B891" s="190" t="s">
        <v>426</v>
      </c>
      <c r="C891" s="191"/>
      <c r="D891" s="192">
        <v>28</v>
      </c>
      <c r="E891" s="193" t="s">
        <v>233</v>
      </c>
      <c r="F891" s="194">
        <v>6.25</v>
      </c>
      <c r="G891" s="255">
        <f t="shared" ref="G891:G896" si="25">D891*F891</f>
        <v>175</v>
      </c>
      <c r="H891" s="188"/>
    </row>
    <row r="892" spans="1:8">
      <c r="A892" s="189"/>
      <c r="B892" s="190" t="s">
        <v>161</v>
      </c>
      <c r="C892" s="191"/>
      <c r="D892" s="197">
        <v>21.51</v>
      </c>
      <c r="E892" s="193" t="s">
        <v>41</v>
      </c>
      <c r="F892" s="194">
        <v>2.08</v>
      </c>
      <c r="G892" s="255">
        <f t="shared" si="25"/>
        <v>44.740800000000007</v>
      </c>
      <c r="H892" s="239" t="s">
        <v>63</v>
      </c>
    </row>
    <row r="893" spans="1:8">
      <c r="A893" s="189"/>
      <c r="B893" s="190" t="s">
        <v>234</v>
      </c>
      <c r="C893" s="191"/>
      <c r="D893" s="250">
        <v>0.25</v>
      </c>
      <c r="E893" s="193" t="s">
        <v>41</v>
      </c>
      <c r="F893" s="194">
        <v>5.47</v>
      </c>
      <c r="G893" s="255">
        <f t="shared" si="25"/>
        <v>1.3674999999999999</v>
      </c>
      <c r="H893" s="188"/>
    </row>
    <row r="894" spans="1:8">
      <c r="A894" s="189"/>
      <c r="B894" s="190" t="s">
        <v>110</v>
      </c>
      <c r="C894" s="191"/>
      <c r="D894" s="250">
        <v>0.11</v>
      </c>
      <c r="E894" s="193" t="s">
        <v>82</v>
      </c>
      <c r="F894" s="194">
        <v>287.5</v>
      </c>
      <c r="G894" s="255">
        <f t="shared" si="25"/>
        <v>31.625</v>
      </c>
      <c r="H894" s="188"/>
    </row>
    <row r="895" spans="1:8">
      <c r="A895" s="189"/>
      <c r="B895" s="190" t="s">
        <v>212</v>
      </c>
      <c r="C895" s="191"/>
      <c r="D895" s="192">
        <v>10</v>
      </c>
      <c r="E895" s="193" t="s">
        <v>113</v>
      </c>
      <c r="F895" s="198">
        <v>1.44E-2</v>
      </c>
      <c r="G895" s="255">
        <f t="shared" si="25"/>
        <v>0.14399999999999999</v>
      </c>
      <c r="H895" s="188"/>
    </row>
    <row r="896" spans="1:8">
      <c r="A896" s="189"/>
      <c r="B896" s="190" t="s">
        <v>235</v>
      </c>
      <c r="C896" s="191"/>
      <c r="D896" s="197">
        <v>0.02</v>
      </c>
      <c r="E896" s="193" t="s">
        <v>41</v>
      </c>
      <c r="F896" s="194">
        <v>150</v>
      </c>
      <c r="G896" s="255">
        <f t="shared" si="25"/>
        <v>3</v>
      </c>
      <c r="H896" s="188"/>
    </row>
    <row r="897" spans="1:8">
      <c r="A897" s="297"/>
      <c r="B897" s="298"/>
      <c r="C897" s="299" t="s">
        <v>427</v>
      </c>
      <c r="D897" s="300">
        <v>1</v>
      </c>
      <c r="E897" s="301" t="s">
        <v>83</v>
      </c>
      <c r="F897" s="302" t="s">
        <v>54</v>
      </c>
      <c r="G897" s="303">
        <f>SUM(G891:G896)</f>
        <v>255.87730000000002</v>
      </c>
      <c r="H897" s="304" t="s">
        <v>115</v>
      </c>
    </row>
    <row r="898" spans="1:8">
      <c r="A898" s="207">
        <v>11.13</v>
      </c>
      <c r="B898" s="184" t="s">
        <v>428</v>
      </c>
      <c r="C898" s="190"/>
      <c r="D898" s="185"/>
      <c r="E898" s="185"/>
      <c r="F898" s="186"/>
      <c r="G898" s="187" t="s">
        <v>63</v>
      </c>
      <c r="H898" s="188"/>
    </row>
    <row r="899" spans="1:8">
      <c r="A899" s="189"/>
      <c r="B899" s="190" t="s">
        <v>429</v>
      </c>
      <c r="C899" s="191"/>
      <c r="D899" s="192">
        <v>28</v>
      </c>
      <c r="E899" s="193" t="s">
        <v>233</v>
      </c>
      <c r="F899" s="194">
        <v>5.75</v>
      </c>
      <c r="G899" s="255">
        <f t="shared" ref="G899:G904" si="26">D899*F899</f>
        <v>161</v>
      </c>
      <c r="H899" s="188"/>
    </row>
    <row r="900" spans="1:8">
      <c r="A900" s="189"/>
      <c r="B900" s="190" t="s">
        <v>161</v>
      </c>
      <c r="C900" s="191"/>
      <c r="D900" s="197">
        <v>21.51</v>
      </c>
      <c r="E900" s="193" t="s">
        <v>41</v>
      </c>
      <c r="F900" s="194">
        <v>2.08</v>
      </c>
      <c r="G900" s="255">
        <f t="shared" si="26"/>
        <v>44.740800000000007</v>
      </c>
      <c r="H900" s="239" t="s">
        <v>63</v>
      </c>
    </row>
    <row r="901" spans="1:8">
      <c r="A901" s="189"/>
      <c r="B901" s="190" t="s">
        <v>234</v>
      </c>
      <c r="C901" s="191"/>
      <c r="D901" s="250">
        <v>0.25</v>
      </c>
      <c r="E901" s="193" t="s">
        <v>41</v>
      </c>
      <c r="F901" s="194">
        <v>5.47</v>
      </c>
      <c r="G901" s="255">
        <f t="shared" si="26"/>
        <v>1.3674999999999999</v>
      </c>
      <c r="H901" s="188"/>
    </row>
    <row r="902" spans="1:8">
      <c r="A902" s="189"/>
      <c r="B902" s="190" t="s">
        <v>110</v>
      </c>
      <c r="C902" s="191"/>
      <c r="D902" s="250">
        <v>0.11</v>
      </c>
      <c r="E902" s="193" t="s">
        <v>82</v>
      </c>
      <c r="F902" s="194">
        <v>287.5</v>
      </c>
      <c r="G902" s="255">
        <f t="shared" si="26"/>
        <v>31.625</v>
      </c>
      <c r="H902" s="188"/>
    </row>
    <row r="903" spans="1:8">
      <c r="A903" s="189"/>
      <c r="B903" s="190" t="s">
        <v>212</v>
      </c>
      <c r="C903" s="191"/>
      <c r="D903" s="192">
        <v>10</v>
      </c>
      <c r="E903" s="193" t="s">
        <v>113</v>
      </c>
      <c r="F903" s="198">
        <v>1.44E-2</v>
      </c>
      <c r="G903" s="255">
        <f t="shared" si="26"/>
        <v>0.14399999999999999</v>
      </c>
      <c r="H903" s="188"/>
    </row>
    <row r="904" spans="1:8">
      <c r="A904" s="189"/>
      <c r="B904" s="190" t="s">
        <v>235</v>
      </c>
      <c r="C904" s="191"/>
      <c r="D904" s="197">
        <v>0.02</v>
      </c>
      <c r="E904" s="193" t="s">
        <v>41</v>
      </c>
      <c r="F904" s="194">
        <v>150</v>
      </c>
      <c r="G904" s="255">
        <f t="shared" si="26"/>
        <v>3</v>
      </c>
      <c r="H904" s="188"/>
    </row>
    <row r="905" spans="1:8" ht="21.75" thickBot="1">
      <c r="A905" s="216"/>
      <c r="B905" s="217"/>
      <c r="C905" s="218" t="s">
        <v>430</v>
      </c>
      <c r="D905" s="219">
        <v>1</v>
      </c>
      <c r="E905" s="258" t="s">
        <v>83</v>
      </c>
      <c r="F905" s="259" t="s">
        <v>54</v>
      </c>
      <c r="G905" s="260">
        <f>SUM(G899:G904)</f>
        <v>241.87730000000002</v>
      </c>
      <c r="H905" s="290" t="s">
        <v>115</v>
      </c>
    </row>
    <row r="906" spans="1:8">
      <c r="A906" s="223"/>
      <c r="B906" s="223"/>
      <c r="C906" s="223"/>
      <c r="D906" s="224"/>
      <c r="E906" s="261"/>
      <c r="F906" s="262"/>
      <c r="G906" s="545" t="str">
        <f>$G$37</f>
        <v xml:space="preserve"> เมษายน 2549</v>
      </c>
      <c r="H906" s="545"/>
    </row>
    <row r="907" spans="1:8" ht="21.75">
      <c r="A907" s="533" t="s">
        <v>431</v>
      </c>
      <c r="B907" s="533"/>
      <c r="C907" s="533"/>
      <c r="D907" s="533"/>
      <c r="E907" s="533"/>
      <c r="F907" s="533"/>
      <c r="G907" s="533"/>
      <c r="H907" s="533"/>
    </row>
    <row r="908" spans="1:8" ht="35.25" customHeight="1" thickBot="1">
      <c r="A908" s="547" t="s">
        <v>123</v>
      </c>
      <c r="B908" s="547"/>
      <c r="C908" s="547"/>
      <c r="D908" s="547"/>
      <c r="E908" s="547"/>
      <c r="F908" s="547"/>
      <c r="G908" s="547"/>
      <c r="H908" s="547"/>
    </row>
    <row r="909" spans="1:8">
      <c r="A909" s="535" t="s">
        <v>91</v>
      </c>
      <c r="B909" s="537" t="s">
        <v>0</v>
      </c>
      <c r="C909" s="538"/>
      <c r="D909" s="541" t="s">
        <v>1</v>
      </c>
      <c r="E909" s="541" t="s">
        <v>2</v>
      </c>
      <c r="F909" s="171" t="s">
        <v>104</v>
      </c>
      <c r="G909" s="172" t="s">
        <v>105</v>
      </c>
      <c r="H909" s="543" t="s">
        <v>12</v>
      </c>
    </row>
    <row r="910" spans="1:8">
      <c r="A910" s="536"/>
      <c r="B910" s="539"/>
      <c r="C910" s="540"/>
      <c r="D910" s="542"/>
      <c r="E910" s="542"/>
      <c r="F910" s="173" t="s">
        <v>93</v>
      </c>
      <c r="G910" s="174" t="s">
        <v>93</v>
      </c>
      <c r="H910" s="544"/>
    </row>
    <row r="911" spans="1:8">
      <c r="A911" s="305">
        <v>11.14</v>
      </c>
      <c r="B911" s="184" t="s">
        <v>432</v>
      </c>
      <c r="C911" s="190"/>
      <c r="D911" s="185"/>
      <c r="E911" s="185"/>
      <c r="F911" s="186"/>
      <c r="G911" s="187" t="s">
        <v>63</v>
      </c>
      <c r="H911" s="188"/>
    </row>
    <row r="912" spans="1:8">
      <c r="A912" s="189"/>
      <c r="B912" s="190" t="s">
        <v>433</v>
      </c>
      <c r="C912" s="191"/>
      <c r="D912" s="192">
        <v>28</v>
      </c>
      <c r="E912" s="193" t="s">
        <v>233</v>
      </c>
      <c r="F912" s="194">
        <v>6.25</v>
      </c>
      <c r="G912" s="255">
        <f t="shared" ref="G912:G917" si="27">D912*F912</f>
        <v>175</v>
      </c>
      <c r="H912" s="188"/>
    </row>
    <row r="913" spans="1:8">
      <c r="A913" s="189"/>
      <c r="B913" s="190" t="s">
        <v>161</v>
      </c>
      <c r="C913" s="191"/>
      <c r="D913" s="197">
        <v>21.51</v>
      </c>
      <c r="E913" s="193" t="s">
        <v>41</v>
      </c>
      <c r="F913" s="194">
        <v>2.08</v>
      </c>
      <c r="G913" s="255">
        <f t="shared" si="27"/>
        <v>44.740800000000007</v>
      </c>
      <c r="H913" s="239" t="s">
        <v>63</v>
      </c>
    </row>
    <row r="914" spans="1:8">
      <c r="A914" s="189"/>
      <c r="B914" s="190" t="s">
        <v>234</v>
      </c>
      <c r="C914" s="191"/>
      <c r="D914" s="250">
        <v>0.25</v>
      </c>
      <c r="E914" s="193" t="s">
        <v>41</v>
      </c>
      <c r="F914" s="194">
        <v>5.47</v>
      </c>
      <c r="G914" s="255">
        <f t="shared" si="27"/>
        <v>1.3674999999999999</v>
      </c>
      <c r="H914" s="188"/>
    </row>
    <row r="915" spans="1:8">
      <c r="A915" s="189"/>
      <c r="B915" s="190" t="s">
        <v>110</v>
      </c>
      <c r="C915" s="191"/>
      <c r="D915" s="250">
        <v>0.11</v>
      </c>
      <c r="E915" s="193" t="s">
        <v>82</v>
      </c>
      <c r="F915" s="194">
        <v>287.5</v>
      </c>
      <c r="G915" s="255">
        <f t="shared" si="27"/>
        <v>31.625</v>
      </c>
      <c r="H915" s="188"/>
    </row>
    <row r="916" spans="1:8">
      <c r="A916" s="189"/>
      <c r="B916" s="190" t="s">
        <v>212</v>
      </c>
      <c r="C916" s="191"/>
      <c r="D916" s="192">
        <v>10</v>
      </c>
      <c r="E916" s="193" t="s">
        <v>113</v>
      </c>
      <c r="F916" s="198">
        <v>1.44E-2</v>
      </c>
      <c r="G916" s="255">
        <f t="shared" si="27"/>
        <v>0.14399999999999999</v>
      </c>
      <c r="H916" s="188"/>
    </row>
    <row r="917" spans="1:8">
      <c r="A917" s="189"/>
      <c r="B917" s="190" t="s">
        <v>235</v>
      </c>
      <c r="C917" s="191"/>
      <c r="D917" s="197">
        <v>0.02</v>
      </c>
      <c r="E917" s="193" t="s">
        <v>41</v>
      </c>
      <c r="F917" s="194">
        <v>150</v>
      </c>
      <c r="G917" s="255">
        <f t="shared" si="27"/>
        <v>3</v>
      </c>
      <c r="H917" s="188"/>
    </row>
    <row r="918" spans="1:8">
      <c r="A918" s="189"/>
      <c r="B918" s="212"/>
      <c r="C918" s="190" t="s">
        <v>434</v>
      </c>
      <c r="D918" s="192">
        <v>1</v>
      </c>
      <c r="E918" s="193" t="s">
        <v>83</v>
      </c>
      <c r="F918" s="213" t="s">
        <v>54</v>
      </c>
      <c r="G918" s="292">
        <f>SUM(G912:G917)</f>
        <v>255.87730000000002</v>
      </c>
      <c r="H918" s="215" t="s">
        <v>115</v>
      </c>
    </row>
    <row r="919" spans="1:8">
      <c r="A919" s="207">
        <v>11.15</v>
      </c>
      <c r="B919" s="184" t="s">
        <v>435</v>
      </c>
      <c r="C919" s="190"/>
      <c r="D919" s="185"/>
      <c r="E919" s="185"/>
      <c r="F919" s="186"/>
      <c r="G919" s="187" t="s">
        <v>63</v>
      </c>
      <c r="H919" s="188"/>
    </row>
    <row r="920" spans="1:8">
      <c r="A920" s="189"/>
      <c r="B920" s="190" t="s">
        <v>436</v>
      </c>
      <c r="C920" s="191"/>
      <c r="D920" s="192">
        <v>14</v>
      </c>
      <c r="E920" s="193" t="s">
        <v>233</v>
      </c>
      <c r="F920" s="194">
        <v>11.5</v>
      </c>
      <c r="G920" s="255">
        <f t="shared" ref="G920:G925" si="28">D920*F920</f>
        <v>161</v>
      </c>
      <c r="H920" s="188"/>
    </row>
    <row r="921" spans="1:8">
      <c r="A921" s="189"/>
      <c r="B921" s="190" t="s">
        <v>161</v>
      </c>
      <c r="C921" s="191"/>
      <c r="D921" s="197">
        <v>21.51</v>
      </c>
      <c r="E921" s="193" t="s">
        <v>41</v>
      </c>
      <c r="F921" s="194">
        <v>2.08</v>
      </c>
      <c r="G921" s="255">
        <f t="shared" si="28"/>
        <v>44.740800000000007</v>
      </c>
      <c r="H921" s="239" t="s">
        <v>63</v>
      </c>
    </row>
    <row r="922" spans="1:8">
      <c r="A922" s="189"/>
      <c r="B922" s="190" t="s">
        <v>234</v>
      </c>
      <c r="C922" s="191"/>
      <c r="D922" s="250">
        <v>0.25</v>
      </c>
      <c r="E922" s="193" t="s">
        <v>41</v>
      </c>
      <c r="F922" s="194">
        <v>5.47</v>
      </c>
      <c r="G922" s="255">
        <f t="shared" si="28"/>
        <v>1.3674999999999999</v>
      </c>
      <c r="H922" s="188"/>
    </row>
    <row r="923" spans="1:8">
      <c r="A923" s="189"/>
      <c r="B923" s="190" t="s">
        <v>110</v>
      </c>
      <c r="C923" s="191"/>
      <c r="D923" s="250">
        <v>0.11</v>
      </c>
      <c r="E923" s="193" t="s">
        <v>82</v>
      </c>
      <c r="F923" s="194">
        <v>287.5</v>
      </c>
      <c r="G923" s="255">
        <f t="shared" si="28"/>
        <v>31.625</v>
      </c>
      <c r="H923" s="188"/>
    </row>
    <row r="924" spans="1:8">
      <c r="A924" s="189"/>
      <c r="B924" s="190" t="s">
        <v>212</v>
      </c>
      <c r="C924" s="191"/>
      <c r="D924" s="192">
        <v>10</v>
      </c>
      <c r="E924" s="193" t="s">
        <v>113</v>
      </c>
      <c r="F924" s="198">
        <v>1.44E-2</v>
      </c>
      <c r="G924" s="255">
        <f t="shared" si="28"/>
        <v>0.14399999999999999</v>
      </c>
      <c r="H924" s="188"/>
    </row>
    <row r="925" spans="1:8">
      <c r="A925" s="189"/>
      <c r="B925" s="190" t="s">
        <v>235</v>
      </c>
      <c r="C925" s="191"/>
      <c r="D925" s="197">
        <v>0.02</v>
      </c>
      <c r="E925" s="193" t="s">
        <v>41</v>
      </c>
      <c r="F925" s="194">
        <v>150</v>
      </c>
      <c r="G925" s="255">
        <f t="shared" si="28"/>
        <v>3</v>
      </c>
      <c r="H925" s="188"/>
    </row>
    <row r="926" spans="1:8">
      <c r="A926" s="199"/>
      <c r="B926" s="200"/>
      <c r="C926" s="201" t="s">
        <v>437</v>
      </c>
      <c r="D926" s="202">
        <v>1</v>
      </c>
      <c r="E926" s="203" t="s">
        <v>83</v>
      </c>
      <c r="F926" s="204" t="s">
        <v>54</v>
      </c>
      <c r="G926" s="252">
        <f>SUM(G920:G925)</f>
        <v>241.87730000000002</v>
      </c>
      <c r="H926" s="206" t="s">
        <v>115</v>
      </c>
    </row>
    <row r="927" spans="1:8">
      <c r="A927" s="305">
        <v>11.16</v>
      </c>
      <c r="B927" s="184" t="s">
        <v>438</v>
      </c>
      <c r="C927" s="190"/>
      <c r="D927" s="185"/>
      <c r="E927" s="185"/>
      <c r="F927" s="186"/>
      <c r="G927" s="187" t="s">
        <v>63</v>
      </c>
      <c r="H927" s="188"/>
    </row>
    <row r="928" spans="1:8">
      <c r="A928" s="189"/>
      <c r="B928" s="190" t="s">
        <v>439</v>
      </c>
      <c r="C928" s="191"/>
      <c r="D928" s="192">
        <v>14</v>
      </c>
      <c r="E928" s="193" t="s">
        <v>233</v>
      </c>
      <c r="F928" s="194">
        <v>12</v>
      </c>
      <c r="G928" s="255">
        <f t="shared" ref="G928:G933" si="29">D928*F928</f>
        <v>168</v>
      </c>
      <c r="H928" s="188"/>
    </row>
    <row r="929" spans="1:8">
      <c r="A929" s="189"/>
      <c r="B929" s="190" t="s">
        <v>161</v>
      </c>
      <c r="C929" s="191"/>
      <c r="D929" s="197">
        <v>21.51</v>
      </c>
      <c r="E929" s="193" t="s">
        <v>41</v>
      </c>
      <c r="F929" s="194">
        <v>2.08</v>
      </c>
      <c r="G929" s="255">
        <f t="shared" si="29"/>
        <v>44.740800000000007</v>
      </c>
      <c r="H929" s="239" t="s">
        <v>63</v>
      </c>
    </row>
    <row r="930" spans="1:8">
      <c r="A930" s="189"/>
      <c r="B930" s="190" t="s">
        <v>234</v>
      </c>
      <c r="C930" s="191"/>
      <c r="D930" s="250">
        <v>0.25</v>
      </c>
      <c r="E930" s="193" t="s">
        <v>41</v>
      </c>
      <c r="F930" s="194">
        <v>5.47</v>
      </c>
      <c r="G930" s="255">
        <f t="shared" si="29"/>
        <v>1.3674999999999999</v>
      </c>
      <c r="H930" s="188"/>
    </row>
    <row r="931" spans="1:8">
      <c r="A931" s="189"/>
      <c r="B931" s="190" t="s">
        <v>110</v>
      </c>
      <c r="C931" s="191"/>
      <c r="D931" s="250">
        <v>0.11</v>
      </c>
      <c r="E931" s="193" t="s">
        <v>82</v>
      </c>
      <c r="F931" s="194">
        <v>287.5</v>
      </c>
      <c r="G931" s="255">
        <f t="shared" si="29"/>
        <v>31.625</v>
      </c>
      <c r="H931" s="188"/>
    </row>
    <row r="932" spans="1:8">
      <c r="A932" s="189"/>
      <c r="B932" s="190" t="s">
        <v>212</v>
      </c>
      <c r="C932" s="191"/>
      <c r="D932" s="192">
        <v>10</v>
      </c>
      <c r="E932" s="193" t="s">
        <v>113</v>
      </c>
      <c r="F932" s="198">
        <v>1.44E-2</v>
      </c>
      <c r="G932" s="255">
        <f t="shared" si="29"/>
        <v>0.14399999999999999</v>
      </c>
      <c r="H932" s="188"/>
    </row>
    <row r="933" spans="1:8">
      <c r="A933" s="189"/>
      <c r="B933" s="190" t="s">
        <v>235</v>
      </c>
      <c r="C933" s="191"/>
      <c r="D933" s="197">
        <v>0.02</v>
      </c>
      <c r="E933" s="193" t="s">
        <v>41</v>
      </c>
      <c r="F933" s="194">
        <v>150</v>
      </c>
      <c r="G933" s="255">
        <f t="shared" si="29"/>
        <v>3</v>
      </c>
      <c r="H933" s="188"/>
    </row>
    <row r="934" spans="1:8">
      <c r="A934" s="199"/>
      <c r="B934" s="200"/>
      <c r="C934" s="201" t="s">
        <v>440</v>
      </c>
      <c r="D934" s="202">
        <v>1</v>
      </c>
      <c r="E934" s="203" t="s">
        <v>83</v>
      </c>
      <c r="F934" s="204" t="s">
        <v>54</v>
      </c>
      <c r="G934" s="252">
        <f>SUM(G928:G933)</f>
        <v>248.87730000000002</v>
      </c>
      <c r="H934" s="206" t="s">
        <v>115</v>
      </c>
    </row>
    <row r="935" spans="1:8">
      <c r="A935" s="305">
        <v>11.17</v>
      </c>
      <c r="B935" s="184" t="s">
        <v>441</v>
      </c>
      <c r="C935" s="190"/>
      <c r="D935" s="185"/>
      <c r="E935" s="185"/>
      <c r="F935" s="186"/>
      <c r="G935" s="187" t="s">
        <v>63</v>
      </c>
      <c r="H935" s="188"/>
    </row>
    <row r="936" spans="1:8">
      <c r="A936" s="189"/>
      <c r="B936" s="190" t="s">
        <v>279</v>
      </c>
      <c r="C936" s="191"/>
      <c r="D936" s="192">
        <v>14</v>
      </c>
      <c r="E936" s="193" t="s">
        <v>233</v>
      </c>
      <c r="F936" s="194">
        <v>28.04</v>
      </c>
      <c r="G936" s="255">
        <f t="shared" ref="G936:G941" si="30">D936*F936</f>
        <v>392.56</v>
      </c>
      <c r="H936" s="188"/>
    </row>
    <row r="937" spans="1:8">
      <c r="A937" s="189"/>
      <c r="B937" s="190" t="s">
        <v>161</v>
      </c>
      <c r="C937" s="191"/>
      <c r="D937" s="197">
        <v>21.51</v>
      </c>
      <c r="E937" s="193" t="s">
        <v>41</v>
      </c>
      <c r="F937" s="194">
        <v>2.08</v>
      </c>
      <c r="G937" s="255">
        <f t="shared" si="30"/>
        <v>44.740800000000007</v>
      </c>
      <c r="H937" s="239" t="s">
        <v>63</v>
      </c>
    </row>
    <row r="938" spans="1:8">
      <c r="A938" s="189"/>
      <c r="B938" s="190" t="s">
        <v>276</v>
      </c>
      <c r="C938" s="191"/>
      <c r="D938" s="250">
        <v>0.25</v>
      </c>
      <c r="E938" s="193" t="s">
        <v>41</v>
      </c>
      <c r="F938" s="194">
        <v>27.14</v>
      </c>
      <c r="G938" s="255">
        <f t="shared" si="30"/>
        <v>6.7850000000000001</v>
      </c>
      <c r="H938" s="188"/>
    </row>
    <row r="939" spans="1:8">
      <c r="A939" s="189"/>
      <c r="B939" s="190" t="s">
        <v>110</v>
      </c>
      <c r="C939" s="191"/>
      <c r="D939" s="250">
        <v>0.11</v>
      </c>
      <c r="E939" s="193" t="s">
        <v>82</v>
      </c>
      <c r="F939" s="194">
        <v>287.5</v>
      </c>
      <c r="G939" s="255">
        <f t="shared" si="30"/>
        <v>31.625</v>
      </c>
      <c r="H939" s="188"/>
    </row>
    <row r="940" spans="1:8">
      <c r="A940" s="189"/>
      <c r="B940" s="190" t="s">
        <v>212</v>
      </c>
      <c r="C940" s="191"/>
      <c r="D940" s="192">
        <v>10</v>
      </c>
      <c r="E940" s="193" t="s">
        <v>113</v>
      </c>
      <c r="F940" s="198">
        <v>1.44E-2</v>
      </c>
      <c r="G940" s="255">
        <f t="shared" si="30"/>
        <v>0.14399999999999999</v>
      </c>
      <c r="H940" s="188"/>
    </row>
    <row r="941" spans="1:8">
      <c r="A941" s="189"/>
      <c r="B941" s="190" t="s">
        <v>235</v>
      </c>
      <c r="C941" s="191"/>
      <c r="D941" s="197">
        <v>0.02</v>
      </c>
      <c r="E941" s="193" t="s">
        <v>41</v>
      </c>
      <c r="F941" s="194">
        <v>150</v>
      </c>
      <c r="G941" s="255">
        <f t="shared" si="30"/>
        <v>3</v>
      </c>
      <c r="H941" s="188"/>
    </row>
    <row r="942" spans="1:8" ht="21.75" thickBot="1">
      <c r="A942" s="216"/>
      <c r="B942" s="217"/>
      <c r="C942" s="218" t="s">
        <v>442</v>
      </c>
      <c r="D942" s="219">
        <v>1</v>
      </c>
      <c r="E942" s="258" t="s">
        <v>83</v>
      </c>
      <c r="F942" s="259" t="s">
        <v>54</v>
      </c>
      <c r="G942" s="260">
        <f>SUM(G936:G941)</f>
        <v>478.85480000000001</v>
      </c>
      <c r="H942" s="290" t="s">
        <v>115</v>
      </c>
    </row>
    <row r="943" spans="1:8">
      <c r="A943" s="305">
        <v>11.17</v>
      </c>
      <c r="B943" s="184" t="s">
        <v>1290</v>
      </c>
      <c r="C943" s="190"/>
      <c r="D943" s="185"/>
      <c r="E943" s="185"/>
      <c r="F943" s="186"/>
      <c r="G943" s="187" t="s">
        <v>63</v>
      </c>
      <c r="H943" s="188"/>
    </row>
    <row r="944" spans="1:8">
      <c r="A944" s="189"/>
      <c r="B944" s="190" t="s">
        <v>1291</v>
      </c>
      <c r="C944" s="191"/>
      <c r="D944" s="192">
        <v>4</v>
      </c>
      <c r="E944" s="193" t="s">
        <v>233</v>
      </c>
      <c r="F944" s="194">
        <v>119</v>
      </c>
      <c r="G944" s="255">
        <f t="shared" ref="G944:G949" si="31">D944*F944</f>
        <v>476</v>
      </c>
      <c r="H944" s="188"/>
    </row>
    <row r="945" spans="1:8">
      <c r="A945" s="189"/>
      <c r="B945" s="190" t="s">
        <v>161</v>
      </c>
      <c r="C945" s="191"/>
      <c r="D945" s="197">
        <v>21.51</v>
      </c>
      <c r="E945" s="193" t="s">
        <v>41</v>
      </c>
      <c r="F945" s="194">
        <v>2.67</v>
      </c>
      <c r="G945" s="255">
        <f t="shared" si="31"/>
        <v>57.431699999999999</v>
      </c>
      <c r="H945" s="239" t="s">
        <v>63</v>
      </c>
    </row>
    <row r="946" spans="1:8" ht="38.25" customHeight="1">
      <c r="A946" s="189"/>
      <c r="B946" s="190" t="s">
        <v>276</v>
      </c>
      <c r="C946" s="191"/>
      <c r="D946" s="250">
        <v>0.25</v>
      </c>
      <c r="E946" s="193" t="s">
        <v>41</v>
      </c>
      <c r="F946" s="194">
        <v>27.14</v>
      </c>
      <c r="G946" s="255">
        <f t="shared" si="31"/>
        <v>6.7850000000000001</v>
      </c>
      <c r="H946" s="188"/>
    </row>
    <row r="947" spans="1:8">
      <c r="A947" s="189"/>
      <c r="B947" s="190" t="s">
        <v>110</v>
      </c>
      <c r="C947" s="191"/>
      <c r="D947" s="250">
        <v>0.11</v>
      </c>
      <c r="E947" s="193" t="s">
        <v>82</v>
      </c>
      <c r="F947" s="194">
        <v>514.02</v>
      </c>
      <c r="G947" s="255">
        <f t="shared" si="31"/>
        <v>56.542200000000001</v>
      </c>
      <c r="H947" s="188"/>
    </row>
    <row r="948" spans="1:8">
      <c r="A948" s="189"/>
      <c r="B948" s="190" t="s">
        <v>212</v>
      </c>
      <c r="C948" s="191"/>
      <c r="D948" s="192">
        <v>10</v>
      </c>
      <c r="E948" s="193" t="s">
        <v>113</v>
      </c>
      <c r="F948" s="198">
        <v>1.44E-2</v>
      </c>
      <c r="G948" s="255">
        <f t="shared" si="31"/>
        <v>0.14399999999999999</v>
      </c>
      <c r="H948" s="188"/>
    </row>
    <row r="949" spans="1:8">
      <c r="A949" s="189"/>
      <c r="B949" s="190" t="s">
        <v>235</v>
      </c>
      <c r="C949" s="191"/>
      <c r="D949" s="197">
        <v>0.02</v>
      </c>
      <c r="E949" s="193" t="s">
        <v>41</v>
      </c>
      <c r="F949" s="194">
        <v>150</v>
      </c>
      <c r="G949" s="255">
        <f t="shared" si="31"/>
        <v>3</v>
      </c>
      <c r="H949" s="188"/>
    </row>
    <row r="950" spans="1:8" ht="21.75" thickBot="1">
      <c r="A950" s="216"/>
      <c r="B950" s="217"/>
      <c r="C950" s="218" t="s">
        <v>442</v>
      </c>
      <c r="D950" s="219">
        <v>1</v>
      </c>
      <c r="E950" s="258" t="s">
        <v>83</v>
      </c>
      <c r="F950" s="259" t="s">
        <v>54</v>
      </c>
      <c r="G950" s="260">
        <f>SUM(G944:G949)</f>
        <v>599.90289999999993</v>
      </c>
      <c r="H950" s="290" t="s">
        <v>115</v>
      </c>
    </row>
    <row r="951" spans="1:8" ht="21.75" thickBot="1">
      <c r="A951" s="223"/>
      <c r="B951" s="223"/>
      <c r="C951" s="223"/>
      <c r="D951" s="224"/>
      <c r="E951" s="261"/>
      <c r="F951" s="262"/>
      <c r="G951" s="398"/>
      <c r="H951" s="334"/>
    </row>
    <row r="952" spans="1:8">
      <c r="A952" s="223"/>
      <c r="B952" s="223"/>
      <c r="C952" s="223"/>
      <c r="D952" s="224"/>
      <c r="E952" s="261"/>
      <c r="F952" s="262"/>
      <c r="G952" s="545" t="str">
        <f>$G$37</f>
        <v xml:space="preserve"> เมษายน 2549</v>
      </c>
      <c r="H952" s="545"/>
    </row>
    <row r="953" spans="1:8" ht="21.75">
      <c r="A953" s="533" t="s">
        <v>443</v>
      </c>
      <c r="B953" s="533"/>
      <c r="C953" s="533"/>
      <c r="D953" s="533"/>
      <c r="E953" s="533"/>
      <c r="F953" s="533"/>
      <c r="G953" s="533"/>
      <c r="H953" s="533"/>
    </row>
    <row r="954" spans="1:8" ht="22.5" thickBot="1">
      <c r="A954" s="547" t="s">
        <v>123</v>
      </c>
      <c r="B954" s="547"/>
      <c r="C954" s="547"/>
      <c r="D954" s="547"/>
      <c r="E954" s="547"/>
      <c r="F954" s="547"/>
      <c r="G954" s="547"/>
      <c r="H954" s="547"/>
    </row>
    <row r="955" spans="1:8">
      <c r="A955" s="535" t="s">
        <v>91</v>
      </c>
      <c r="B955" s="537" t="s">
        <v>0</v>
      </c>
      <c r="C955" s="538"/>
      <c r="D955" s="541" t="s">
        <v>1</v>
      </c>
      <c r="E955" s="541" t="s">
        <v>2</v>
      </c>
      <c r="F955" s="171" t="s">
        <v>104</v>
      </c>
      <c r="G955" s="172" t="s">
        <v>105</v>
      </c>
      <c r="H955" s="543" t="s">
        <v>12</v>
      </c>
    </row>
    <row r="956" spans="1:8">
      <c r="A956" s="536"/>
      <c r="B956" s="539"/>
      <c r="C956" s="540"/>
      <c r="D956" s="542"/>
      <c r="E956" s="542"/>
      <c r="F956" s="173" t="s">
        <v>93</v>
      </c>
      <c r="G956" s="174" t="s">
        <v>93</v>
      </c>
      <c r="H956" s="544"/>
    </row>
    <row r="957" spans="1:8">
      <c r="A957" s="305">
        <v>11.18</v>
      </c>
      <c r="B957" s="184" t="s">
        <v>444</v>
      </c>
      <c r="C957" s="190"/>
      <c r="D957" s="185"/>
      <c r="E957" s="185"/>
      <c r="F957" s="186"/>
      <c r="G957" s="187" t="s">
        <v>63</v>
      </c>
      <c r="H957" s="188"/>
    </row>
    <row r="958" spans="1:8">
      <c r="A958" s="189"/>
      <c r="B958" s="190" t="s">
        <v>445</v>
      </c>
      <c r="C958" s="191"/>
      <c r="D958" s="197">
        <v>1.06</v>
      </c>
      <c r="E958" s="193" t="s">
        <v>83</v>
      </c>
      <c r="F958" s="194" t="e">
        <v>#REF!</v>
      </c>
      <c r="G958" s="255">
        <v>1102.4000000000001</v>
      </c>
      <c r="H958" s="240" t="s">
        <v>271</v>
      </c>
    </row>
    <row r="959" spans="1:8">
      <c r="A959" s="189"/>
      <c r="B959" s="190" t="s">
        <v>161</v>
      </c>
      <c r="C959" s="191"/>
      <c r="D959" s="197">
        <v>21.51</v>
      </c>
      <c r="E959" s="193" t="s">
        <v>41</v>
      </c>
      <c r="F959" s="194">
        <v>2.08</v>
      </c>
      <c r="G959" s="255">
        <f>D959*F959</f>
        <v>44.740800000000007</v>
      </c>
      <c r="H959" s="240" t="s">
        <v>63</v>
      </c>
    </row>
    <row r="960" spans="1:8">
      <c r="A960" s="189"/>
      <c r="B960" s="190" t="s">
        <v>276</v>
      </c>
      <c r="C960" s="191"/>
      <c r="D960" s="250">
        <v>0.25</v>
      </c>
      <c r="E960" s="193" t="s">
        <v>41</v>
      </c>
      <c r="F960" s="194">
        <v>27.14</v>
      </c>
      <c r="G960" s="255">
        <f>D960*F960</f>
        <v>6.7850000000000001</v>
      </c>
      <c r="H960" s="239" t="s">
        <v>63</v>
      </c>
    </row>
    <row r="961" spans="1:8">
      <c r="A961" s="189"/>
      <c r="B961" s="190" t="s">
        <v>110</v>
      </c>
      <c r="C961" s="191"/>
      <c r="D961" s="250">
        <v>0.11</v>
      </c>
      <c r="E961" s="193" t="s">
        <v>82</v>
      </c>
      <c r="F961" s="194">
        <v>287.5</v>
      </c>
      <c r="G961" s="255">
        <f>D961*F961</f>
        <v>31.625</v>
      </c>
      <c r="H961" s="188"/>
    </row>
    <row r="962" spans="1:8">
      <c r="A962" s="189"/>
      <c r="B962" s="190" t="s">
        <v>212</v>
      </c>
      <c r="C962" s="191"/>
      <c r="D962" s="192">
        <v>10</v>
      </c>
      <c r="E962" s="193" t="s">
        <v>113</v>
      </c>
      <c r="F962" s="198">
        <v>1.44E-2</v>
      </c>
      <c r="G962" s="255">
        <f>D962*F962</f>
        <v>0.14399999999999999</v>
      </c>
      <c r="H962" s="188"/>
    </row>
    <row r="963" spans="1:8">
      <c r="A963" s="189"/>
      <c r="B963" s="190" t="s">
        <v>235</v>
      </c>
      <c r="C963" s="191"/>
      <c r="D963" s="197">
        <v>0.02</v>
      </c>
      <c r="E963" s="193" t="s">
        <v>41</v>
      </c>
      <c r="F963" s="194">
        <v>150</v>
      </c>
      <c r="G963" s="255">
        <f>D963*F963</f>
        <v>3</v>
      </c>
      <c r="H963" s="188"/>
    </row>
    <row r="964" spans="1:8">
      <c r="A964" s="199"/>
      <c r="B964" s="200"/>
      <c r="C964" s="201" t="s">
        <v>446</v>
      </c>
      <c r="D964" s="202">
        <v>1</v>
      </c>
      <c r="E964" s="203" t="s">
        <v>83</v>
      </c>
      <c r="F964" s="204" t="s">
        <v>54</v>
      </c>
      <c r="G964" s="252">
        <f>SUM(G958:G963)</f>
        <v>1188.6948000000002</v>
      </c>
      <c r="H964" s="206" t="s">
        <v>115</v>
      </c>
    </row>
    <row r="965" spans="1:8">
      <c r="A965" s="305">
        <v>11.19</v>
      </c>
      <c r="B965" s="184" t="s">
        <v>447</v>
      </c>
      <c r="C965" s="190"/>
      <c r="D965" s="185"/>
      <c r="E965" s="185"/>
      <c r="F965" s="186"/>
      <c r="G965" s="187" t="s">
        <v>63</v>
      </c>
      <c r="H965" s="188"/>
    </row>
    <row r="966" spans="1:8">
      <c r="A966" s="189"/>
      <c r="B966" s="190" t="s">
        <v>448</v>
      </c>
      <c r="C966" s="191"/>
      <c r="D966" s="197">
        <v>1.06</v>
      </c>
      <c r="E966" s="193" t="s">
        <v>83</v>
      </c>
      <c r="F966" s="194">
        <v>2500</v>
      </c>
      <c r="G966" s="255">
        <f t="shared" ref="G966:G971" si="32">D966*F966</f>
        <v>2650</v>
      </c>
      <c r="H966" s="240" t="s">
        <v>271</v>
      </c>
    </row>
    <row r="967" spans="1:8">
      <c r="A967" s="189"/>
      <c r="B967" s="190" t="s">
        <v>161</v>
      </c>
      <c r="C967" s="191"/>
      <c r="D967" s="197">
        <v>21.51</v>
      </c>
      <c r="E967" s="193" t="s">
        <v>41</v>
      </c>
      <c r="F967" s="194">
        <v>2.08</v>
      </c>
      <c r="G967" s="255">
        <f t="shared" si="32"/>
        <v>44.740800000000007</v>
      </c>
      <c r="H967" s="240" t="s">
        <v>63</v>
      </c>
    </row>
    <row r="968" spans="1:8">
      <c r="A968" s="189"/>
      <c r="B968" s="190" t="s">
        <v>276</v>
      </c>
      <c r="C968" s="191"/>
      <c r="D968" s="250">
        <v>0.25</v>
      </c>
      <c r="E968" s="193" t="s">
        <v>41</v>
      </c>
      <c r="F968" s="194">
        <v>27.14</v>
      </c>
      <c r="G968" s="255">
        <f t="shared" si="32"/>
        <v>6.7850000000000001</v>
      </c>
      <c r="H968" s="239" t="s">
        <v>63</v>
      </c>
    </row>
    <row r="969" spans="1:8">
      <c r="A969" s="189"/>
      <c r="B969" s="190" t="s">
        <v>110</v>
      </c>
      <c r="C969" s="191"/>
      <c r="D969" s="250">
        <v>0.11</v>
      </c>
      <c r="E969" s="193" t="s">
        <v>82</v>
      </c>
      <c r="F969" s="194">
        <v>287.5</v>
      </c>
      <c r="G969" s="255">
        <f t="shared" si="32"/>
        <v>31.625</v>
      </c>
      <c r="H969" s="188"/>
    </row>
    <row r="970" spans="1:8">
      <c r="A970" s="189"/>
      <c r="B970" s="190" t="s">
        <v>212</v>
      </c>
      <c r="C970" s="191"/>
      <c r="D970" s="192">
        <v>10</v>
      </c>
      <c r="E970" s="193" t="s">
        <v>113</v>
      </c>
      <c r="F970" s="198">
        <v>1.44E-2</v>
      </c>
      <c r="G970" s="255">
        <f t="shared" si="32"/>
        <v>0.14399999999999999</v>
      </c>
      <c r="H970" s="188"/>
    </row>
    <row r="971" spans="1:8">
      <c r="A971" s="189"/>
      <c r="B971" s="190" t="s">
        <v>235</v>
      </c>
      <c r="C971" s="191"/>
      <c r="D971" s="197">
        <v>0.02</v>
      </c>
      <c r="E971" s="193" t="s">
        <v>41</v>
      </c>
      <c r="F971" s="194">
        <v>150</v>
      </c>
      <c r="G971" s="255">
        <f t="shared" si="32"/>
        <v>3</v>
      </c>
      <c r="H971" s="188"/>
    </row>
    <row r="972" spans="1:8">
      <c r="A972" s="199"/>
      <c r="B972" s="200"/>
      <c r="C972" s="201" t="s">
        <v>449</v>
      </c>
      <c r="D972" s="202">
        <v>1</v>
      </c>
      <c r="E972" s="203" t="s">
        <v>83</v>
      </c>
      <c r="F972" s="204" t="s">
        <v>54</v>
      </c>
      <c r="G972" s="252">
        <f>SUM(G966:G971)</f>
        <v>2736.2947999999997</v>
      </c>
      <c r="H972" s="206" t="s">
        <v>115</v>
      </c>
    </row>
    <row r="973" spans="1:8">
      <c r="A973" s="305">
        <v>11.2</v>
      </c>
      <c r="B973" s="184" t="s">
        <v>450</v>
      </c>
      <c r="C973" s="190"/>
      <c r="D973" s="185"/>
      <c r="E973" s="185"/>
      <c r="F973" s="186"/>
      <c r="G973" s="187" t="s">
        <v>63</v>
      </c>
      <c r="H973" s="188"/>
    </row>
    <row r="974" spans="1:8">
      <c r="A974" s="189"/>
      <c r="B974" s="190" t="s">
        <v>451</v>
      </c>
      <c r="C974" s="191"/>
      <c r="D974" s="197">
        <v>1.05</v>
      </c>
      <c r="E974" s="193" t="s">
        <v>83</v>
      </c>
      <c r="F974" s="194">
        <v>99.96</v>
      </c>
      <c r="G974" s="255">
        <f t="shared" ref="G974:G979" si="33">D974*F974</f>
        <v>104.958</v>
      </c>
      <c r="H974" s="240" t="s">
        <v>452</v>
      </c>
    </row>
    <row r="975" spans="1:8">
      <c r="A975" s="189"/>
      <c r="B975" s="190" t="s">
        <v>161</v>
      </c>
      <c r="C975" s="191"/>
      <c r="D975" s="197">
        <v>21.51</v>
      </c>
      <c r="E975" s="193" t="s">
        <v>41</v>
      </c>
      <c r="F975" s="194">
        <v>2.08</v>
      </c>
      <c r="G975" s="255">
        <f t="shared" si="33"/>
        <v>44.740800000000007</v>
      </c>
      <c r="H975" s="240" t="s">
        <v>63</v>
      </c>
    </row>
    <row r="976" spans="1:8">
      <c r="A976" s="189"/>
      <c r="B976" s="190" t="s">
        <v>110</v>
      </c>
      <c r="C976" s="191"/>
      <c r="D976" s="250">
        <v>0.11</v>
      </c>
      <c r="E976" s="193" t="s">
        <v>82</v>
      </c>
      <c r="F976" s="194">
        <v>287.5</v>
      </c>
      <c r="G976" s="255">
        <f t="shared" si="33"/>
        <v>31.625</v>
      </c>
      <c r="H976" s="239" t="s">
        <v>63</v>
      </c>
    </row>
    <row r="977" spans="1:8">
      <c r="A977" s="189"/>
      <c r="B977" s="190" t="s">
        <v>212</v>
      </c>
      <c r="C977" s="191"/>
      <c r="D977" s="192">
        <v>6</v>
      </c>
      <c r="E977" s="193" t="s">
        <v>113</v>
      </c>
      <c r="F977" s="198">
        <v>1.44E-2</v>
      </c>
      <c r="G977" s="255">
        <f t="shared" si="33"/>
        <v>8.6400000000000005E-2</v>
      </c>
      <c r="H977" s="188"/>
    </row>
    <row r="978" spans="1:8">
      <c r="A978" s="189"/>
      <c r="B978" s="190" t="s">
        <v>453</v>
      </c>
      <c r="C978" s="191"/>
      <c r="D978" s="197">
        <v>0.1</v>
      </c>
      <c r="E978" s="193" t="s">
        <v>41</v>
      </c>
      <c r="F978" s="256">
        <v>28</v>
      </c>
      <c r="G978" s="255">
        <f t="shared" si="33"/>
        <v>2.8000000000000003</v>
      </c>
      <c r="H978" s="188"/>
    </row>
    <row r="979" spans="1:8">
      <c r="A979" s="189"/>
      <c r="B979" s="190" t="s">
        <v>235</v>
      </c>
      <c r="C979" s="191"/>
      <c r="D979" s="197">
        <v>0.02</v>
      </c>
      <c r="E979" s="193" t="s">
        <v>41</v>
      </c>
      <c r="F979" s="194">
        <v>150</v>
      </c>
      <c r="G979" s="255">
        <f t="shared" si="33"/>
        <v>3</v>
      </c>
      <c r="H979" s="188"/>
    </row>
    <row r="980" spans="1:8">
      <c r="A980" s="297"/>
      <c r="B980" s="298"/>
      <c r="C980" s="299" t="s">
        <v>454</v>
      </c>
      <c r="D980" s="300">
        <v>1</v>
      </c>
      <c r="E980" s="301" t="s">
        <v>83</v>
      </c>
      <c r="F980" s="302" t="s">
        <v>54</v>
      </c>
      <c r="G980" s="303">
        <f>SUM(G974:G979)</f>
        <v>187.21020000000001</v>
      </c>
      <c r="H980" s="304" t="s">
        <v>115</v>
      </c>
    </row>
    <row r="981" spans="1:8">
      <c r="A981" s="207">
        <v>11.21</v>
      </c>
      <c r="B981" s="184" t="s">
        <v>455</v>
      </c>
      <c r="C981" s="190"/>
      <c r="D981" s="185"/>
      <c r="E981" s="185"/>
      <c r="F981" s="186"/>
      <c r="G981" s="187" t="s">
        <v>63</v>
      </c>
      <c r="H981" s="188"/>
    </row>
    <row r="982" spans="1:8">
      <c r="A982" s="189"/>
      <c r="B982" s="190" t="s">
        <v>456</v>
      </c>
      <c r="C982" s="191"/>
      <c r="D982" s="197">
        <v>1.05</v>
      </c>
      <c r="E982" s="193" t="s">
        <v>83</v>
      </c>
      <c r="F982" s="194">
        <v>124.67</v>
      </c>
      <c r="G982" s="255">
        <f t="shared" ref="G982:G987" si="34">D982*F982</f>
        <v>130.90350000000001</v>
      </c>
      <c r="H982" s="240" t="s">
        <v>452</v>
      </c>
    </row>
    <row r="983" spans="1:8" ht="33.75" customHeight="1">
      <c r="A983" s="189"/>
      <c r="B983" s="190" t="s">
        <v>161</v>
      </c>
      <c r="C983" s="191"/>
      <c r="D983" s="197">
        <v>21.51</v>
      </c>
      <c r="E983" s="193" t="s">
        <v>41</v>
      </c>
      <c r="F983" s="194">
        <v>2.08</v>
      </c>
      <c r="G983" s="255">
        <f t="shared" si="34"/>
        <v>44.740800000000007</v>
      </c>
      <c r="H983" s="240" t="s">
        <v>63</v>
      </c>
    </row>
    <row r="984" spans="1:8">
      <c r="A984" s="189"/>
      <c r="B984" s="190" t="s">
        <v>110</v>
      </c>
      <c r="C984" s="191"/>
      <c r="D984" s="250">
        <v>0.11</v>
      </c>
      <c r="E984" s="193" t="s">
        <v>82</v>
      </c>
      <c r="F984" s="194">
        <v>287.5</v>
      </c>
      <c r="G984" s="255">
        <f t="shared" si="34"/>
        <v>31.625</v>
      </c>
      <c r="H984" s="239" t="s">
        <v>63</v>
      </c>
    </row>
    <row r="985" spans="1:8">
      <c r="A985" s="189"/>
      <c r="B985" s="190" t="s">
        <v>212</v>
      </c>
      <c r="C985" s="191"/>
      <c r="D985" s="192">
        <v>6</v>
      </c>
      <c r="E985" s="193" t="s">
        <v>113</v>
      </c>
      <c r="F985" s="198">
        <v>1.44E-2</v>
      </c>
      <c r="G985" s="255">
        <f t="shared" si="34"/>
        <v>8.6400000000000005E-2</v>
      </c>
      <c r="H985" s="188"/>
    </row>
    <row r="986" spans="1:8" ht="20.45" customHeight="1">
      <c r="A986" s="189"/>
      <c r="B986" s="190" t="s">
        <v>453</v>
      </c>
      <c r="C986" s="191"/>
      <c r="D986" s="197">
        <v>0.1</v>
      </c>
      <c r="E986" s="193" t="s">
        <v>41</v>
      </c>
      <c r="F986" s="256">
        <v>28</v>
      </c>
      <c r="G986" s="255">
        <f t="shared" si="34"/>
        <v>2.8000000000000003</v>
      </c>
      <c r="H986" s="188"/>
    </row>
    <row r="987" spans="1:8" ht="20.45" customHeight="1">
      <c r="A987" s="189"/>
      <c r="B987" s="190" t="s">
        <v>235</v>
      </c>
      <c r="C987" s="191"/>
      <c r="D987" s="197">
        <v>0.02</v>
      </c>
      <c r="E987" s="193" t="s">
        <v>41</v>
      </c>
      <c r="F987" s="194">
        <v>150</v>
      </c>
      <c r="G987" s="255">
        <f t="shared" si="34"/>
        <v>3</v>
      </c>
      <c r="H987" s="188"/>
    </row>
    <row r="988" spans="1:8" ht="20.45" customHeight="1" thickBot="1">
      <c r="A988" s="216"/>
      <c r="B988" s="217"/>
      <c r="C988" s="218" t="s">
        <v>457</v>
      </c>
      <c r="D988" s="219">
        <v>1</v>
      </c>
      <c r="E988" s="258" t="s">
        <v>83</v>
      </c>
      <c r="F988" s="259" t="s">
        <v>54</v>
      </c>
      <c r="G988" s="260">
        <f>SUM(G982:G987)</f>
        <v>213.15570000000002</v>
      </c>
      <c r="H988" s="290" t="s">
        <v>115</v>
      </c>
    </row>
    <row r="989" spans="1:8" ht="20.45" customHeight="1">
      <c r="A989" s="223"/>
      <c r="B989" s="223"/>
      <c r="C989" s="223"/>
      <c r="D989" s="224"/>
      <c r="E989" s="261"/>
      <c r="F989" s="262"/>
      <c r="G989" s="545" t="str">
        <f>$G$37</f>
        <v xml:space="preserve"> เมษายน 2549</v>
      </c>
      <c r="H989" s="545"/>
    </row>
    <row r="990" spans="1:8" ht="20.45" customHeight="1">
      <c r="A990" s="533" t="s">
        <v>458</v>
      </c>
      <c r="B990" s="533"/>
      <c r="C990" s="533"/>
      <c r="D990" s="533"/>
      <c r="E990" s="533"/>
      <c r="F990" s="533"/>
      <c r="G990" s="533"/>
      <c r="H990" s="533"/>
    </row>
    <row r="991" spans="1:8" ht="20.45" customHeight="1" thickBot="1">
      <c r="A991" s="547" t="s">
        <v>123</v>
      </c>
      <c r="B991" s="547"/>
      <c r="C991" s="547"/>
      <c r="D991" s="547"/>
      <c r="E991" s="547"/>
      <c r="F991" s="547"/>
      <c r="G991" s="547"/>
      <c r="H991" s="547"/>
    </row>
    <row r="992" spans="1:8" ht="20.45" customHeight="1">
      <c r="A992" s="535" t="s">
        <v>91</v>
      </c>
      <c r="B992" s="537" t="s">
        <v>0</v>
      </c>
      <c r="C992" s="538"/>
      <c r="D992" s="541" t="s">
        <v>1</v>
      </c>
      <c r="E992" s="541" t="s">
        <v>2</v>
      </c>
      <c r="F992" s="171" t="s">
        <v>104</v>
      </c>
      <c r="G992" s="172" t="s">
        <v>105</v>
      </c>
      <c r="H992" s="543" t="s">
        <v>12</v>
      </c>
    </row>
    <row r="993" spans="1:8" ht="20.45" customHeight="1">
      <c r="A993" s="536"/>
      <c r="B993" s="539"/>
      <c r="C993" s="540"/>
      <c r="D993" s="542"/>
      <c r="E993" s="542"/>
      <c r="F993" s="173" t="s">
        <v>93</v>
      </c>
      <c r="G993" s="174" t="s">
        <v>93</v>
      </c>
      <c r="H993" s="544"/>
    </row>
    <row r="994" spans="1:8" ht="20.45" customHeight="1">
      <c r="A994" s="207">
        <v>11.22</v>
      </c>
      <c r="B994" s="184" t="s">
        <v>459</v>
      </c>
      <c r="C994" s="190"/>
      <c r="D994" s="185"/>
      <c r="E994" s="185"/>
      <c r="F994" s="186"/>
      <c r="G994" s="187" t="s">
        <v>63</v>
      </c>
      <c r="H994" s="188"/>
    </row>
    <row r="995" spans="1:8" ht="20.45" customHeight="1">
      <c r="A995" s="189"/>
      <c r="B995" s="190" t="s">
        <v>460</v>
      </c>
      <c r="C995" s="191"/>
      <c r="D995" s="197">
        <v>1.05</v>
      </c>
      <c r="E995" s="193" t="s">
        <v>83</v>
      </c>
      <c r="F995" s="194">
        <v>155.84</v>
      </c>
      <c r="G995" s="255">
        <f t="shared" ref="G995:G1000" si="35">D995*F995</f>
        <v>163.63200000000001</v>
      </c>
      <c r="H995" s="240" t="s">
        <v>452</v>
      </c>
    </row>
    <row r="996" spans="1:8" ht="20.45" customHeight="1">
      <c r="A996" s="189"/>
      <c r="B996" s="190" t="s">
        <v>161</v>
      </c>
      <c r="C996" s="191"/>
      <c r="D996" s="197">
        <v>21.51</v>
      </c>
      <c r="E996" s="193" t="s">
        <v>41</v>
      </c>
      <c r="F996" s="194">
        <v>2.08</v>
      </c>
      <c r="G996" s="255">
        <f t="shared" si="35"/>
        <v>44.740800000000007</v>
      </c>
      <c r="H996" s="240" t="s">
        <v>63</v>
      </c>
    </row>
    <row r="997" spans="1:8" ht="20.45" customHeight="1">
      <c r="A997" s="189"/>
      <c r="B997" s="190" t="s">
        <v>110</v>
      </c>
      <c r="C997" s="191"/>
      <c r="D997" s="250">
        <v>0.11</v>
      </c>
      <c r="E997" s="193" t="s">
        <v>82</v>
      </c>
      <c r="F997" s="194">
        <v>287.5</v>
      </c>
      <c r="G997" s="255">
        <f t="shared" si="35"/>
        <v>31.625</v>
      </c>
      <c r="H997" s="239" t="s">
        <v>63</v>
      </c>
    </row>
    <row r="998" spans="1:8" ht="20.45" customHeight="1">
      <c r="A998" s="189"/>
      <c r="B998" s="190" t="s">
        <v>212</v>
      </c>
      <c r="C998" s="191"/>
      <c r="D998" s="192">
        <v>6</v>
      </c>
      <c r="E998" s="193" t="s">
        <v>113</v>
      </c>
      <c r="F998" s="198">
        <v>1.44E-2</v>
      </c>
      <c r="G998" s="255">
        <f t="shared" si="35"/>
        <v>8.6400000000000005E-2</v>
      </c>
      <c r="H998" s="188"/>
    </row>
    <row r="999" spans="1:8" ht="20.45" customHeight="1">
      <c r="A999" s="189"/>
      <c r="B999" s="190" t="s">
        <v>453</v>
      </c>
      <c r="C999" s="191"/>
      <c r="D999" s="197">
        <v>0.1</v>
      </c>
      <c r="E999" s="193" t="s">
        <v>41</v>
      </c>
      <c r="F999" s="256">
        <v>28</v>
      </c>
      <c r="G999" s="255">
        <f t="shared" si="35"/>
        <v>2.8000000000000003</v>
      </c>
      <c r="H999" s="188"/>
    </row>
    <row r="1000" spans="1:8" ht="20.45" customHeight="1">
      <c r="A1000" s="189"/>
      <c r="B1000" s="190" t="s">
        <v>235</v>
      </c>
      <c r="C1000" s="191"/>
      <c r="D1000" s="197">
        <v>0.02</v>
      </c>
      <c r="E1000" s="193" t="s">
        <v>41</v>
      </c>
      <c r="F1000" s="194">
        <v>150</v>
      </c>
      <c r="G1000" s="255">
        <f t="shared" si="35"/>
        <v>3</v>
      </c>
      <c r="H1000" s="188"/>
    </row>
    <row r="1001" spans="1:8" ht="20.45" customHeight="1">
      <c r="A1001" s="297"/>
      <c r="B1001" s="298"/>
      <c r="C1001" s="299" t="s">
        <v>461</v>
      </c>
      <c r="D1001" s="300">
        <v>1</v>
      </c>
      <c r="E1001" s="301" t="s">
        <v>83</v>
      </c>
      <c r="F1001" s="302" t="s">
        <v>54</v>
      </c>
      <c r="G1001" s="303">
        <f>SUM(G995:G1000)</f>
        <v>245.88420000000002</v>
      </c>
      <c r="H1001" s="304" t="s">
        <v>115</v>
      </c>
    </row>
    <row r="1002" spans="1:8" ht="20.45" customHeight="1">
      <c r="A1002" s="207">
        <v>11.23</v>
      </c>
      <c r="B1002" s="184" t="s">
        <v>462</v>
      </c>
      <c r="C1002" s="190"/>
      <c r="D1002" s="185"/>
      <c r="E1002" s="185"/>
      <c r="F1002" s="186"/>
      <c r="G1002" s="187" t="s">
        <v>63</v>
      </c>
      <c r="H1002" s="188"/>
    </row>
    <row r="1003" spans="1:8" ht="20.45" customHeight="1">
      <c r="A1003" s="189"/>
      <c r="B1003" s="190" t="s">
        <v>463</v>
      </c>
      <c r="C1003" s="191"/>
      <c r="D1003" s="197">
        <v>1.05</v>
      </c>
      <c r="E1003" s="193" t="s">
        <v>83</v>
      </c>
      <c r="F1003" s="194">
        <v>198.8</v>
      </c>
      <c r="G1003" s="255">
        <f t="shared" ref="G1003:G1008" si="36">D1003*F1003</f>
        <v>208.74</v>
      </c>
      <c r="H1003" s="240" t="s">
        <v>452</v>
      </c>
    </row>
    <row r="1004" spans="1:8" ht="20.45" customHeight="1">
      <c r="A1004" s="189"/>
      <c r="B1004" s="190" t="s">
        <v>161</v>
      </c>
      <c r="C1004" s="191"/>
      <c r="D1004" s="197">
        <v>21.51</v>
      </c>
      <c r="E1004" s="193" t="s">
        <v>41</v>
      </c>
      <c r="F1004" s="194">
        <v>2.08</v>
      </c>
      <c r="G1004" s="255">
        <f t="shared" si="36"/>
        <v>44.740800000000007</v>
      </c>
      <c r="H1004" s="240" t="s">
        <v>63</v>
      </c>
    </row>
    <row r="1005" spans="1:8" ht="20.45" customHeight="1">
      <c r="A1005" s="189"/>
      <c r="B1005" s="190" t="s">
        <v>110</v>
      </c>
      <c r="C1005" s="191"/>
      <c r="D1005" s="250">
        <v>0.11</v>
      </c>
      <c r="E1005" s="193" t="s">
        <v>82</v>
      </c>
      <c r="F1005" s="194">
        <v>287.5</v>
      </c>
      <c r="G1005" s="255">
        <f t="shared" si="36"/>
        <v>31.625</v>
      </c>
      <c r="H1005" s="239" t="s">
        <v>63</v>
      </c>
    </row>
    <row r="1006" spans="1:8" ht="20.45" customHeight="1">
      <c r="A1006" s="189"/>
      <c r="B1006" s="190" t="s">
        <v>212</v>
      </c>
      <c r="C1006" s="191"/>
      <c r="D1006" s="192">
        <v>6</v>
      </c>
      <c r="E1006" s="193" t="s">
        <v>113</v>
      </c>
      <c r="F1006" s="198">
        <v>1.44E-2</v>
      </c>
      <c r="G1006" s="255">
        <f t="shared" si="36"/>
        <v>8.6400000000000005E-2</v>
      </c>
      <c r="H1006" s="188"/>
    </row>
    <row r="1007" spans="1:8" ht="20.45" customHeight="1">
      <c r="A1007" s="189"/>
      <c r="B1007" s="190" t="s">
        <v>453</v>
      </c>
      <c r="C1007" s="191"/>
      <c r="D1007" s="197">
        <v>0.1</v>
      </c>
      <c r="E1007" s="193" t="s">
        <v>41</v>
      </c>
      <c r="F1007" s="256">
        <v>28</v>
      </c>
      <c r="G1007" s="255">
        <f t="shared" si="36"/>
        <v>2.8000000000000003</v>
      </c>
      <c r="H1007" s="188"/>
    </row>
    <row r="1008" spans="1:8" ht="20.45" customHeight="1">
      <c r="A1008" s="189"/>
      <c r="B1008" s="190" t="s">
        <v>235</v>
      </c>
      <c r="C1008" s="191"/>
      <c r="D1008" s="197">
        <v>0.02</v>
      </c>
      <c r="E1008" s="193" t="s">
        <v>41</v>
      </c>
      <c r="F1008" s="194">
        <v>150</v>
      </c>
      <c r="G1008" s="255">
        <f t="shared" si="36"/>
        <v>3</v>
      </c>
      <c r="H1008" s="188"/>
    </row>
    <row r="1009" spans="1:8" ht="20.45" customHeight="1">
      <c r="A1009" s="297"/>
      <c r="B1009" s="298"/>
      <c r="C1009" s="299" t="s">
        <v>464</v>
      </c>
      <c r="D1009" s="300">
        <v>1</v>
      </c>
      <c r="E1009" s="301" t="s">
        <v>83</v>
      </c>
      <c r="F1009" s="302" t="s">
        <v>54</v>
      </c>
      <c r="G1009" s="303">
        <f>SUM(G1003:G1007)</f>
        <v>287.99220000000008</v>
      </c>
      <c r="H1009" s="304" t="s">
        <v>115</v>
      </c>
    </row>
    <row r="1010" spans="1:8" ht="20.45" customHeight="1">
      <c r="A1010" s="305">
        <v>11.24</v>
      </c>
      <c r="B1010" s="184" t="s">
        <v>465</v>
      </c>
      <c r="C1010" s="190"/>
      <c r="D1010" s="185"/>
      <c r="E1010" s="185"/>
      <c r="F1010" s="186"/>
      <c r="G1010" s="187" t="s">
        <v>63</v>
      </c>
      <c r="H1010" s="188"/>
    </row>
    <row r="1011" spans="1:8" ht="20.45" customHeight="1">
      <c r="A1011" s="189"/>
      <c r="B1011" s="190" t="s">
        <v>466</v>
      </c>
      <c r="C1011" s="191"/>
      <c r="D1011" s="197">
        <v>1.05</v>
      </c>
      <c r="E1011" s="193" t="s">
        <v>83</v>
      </c>
      <c r="F1011" s="194">
        <v>250</v>
      </c>
      <c r="G1011" s="255">
        <f t="shared" ref="G1011:G1016" si="37">D1011*F1011</f>
        <v>262.5</v>
      </c>
      <c r="H1011" s="240" t="s">
        <v>452</v>
      </c>
    </row>
    <row r="1012" spans="1:8" ht="20.45" customHeight="1">
      <c r="A1012" s="189"/>
      <c r="B1012" s="190" t="s">
        <v>161</v>
      </c>
      <c r="C1012" s="191"/>
      <c r="D1012" s="197">
        <v>21.51</v>
      </c>
      <c r="E1012" s="193" t="s">
        <v>41</v>
      </c>
      <c r="F1012" s="194">
        <v>2.08</v>
      </c>
      <c r="G1012" s="255">
        <f t="shared" si="37"/>
        <v>44.740800000000007</v>
      </c>
      <c r="H1012" s="240" t="s">
        <v>63</v>
      </c>
    </row>
    <row r="1013" spans="1:8" ht="20.45" customHeight="1">
      <c r="A1013" s="189"/>
      <c r="B1013" s="190" t="s">
        <v>110</v>
      </c>
      <c r="C1013" s="191"/>
      <c r="D1013" s="250">
        <v>0.11</v>
      </c>
      <c r="E1013" s="193" t="s">
        <v>82</v>
      </c>
      <c r="F1013" s="194">
        <v>287.5</v>
      </c>
      <c r="G1013" s="255">
        <f t="shared" si="37"/>
        <v>31.625</v>
      </c>
      <c r="H1013" s="239" t="s">
        <v>63</v>
      </c>
    </row>
    <row r="1014" spans="1:8" ht="20.45" customHeight="1">
      <c r="A1014" s="189"/>
      <c r="B1014" s="190" t="s">
        <v>212</v>
      </c>
      <c r="C1014" s="191"/>
      <c r="D1014" s="192">
        <v>6</v>
      </c>
      <c r="E1014" s="193" t="s">
        <v>113</v>
      </c>
      <c r="F1014" s="198">
        <v>1.44E-2</v>
      </c>
      <c r="G1014" s="255">
        <f t="shared" si="37"/>
        <v>8.6400000000000005E-2</v>
      </c>
      <c r="H1014" s="188"/>
    </row>
    <row r="1015" spans="1:8" ht="20.45" customHeight="1">
      <c r="A1015" s="189"/>
      <c r="B1015" s="190" t="s">
        <v>453</v>
      </c>
      <c r="C1015" s="191"/>
      <c r="D1015" s="197">
        <v>0.1</v>
      </c>
      <c r="E1015" s="193" t="s">
        <v>41</v>
      </c>
      <c r="F1015" s="256">
        <v>28</v>
      </c>
      <c r="G1015" s="255">
        <f t="shared" si="37"/>
        <v>2.8000000000000003</v>
      </c>
      <c r="H1015" s="188"/>
    </row>
    <row r="1016" spans="1:8" ht="20.45" customHeight="1">
      <c r="A1016" s="189"/>
      <c r="B1016" s="190" t="s">
        <v>235</v>
      </c>
      <c r="C1016" s="191"/>
      <c r="D1016" s="197">
        <v>0.02</v>
      </c>
      <c r="E1016" s="193" t="s">
        <v>41</v>
      </c>
      <c r="F1016" s="194">
        <v>150</v>
      </c>
      <c r="G1016" s="255">
        <f t="shared" si="37"/>
        <v>3</v>
      </c>
      <c r="H1016" s="188"/>
    </row>
    <row r="1017" spans="1:8" ht="20.45" customHeight="1">
      <c r="A1017" s="297"/>
      <c r="B1017" s="298"/>
      <c r="C1017" s="299" t="s">
        <v>467</v>
      </c>
      <c r="D1017" s="300">
        <v>1</v>
      </c>
      <c r="E1017" s="301" t="s">
        <v>83</v>
      </c>
      <c r="F1017" s="302" t="s">
        <v>54</v>
      </c>
      <c r="G1017" s="303">
        <f>SUM(G1011:G1016)</f>
        <v>344.75220000000007</v>
      </c>
      <c r="H1017" s="304" t="s">
        <v>115</v>
      </c>
    </row>
    <row r="1018" spans="1:8" ht="20.45" customHeight="1">
      <c r="A1018" s="305">
        <v>11.25</v>
      </c>
      <c r="B1018" s="184" t="s">
        <v>468</v>
      </c>
      <c r="C1018" s="190"/>
      <c r="D1018" s="185"/>
      <c r="E1018" s="185"/>
      <c r="F1018" s="186"/>
      <c r="G1018" s="187" t="s">
        <v>63</v>
      </c>
      <c r="H1018" s="188"/>
    </row>
    <row r="1019" spans="1:8" ht="21" customHeight="1">
      <c r="A1019" s="189"/>
      <c r="B1019" s="190" t="s">
        <v>469</v>
      </c>
      <c r="C1019" s="191"/>
      <c r="D1019" s="197">
        <v>1.05</v>
      </c>
      <c r="E1019" s="193" t="s">
        <v>83</v>
      </c>
      <c r="F1019" s="194">
        <v>320</v>
      </c>
      <c r="G1019" s="255">
        <f t="shared" ref="G1019:G1024" si="38">D1019*F1019</f>
        <v>336</v>
      </c>
      <c r="H1019" s="240" t="s">
        <v>452</v>
      </c>
    </row>
    <row r="1020" spans="1:8">
      <c r="A1020" s="189"/>
      <c r="B1020" s="190" t="s">
        <v>161</v>
      </c>
      <c r="C1020" s="191"/>
      <c r="D1020" s="197">
        <v>21.51</v>
      </c>
      <c r="E1020" s="193" t="s">
        <v>41</v>
      </c>
      <c r="F1020" s="194">
        <v>2.08</v>
      </c>
      <c r="G1020" s="255">
        <f t="shared" si="38"/>
        <v>44.740800000000007</v>
      </c>
      <c r="H1020" s="240" t="s">
        <v>63</v>
      </c>
    </row>
    <row r="1021" spans="1:8" ht="38.25" customHeight="1">
      <c r="A1021" s="189"/>
      <c r="B1021" s="190" t="s">
        <v>110</v>
      </c>
      <c r="C1021" s="191"/>
      <c r="D1021" s="250">
        <v>0.11</v>
      </c>
      <c r="E1021" s="193" t="s">
        <v>82</v>
      </c>
      <c r="F1021" s="194">
        <v>287.5</v>
      </c>
      <c r="G1021" s="255">
        <f t="shared" si="38"/>
        <v>31.625</v>
      </c>
      <c r="H1021" s="239" t="s">
        <v>63</v>
      </c>
    </row>
    <row r="1022" spans="1:8">
      <c r="A1022" s="189"/>
      <c r="B1022" s="190" t="s">
        <v>212</v>
      </c>
      <c r="C1022" s="191"/>
      <c r="D1022" s="192">
        <v>6</v>
      </c>
      <c r="E1022" s="193" t="s">
        <v>113</v>
      </c>
      <c r="F1022" s="198">
        <v>1.44E-2</v>
      </c>
      <c r="G1022" s="255">
        <f t="shared" si="38"/>
        <v>8.6400000000000005E-2</v>
      </c>
      <c r="H1022" s="188"/>
    </row>
    <row r="1023" spans="1:8">
      <c r="A1023" s="189"/>
      <c r="B1023" s="190" t="s">
        <v>453</v>
      </c>
      <c r="C1023" s="191"/>
      <c r="D1023" s="197">
        <v>0.1</v>
      </c>
      <c r="E1023" s="193" t="s">
        <v>41</v>
      </c>
      <c r="F1023" s="256">
        <v>28</v>
      </c>
      <c r="G1023" s="255">
        <f t="shared" si="38"/>
        <v>2.8000000000000003</v>
      </c>
      <c r="H1023" s="188"/>
    </row>
    <row r="1024" spans="1:8">
      <c r="A1024" s="189"/>
      <c r="B1024" s="190" t="s">
        <v>235</v>
      </c>
      <c r="C1024" s="191"/>
      <c r="D1024" s="197">
        <v>0.02</v>
      </c>
      <c r="E1024" s="193" t="s">
        <v>41</v>
      </c>
      <c r="F1024" s="194">
        <v>150</v>
      </c>
      <c r="G1024" s="255">
        <f t="shared" si="38"/>
        <v>3</v>
      </c>
      <c r="H1024" s="188"/>
    </row>
    <row r="1025" spans="1:8">
      <c r="A1025" s="189"/>
      <c r="B1025" s="212"/>
      <c r="C1025" s="190" t="s">
        <v>467</v>
      </c>
      <c r="D1025" s="192">
        <v>1</v>
      </c>
      <c r="E1025" s="193" t="s">
        <v>83</v>
      </c>
      <c r="F1025" s="213" t="s">
        <v>54</v>
      </c>
      <c r="G1025" s="292">
        <f>SUM(G1019:G1024)</f>
        <v>418.25220000000007</v>
      </c>
      <c r="H1025" s="215" t="s">
        <v>115</v>
      </c>
    </row>
    <row r="1026" spans="1:8" ht="21.75" thickBot="1">
      <c r="A1026" s="216"/>
      <c r="B1026" s="217"/>
      <c r="C1026" s="218"/>
      <c r="D1026" s="228"/>
      <c r="E1026" s="228"/>
      <c r="F1026" s="336"/>
      <c r="G1026" s="230" t="s">
        <v>63</v>
      </c>
      <c r="H1026" s="222"/>
    </row>
    <row r="1027" spans="1:8">
      <c r="A1027" s="223"/>
      <c r="B1027" s="223"/>
      <c r="C1027" s="223"/>
      <c r="D1027" s="223"/>
      <c r="E1027" s="223"/>
      <c r="F1027" s="231"/>
      <c r="G1027" s="545" t="str">
        <f>$G$37</f>
        <v xml:space="preserve"> เมษายน 2549</v>
      </c>
      <c r="H1027" s="545"/>
    </row>
    <row r="1028" spans="1:8" ht="21.75">
      <c r="A1028" s="533" t="s">
        <v>470</v>
      </c>
      <c r="B1028" s="533"/>
      <c r="C1028" s="533"/>
      <c r="D1028" s="533"/>
      <c r="E1028" s="533"/>
      <c r="F1028" s="533"/>
      <c r="G1028" s="533"/>
      <c r="H1028" s="533"/>
    </row>
    <row r="1029" spans="1:8" ht="22.5" thickBot="1">
      <c r="A1029" s="547" t="s">
        <v>123</v>
      </c>
      <c r="B1029" s="547"/>
      <c r="C1029" s="547"/>
      <c r="D1029" s="547"/>
      <c r="E1029" s="547"/>
      <c r="F1029" s="547"/>
      <c r="G1029" s="547"/>
      <c r="H1029" s="547"/>
    </row>
    <row r="1030" spans="1:8">
      <c r="A1030" s="535" t="s">
        <v>91</v>
      </c>
      <c r="B1030" s="537" t="s">
        <v>0</v>
      </c>
      <c r="C1030" s="538"/>
      <c r="D1030" s="541" t="s">
        <v>1</v>
      </c>
      <c r="E1030" s="541" t="s">
        <v>2</v>
      </c>
      <c r="F1030" s="171" t="s">
        <v>104</v>
      </c>
      <c r="G1030" s="172" t="s">
        <v>105</v>
      </c>
      <c r="H1030" s="543" t="s">
        <v>12</v>
      </c>
    </row>
    <row r="1031" spans="1:8">
      <c r="A1031" s="536"/>
      <c r="B1031" s="539"/>
      <c r="C1031" s="540"/>
      <c r="D1031" s="542"/>
      <c r="E1031" s="542"/>
      <c r="F1031" s="173" t="s">
        <v>93</v>
      </c>
      <c r="G1031" s="174" t="s">
        <v>93</v>
      </c>
      <c r="H1031" s="544"/>
    </row>
    <row r="1032" spans="1:8">
      <c r="A1032" s="305">
        <v>11.26</v>
      </c>
      <c r="B1032" s="184" t="s">
        <v>471</v>
      </c>
      <c r="C1032" s="190"/>
      <c r="D1032" s="185"/>
      <c r="E1032" s="185"/>
      <c r="F1032" s="186"/>
      <c r="G1032" s="187" t="s">
        <v>63</v>
      </c>
      <c r="H1032" s="188"/>
    </row>
    <row r="1033" spans="1:8">
      <c r="A1033" s="189"/>
      <c r="B1033" s="190" t="s">
        <v>472</v>
      </c>
      <c r="C1033" s="191"/>
      <c r="D1033" s="197">
        <v>1.1000000000000001</v>
      </c>
      <c r="E1033" s="193" t="s">
        <v>83</v>
      </c>
      <c r="F1033" s="194">
        <v>560</v>
      </c>
      <c r="G1033" s="255">
        <f>D1033*F1033</f>
        <v>616</v>
      </c>
      <c r="H1033" s="240" t="s">
        <v>304</v>
      </c>
    </row>
    <row r="1034" spans="1:8">
      <c r="A1034" s="189"/>
      <c r="B1034" s="190" t="s">
        <v>161</v>
      </c>
      <c r="C1034" s="191"/>
      <c r="D1034" s="197">
        <v>21.51</v>
      </c>
      <c r="E1034" s="193" t="s">
        <v>41</v>
      </c>
      <c r="F1034" s="194">
        <v>2.08</v>
      </c>
      <c r="G1034" s="255">
        <f>D1034*F1034</f>
        <v>44.740800000000007</v>
      </c>
      <c r="H1034" s="239" t="s">
        <v>63</v>
      </c>
    </row>
    <row r="1035" spans="1:8">
      <c r="A1035" s="189"/>
      <c r="B1035" s="190" t="s">
        <v>110</v>
      </c>
      <c r="C1035" s="191"/>
      <c r="D1035" s="250">
        <v>0.11</v>
      </c>
      <c r="E1035" s="193" t="s">
        <v>82</v>
      </c>
      <c r="F1035" s="194">
        <v>287.5</v>
      </c>
      <c r="G1035" s="255">
        <f>D1035*F1035</f>
        <v>31.625</v>
      </c>
      <c r="H1035" s="188"/>
    </row>
    <row r="1036" spans="1:8">
      <c r="A1036" s="189"/>
      <c r="B1036" s="190" t="s">
        <v>212</v>
      </c>
      <c r="C1036" s="191"/>
      <c r="D1036" s="192">
        <v>6</v>
      </c>
      <c r="E1036" s="193" t="s">
        <v>113</v>
      </c>
      <c r="F1036" s="198">
        <v>1.44E-2</v>
      </c>
      <c r="G1036" s="255">
        <f>D1036*F1036</f>
        <v>8.6400000000000005E-2</v>
      </c>
      <c r="H1036" s="188"/>
    </row>
    <row r="1037" spans="1:8">
      <c r="A1037" s="189"/>
      <c r="B1037" s="190" t="s">
        <v>473</v>
      </c>
      <c r="C1037" s="191"/>
      <c r="D1037" s="197">
        <v>0.1</v>
      </c>
      <c r="E1037" s="193" t="s">
        <v>41</v>
      </c>
      <c r="F1037" s="256">
        <v>28</v>
      </c>
      <c r="G1037" s="255">
        <f>D1037*F1037</f>
        <v>2.8000000000000003</v>
      </c>
      <c r="H1037" s="188"/>
    </row>
    <row r="1038" spans="1:8">
      <c r="A1038" s="297"/>
      <c r="B1038" s="298"/>
      <c r="C1038" s="299" t="s">
        <v>474</v>
      </c>
      <c r="D1038" s="300">
        <v>1</v>
      </c>
      <c r="E1038" s="301" t="s">
        <v>83</v>
      </c>
      <c r="F1038" s="302" t="s">
        <v>54</v>
      </c>
      <c r="G1038" s="303">
        <f>SUM(G1033:G1037)</f>
        <v>695.25220000000002</v>
      </c>
      <c r="H1038" s="304" t="s">
        <v>115</v>
      </c>
    </row>
    <row r="1039" spans="1:8">
      <c r="A1039" s="305">
        <v>11.27</v>
      </c>
      <c r="B1039" s="184" t="s">
        <v>475</v>
      </c>
      <c r="C1039" s="190"/>
      <c r="D1039" s="185"/>
      <c r="E1039" s="185"/>
      <c r="F1039" s="186"/>
      <c r="G1039" s="187" t="s">
        <v>63</v>
      </c>
      <c r="H1039" s="188"/>
    </row>
    <row r="1040" spans="1:8">
      <c r="A1040" s="189"/>
      <c r="B1040" s="190" t="s">
        <v>476</v>
      </c>
      <c r="C1040" s="191"/>
      <c r="D1040" s="197">
        <v>1.1000000000000001</v>
      </c>
      <c r="E1040" s="193" t="s">
        <v>83</v>
      </c>
      <c r="F1040" s="194">
        <v>620</v>
      </c>
      <c r="G1040" s="255">
        <f>D1040*F1040</f>
        <v>682</v>
      </c>
      <c r="H1040" s="240" t="s">
        <v>304</v>
      </c>
    </row>
    <row r="1041" spans="1:8">
      <c r="A1041" s="189"/>
      <c r="B1041" s="190" t="s">
        <v>161</v>
      </c>
      <c r="C1041" s="191"/>
      <c r="D1041" s="197">
        <v>21.51</v>
      </c>
      <c r="E1041" s="193" t="s">
        <v>41</v>
      </c>
      <c r="F1041" s="194">
        <v>2.08</v>
      </c>
      <c r="G1041" s="255">
        <f>D1041*F1041</f>
        <v>44.740800000000007</v>
      </c>
      <c r="H1041" s="239" t="s">
        <v>63</v>
      </c>
    </row>
    <row r="1042" spans="1:8">
      <c r="A1042" s="189"/>
      <c r="B1042" s="190" t="s">
        <v>110</v>
      </c>
      <c r="C1042" s="191"/>
      <c r="D1042" s="250">
        <v>0.11</v>
      </c>
      <c r="E1042" s="193" t="s">
        <v>82</v>
      </c>
      <c r="F1042" s="194">
        <v>287.5</v>
      </c>
      <c r="G1042" s="255">
        <f>D1042*F1042</f>
        <v>31.625</v>
      </c>
      <c r="H1042" s="188"/>
    </row>
    <row r="1043" spans="1:8">
      <c r="A1043" s="189"/>
      <c r="B1043" s="190" t="s">
        <v>212</v>
      </c>
      <c r="C1043" s="191"/>
      <c r="D1043" s="192">
        <v>6</v>
      </c>
      <c r="E1043" s="193" t="s">
        <v>113</v>
      </c>
      <c r="F1043" s="198">
        <v>1.44E-2</v>
      </c>
      <c r="G1043" s="255">
        <f>D1043*F1043</f>
        <v>8.6400000000000005E-2</v>
      </c>
      <c r="H1043" s="188"/>
    </row>
    <row r="1044" spans="1:8">
      <c r="A1044" s="189"/>
      <c r="B1044" s="190" t="s">
        <v>473</v>
      </c>
      <c r="C1044" s="191"/>
      <c r="D1044" s="197">
        <v>0.1</v>
      </c>
      <c r="E1044" s="193" t="s">
        <v>41</v>
      </c>
      <c r="F1044" s="256">
        <v>28</v>
      </c>
      <c r="G1044" s="255">
        <f>D1044*F1044</f>
        <v>2.8000000000000003</v>
      </c>
      <c r="H1044" s="188"/>
    </row>
    <row r="1045" spans="1:8">
      <c r="A1045" s="297"/>
      <c r="B1045" s="298"/>
      <c r="C1045" s="299" t="s">
        <v>477</v>
      </c>
      <c r="D1045" s="300">
        <v>1</v>
      </c>
      <c r="E1045" s="301" t="s">
        <v>83</v>
      </c>
      <c r="F1045" s="302" t="s">
        <v>54</v>
      </c>
      <c r="G1045" s="303">
        <f>SUM(G1040:G1044)</f>
        <v>761.25220000000002</v>
      </c>
      <c r="H1045" s="304" t="s">
        <v>115</v>
      </c>
    </row>
    <row r="1046" spans="1:8">
      <c r="A1046" s="305">
        <v>11.28</v>
      </c>
      <c r="B1046" s="184" t="s">
        <v>478</v>
      </c>
      <c r="C1046" s="190"/>
      <c r="D1046" s="185"/>
      <c r="E1046" s="185"/>
      <c r="F1046" s="186"/>
      <c r="G1046" s="187" t="s">
        <v>63</v>
      </c>
      <c r="H1046" s="188"/>
    </row>
    <row r="1047" spans="1:8">
      <c r="A1047" s="189"/>
      <c r="B1047" s="190" t="s">
        <v>479</v>
      </c>
      <c r="C1047" s="191"/>
      <c r="D1047" s="197">
        <v>1.1000000000000001</v>
      </c>
      <c r="E1047" s="193" t="s">
        <v>83</v>
      </c>
      <c r="F1047" s="194">
        <v>390</v>
      </c>
      <c r="G1047" s="255">
        <f>D1047*F1047</f>
        <v>429.00000000000006</v>
      </c>
      <c r="H1047" s="240" t="s">
        <v>304</v>
      </c>
    </row>
    <row r="1048" spans="1:8">
      <c r="A1048" s="189"/>
      <c r="B1048" s="190" t="s">
        <v>161</v>
      </c>
      <c r="C1048" s="191"/>
      <c r="D1048" s="197">
        <v>21.51</v>
      </c>
      <c r="E1048" s="193" t="s">
        <v>41</v>
      </c>
      <c r="F1048" s="194">
        <v>2.08</v>
      </c>
      <c r="G1048" s="255">
        <f>D1048*F1048</f>
        <v>44.740800000000007</v>
      </c>
      <c r="H1048" s="239" t="s">
        <v>63</v>
      </c>
    </row>
    <row r="1049" spans="1:8">
      <c r="A1049" s="189"/>
      <c r="B1049" s="190" t="s">
        <v>110</v>
      </c>
      <c r="C1049" s="191"/>
      <c r="D1049" s="250">
        <v>0.11</v>
      </c>
      <c r="E1049" s="193" t="s">
        <v>82</v>
      </c>
      <c r="F1049" s="194">
        <v>287.5</v>
      </c>
      <c r="G1049" s="255">
        <f>D1049*F1049</f>
        <v>31.625</v>
      </c>
      <c r="H1049" s="188"/>
    </row>
    <row r="1050" spans="1:8">
      <c r="A1050" s="189"/>
      <c r="B1050" s="190" t="s">
        <v>212</v>
      </c>
      <c r="C1050" s="191"/>
      <c r="D1050" s="192">
        <v>6</v>
      </c>
      <c r="E1050" s="193" t="s">
        <v>113</v>
      </c>
      <c r="F1050" s="198">
        <v>1.44E-2</v>
      </c>
      <c r="G1050" s="255">
        <f>D1050*F1050</f>
        <v>8.6400000000000005E-2</v>
      </c>
      <c r="H1050" s="188"/>
    </row>
    <row r="1051" spans="1:8">
      <c r="A1051" s="189"/>
      <c r="B1051" s="190" t="s">
        <v>473</v>
      </c>
      <c r="C1051" s="191"/>
      <c r="D1051" s="197">
        <v>0.1</v>
      </c>
      <c r="E1051" s="193" t="s">
        <v>41</v>
      </c>
      <c r="F1051" s="256">
        <v>28</v>
      </c>
      <c r="G1051" s="255">
        <f>D1051*F1051</f>
        <v>2.8000000000000003</v>
      </c>
      <c r="H1051" s="188"/>
    </row>
    <row r="1052" spans="1:8">
      <c r="A1052" s="297"/>
      <c r="B1052" s="298"/>
      <c r="C1052" s="299" t="s">
        <v>480</v>
      </c>
      <c r="D1052" s="300">
        <v>1</v>
      </c>
      <c r="E1052" s="301" t="s">
        <v>83</v>
      </c>
      <c r="F1052" s="302" t="s">
        <v>54</v>
      </c>
      <c r="G1052" s="303">
        <f>SUM(G1047:G1051)</f>
        <v>508.25220000000007</v>
      </c>
      <c r="H1052" s="304" t="s">
        <v>115</v>
      </c>
    </row>
    <row r="1053" spans="1:8">
      <c r="A1053" s="305">
        <v>11.29</v>
      </c>
      <c r="B1053" s="184" t="s">
        <v>478</v>
      </c>
      <c r="C1053" s="190"/>
      <c r="D1053" s="185"/>
      <c r="E1053" s="185"/>
      <c r="F1053" s="186"/>
      <c r="G1053" s="187" t="s">
        <v>63</v>
      </c>
      <c r="H1053" s="188"/>
    </row>
    <row r="1054" spans="1:8">
      <c r="A1054" s="189"/>
      <c r="B1054" s="190" t="s">
        <v>481</v>
      </c>
      <c r="C1054" s="191"/>
      <c r="D1054" s="197">
        <v>1.1000000000000001</v>
      </c>
      <c r="E1054" s="193" t="s">
        <v>83</v>
      </c>
      <c r="F1054" s="194">
        <v>430</v>
      </c>
      <c r="G1054" s="255">
        <f>D1054*F1054</f>
        <v>473.00000000000006</v>
      </c>
      <c r="H1054" s="240" t="s">
        <v>304</v>
      </c>
    </row>
    <row r="1055" spans="1:8">
      <c r="A1055" s="189"/>
      <c r="B1055" s="190" t="s">
        <v>161</v>
      </c>
      <c r="C1055" s="191"/>
      <c r="D1055" s="197">
        <v>21.51</v>
      </c>
      <c r="E1055" s="193" t="s">
        <v>41</v>
      </c>
      <c r="F1055" s="194">
        <v>2.08</v>
      </c>
      <c r="G1055" s="255">
        <f>D1055*F1055</f>
        <v>44.740800000000007</v>
      </c>
      <c r="H1055" s="239" t="s">
        <v>63</v>
      </c>
    </row>
    <row r="1056" spans="1:8">
      <c r="A1056" s="189"/>
      <c r="B1056" s="190" t="s">
        <v>110</v>
      </c>
      <c r="C1056" s="191"/>
      <c r="D1056" s="250">
        <v>0.11</v>
      </c>
      <c r="E1056" s="193" t="s">
        <v>82</v>
      </c>
      <c r="F1056" s="194">
        <v>287.5</v>
      </c>
      <c r="G1056" s="255">
        <f>D1056*F1056</f>
        <v>31.625</v>
      </c>
      <c r="H1056" s="188"/>
    </row>
    <row r="1057" spans="1:8">
      <c r="A1057" s="189"/>
      <c r="B1057" s="190" t="s">
        <v>212</v>
      </c>
      <c r="C1057" s="191"/>
      <c r="D1057" s="192">
        <v>6</v>
      </c>
      <c r="E1057" s="193" t="s">
        <v>113</v>
      </c>
      <c r="F1057" s="198">
        <v>1.44E-2</v>
      </c>
      <c r="G1057" s="255">
        <f>D1057*F1057</f>
        <v>8.6400000000000005E-2</v>
      </c>
      <c r="H1057" s="188"/>
    </row>
    <row r="1058" spans="1:8" ht="38.25" customHeight="1">
      <c r="A1058" s="189"/>
      <c r="B1058" s="190" t="s">
        <v>473</v>
      </c>
      <c r="C1058" s="191"/>
      <c r="D1058" s="197">
        <v>0.1</v>
      </c>
      <c r="E1058" s="193" t="s">
        <v>41</v>
      </c>
      <c r="F1058" s="256">
        <v>28</v>
      </c>
      <c r="G1058" s="255">
        <f>D1058*F1058</f>
        <v>2.8000000000000003</v>
      </c>
      <c r="H1058" s="188"/>
    </row>
    <row r="1059" spans="1:8">
      <c r="A1059" s="297"/>
      <c r="B1059" s="298"/>
      <c r="C1059" s="299" t="s">
        <v>480</v>
      </c>
      <c r="D1059" s="300">
        <v>1</v>
      </c>
      <c r="E1059" s="301" t="s">
        <v>83</v>
      </c>
      <c r="F1059" s="302" t="s">
        <v>54</v>
      </c>
      <c r="G1059" s="303">
        <f>SUM(G1054:G1058)</f>
        <v>552.25220000000002</v>
      </c>
      <c r="H1059" s="304" t="s">
        <v>115</v>
      </c>
    </row>
    <row r="1060" spans="1:8">
      <c r="A1060" s="189"/>
      <c r="B1060" s="212"/>
      <c r="C1060" s="190"/>
      <c r="D1060" s="185"/>
      <c r="E1060" s="185"/>
      <c r="F1060" s="186"/>
      <c r="G1060" s="187" t="s">
        <v>63</v>
      </c>
      <c r="H1060" s="188"/>
    </row>
    <row r="1061" spans="1:8">
      <c r="A1061" s="189"/>
      <c r="B1061" s="212"/>
      <c r="C1061" s="190"/>
      <c r="D1061" s="185"/>
      <c r="E1061" s="185"/>
      <c r="F1061" s="186"/>
      <c r="G1061" s="187" t="s">
        <v>63</v>
      </c>
      <c r="H1061" s="188"/>
    </row>
    <row r="1062" spans="1:8">
      <c r="A1062" s="189"/>
      <c r="B1062" s="212"/>
      <c r="C1062" s="190"/>
      <c r="D1062" s="185"/>
      <c r="E1062" s="185"/>
      <c r="F1062" s="186"/>
      <c r="G1062" s="187" t="s">
        <v>63</v>
      </c>
      <c r="H1062" s="188"/>
    </row>
    <row r="1063" spans="1:8" ht="21.75" thickBot="1">
      <c r="A1063" s="216"/>
      <c r="B1063" s="217"/>
      <c r="C1063" s="218"/>
      <c r="D1063" s="228"/>
      <c r="E1063" s="228"/>
      <c r="F1063" s="229"/>
      <c r="G1063" s="230" t="s">
        <v>63</v>
      </c>
      <c r="H1063" s="222"/>
    </row>
    <row r="1064" spans="1:8">
      <c r="A1064" s="223"/>
      <c r="B1064" s="223"/>
      <c r="C1064" s="223"/>
      <c r="D1064" s="223"/>
      <c r="E1064" s="223"/>
      <c r="F1064" s="231"/>
      <c r="G1064" s="545" t="str">
        <f>$G$37</f>
        <v xml:space="preserve"> เมษายน 2549</v>
      </c>
      <c r="H1064" s="545"/>
    </row>
    <row r="1065" spans="1:8" ht="21.75">
      <c r="A1065" s="533" t="s">
        <v>482</v>
      </c>
      <c r="B1065" s="533"/>
      <c r="C1065" s="533"/>
      <c r="D1065" s="533"/>
      <c r="E1065" s="533"/>
      <c r="F1065" s="533"/>
      <c r="G1065" s="533"/>
      <c r="H1065" s="533"/>
    </row>
    <row r="1066" spans="1:8" ht="22.5" thickBot="1">
      <c r="A1066" s="547" t="s">
        <v>123</v>
      </c>
      <c r="B1066" s="547"/>
      <c r="C1066" s="547"/>
      <c r="D1066" s="547"/>
      <c r="E1066" s="547"/>
      <c r="F1066" s="547"/>
      <c r="G1066" s="547"/>
      <c r="H1066" s="547"/>
    </row>
    <row r="1067" spans="1:8">
      <c r="A1067" s="535" t="s">
        <v>91</v>
      </c>
      <c r="B1067" s="537" t="s">
        <v>0</v>
      </c>
      <c r="C1067" s="538"/>
      <c r="D1067" s="541" t="s">
        <v>1</v>
      </c>
      <c r="E1067" s="541" t="s">
        <v>2</v>
      </c>
      <c r="F1067" s="171" t="s">
        <v>104</v>
      </c>
      <c r="G1067" s="172" t="s">
        <v>105</v>
      </c>
      <c r="H1067" s="543" t="s">
        <v>12</v>
      </c>
    </row>
    <row r="1068" spans="1:8">
      <c r="A1068" s="536"/>
      <c r="B1068" s="539"/>
      <c r="C1068" s="540"/>
      <c r="D1068" s="542"/>
      <c r="E1068" s="542"/>
      <c r="F1068" s="173" t="s">
        <v>93</v>
      </c>
      <c r="G1068" s="174" t="s">
        <v>93</v>
      </c>
      <c r="H1068" s="544"/>
    </row>
    <row r="1069" spans="1:8">
      <c r="A1069" s="305">
        <v>11.3</v>
      </c>
      <c r="B1069" s="184" t="s">
        <v>483</v>
      </c>
      <c r="C1069" s="190"/>
      <c r="D1069" s="185"/>
      <c r="E1069" s="185"/>
      <c r="F1069" s="186"/>
      <c r="G1069" s="187" t="s">
        <v>63</v>
      </c>
      <c r="H1069" s="188"/>
    </row>
    <row r="1070" spans="1:8">
      <c r="A1070" s="189"/>
      <c r="B1070" s="190" t="s">
        <v>484</v>
      </c>
      <c r="C1070" s="191"/>
      <c r="D1070" s="197">
        <v>1.1000000000000001</v>
      </c>
      <c r="E1070" s="193" t="s">
        <v>83</v>
      </c>
      <c r="F1070" s="194">
        <v>680</v>
      </c>
      <c r="G1070" s="255">
        <f>D1070*F1070</f>
        <v>748.00000000000011</v>
      </c>
      <c r="H1070" s="240" t="s">
        <v>304</v>
      </c>
    </row>
    <row r="1071" spans="1:8">
      <c r="A1071" s="189"/>
      <c r="B1071" s="190" t="s">
        <v>161</v>
      </c>
      <c r="C1071" s="191"/>
      <c r="D1071" s="197">
        <v>21.51</v>
      </c>
      <c r="E1071" s="193" t="s">
        <v>41</v>
      </c>
      <c r="F1071" s="194">
        <v>2.08</v>
      </c>
      <c r="G1071" s="255">
        <f>D1071*F1071</f>
        <v>44.740800000000007</v>
      </c>
      <c r="H1071" s="239" t="s">
        <v>63</v>
      </c>
    </row>
    <row r="1072" spans="1:8">
      <c r="A1072" s="189"/>
      <c r="B1072" s="190" t="s">
        <v>110</v>
      </c>
      <c r="C1072" s="191"/>
      <c r="D1072" s="250">
        <v>0.11</v>
      </c>
      <c r="E1072" s="193" t="s">
        <v>82</v>
      </c>
      <c r="F1072" s="194">
        <v>287.5</v>
      </c>
      <c r="G1072" s="255">
        <f>D1072*F1072</f>
        <v>31.625</v>
      </c>
      <c r="H1072" s="188"/>
    </row>
    <row r="1073" spans="1:8">
      <c r="A1073" s="189"/>
      <c r="B1073" s="190" t="s">
        <v>212</v>
      </c>
      <c r="C1073" s="191"/>
      <c r="D1073" s="192">
        <v>6</v>
      </c>
      <c r="E1073" s="193" t="s">
        <v>113</v>
      </c>
      <c r="F1073" s="198">
        <v>1.44E-2</v>
      </c>
      <c r="G1073" s="255">
        <f>D1073*F1073</f>
        <v>8.6400000000000005E-2</v>
      </c>
      <c r="H1073" s="188"/>
    </row>
    <row r="1074" spans="1:8">
      <c r="A1074" s="189"/>
      <c r="B1074" s="190" t="s">
        <v>473</v>
      </c>
      <c r="C1074" s="191"/>
      <c r="D1074" s="197">
        <v>0.1</v>
      </c>
      <c r="E1074" s="193" t="s">
        <v>41</v>
      </c>
      <c r="F1074" s="256">
        <v>28</v>
      </c>
      <c r="G1074" s="255">
        <f>D1074*F1074</f>
        <v>2.8000000000000003</v>
      </c>
      <c r="H1074" s="188"/>
    </row>
    <row r="1075" spans="1:8">
      <c r="A1075" s="297"/>
      <c r="B1075" s="298"/>
      <c r="C1075" s="299" t="s">
        <v>485</v>
      </c>
      <c r="D1075" s="300">
        <v>1</v>
      </c>
      <c r="E1075" s="301" t="s">
        <v>83</v>
      </c>
      <c r="F1075" s="302" t="s">
        <v>54</v>
      </c>
      <c r="G1075" s="303">
        <f>SUM(G1070:G1074)</f>
        <v>827.25220000000013</v>
      </c>
      <c r="H1075" s="304" t="s">
        <v>115</v>
      </c>
    </row>
    <row r="1076" spans="1:8">
      <c r="A1076" s="305">
        <v>11.31</v>
      </c>
      <c r="B1076" s="184" t="s">
        <v>486</v>
      </c>
      <c r="C1076" s="190"/>
      <c r="D1076" s="185"/>
      <c r="E1076" s="185"/>
      <c r="F1076" s="186"/>
      <c r="G1076" s="187" t="s">
        <v>63</v>
      </c>
      <c r="H1076" s="188"/>
    </row>
    <row r="1077" spans="1:8">
      <c r="A1077" s="189"/>
      <c r="B1077" s="190" t="s">
        <v>487</v>
      </c>
      <c r="C1077" s="191"/>
      <c r="D1077" s="197">
        <v>1.1000000000000001</v>
      </c>
      <c r="E1077" s="193" t="s">
        <v>83</v>
      </c>
      <c r="F1077" s="194">
        <v>540</v>
      </c>
      <c r="G1077" s="255">
        <f>D1077*F1077</f>
        <v>594</v>
      </c>
      <c r="H1077" s="240" t="s">
        <v>304</v>
      </c>
    </row>
    <row r="1078" spans="1:8">
      <c r="A1078" s="189"/>
      <c r="B1078" s="190" t="s">
        <v>161</v>
      </c>
      <c r="C1078" s="191"/>
      <c r="D1078" s="197">
        <v>21.51</v>
      </c>
      <c r="E1078" s="193" t="s">
        <v>41</v>
      </c>
      <c r="F1078" s="194">
        <v>2.08</v>
      </c>
      <c r="G1078" s="255">
        <f>D1078*F1078</f>
        <v>44.740800000000007</v>
      </c>
      <c r="H1078" s="239" t="s">
        <v>63</v>
      </c>
    </row>
    <row r="1079" spans="1:8">
      <c r="A1079" s="189"/>
      <c r="B1079" s="190" t="s">
        <v>110</v>
      </c>
      <c r="C1079" s="191"/>
      <c r="D1079" s="250">
        <v>0.11</v>
      </c>
      <c r="E1079" s="193" t="s">
        <v>82</v>
      </c>
      <c r="F1079" s="194">
        <v>287.5</v>
      </c>
      <c r="G1079" s="255">
        <f>D1079*F1079</f>
        <v>31.625</v>
      </c>
      <c r="H1079" s="188"/>
    </row>
    <row r="1080" spans="1:8">
      <c r="A1080" s="189"/>
      <c r="B1080" s="190" t="s">
        <v>212</v>
      </c>
      <c r="C1080" s="191"/>
      <c r="D1080" s="192">
        <v>6</v>
      </c>
      <c r="E1080" s="193" t="s">
        <v>113</v>
      </c>
      <c r="F1080" s="198">
        <v>1.44E-2</v>
      </c>
      <c r="G1080" s="255">
        <f>D1080*F1080</f>
        <v>8.6400000000000005E-2</v>
      </c>
      <c r="H1080" s="188"/>
    </row>
    <row r="1081" spans="1:8">
      <c r="A1081" s="189"/>
      <c r="B1081" s="190" t="s">
        <v>473</v>
      </c>
      <c r="C1081" s="191"/>
      <c r="D1081" s="197">
        <v>0.1</v>
      </c>
      <c r="E1081" s="193" t="s">
        <v>41</v>
      </c>
      <c r="F1081" s="256">
        <v>28</v>
      </c>
      <c r="G1081" s="255">
        <f>D1081*F1081</f>
        <v>2.8000000000000003</v>
      </c>
      <c r="H1081" s="188"/>
    </row>
    <row r="1082" spans="1:8">
      <c r="A1082" s="297"/>
      <c r="B1082" s="298"/>
      <c r="C1082" s="299" t="s">
        <v>488</v>
      </c>
      <c r="D1082" s="300">
        <v>1</v>
      </c>
      <c r="E1082" s="301" t="s">
        <v>83</v>
      </c>
      <c r="F1082" s="302" t="s">
        <v>54</v>
      </c>
      <c r="G1082" s="303">
        <f>SUM(G1077:G1081)</f>
        <v>673.25220000000002</v>
      </c>
      <c r="H1082" s="304" t="s">
        <v>115</v>
      </c>
    </row>
    <row r="1083" spans="1:8">
      <c r="A1083" s="305">
        <v>11.32</v>
      </c>
      <c r="B1083" s="184" t="s">
        <v>489</v>
      </c>
      <c r="C1083" s="190"/>
      <c r="D1083" s="185"/>
      <c r="E1083" s="185"/>
      <c r="F1083" s="186"/>
      <c r="G1083" s="187" t="s">
        <v>63</v>
      </c>
      <c r="H1083" s="188"/>
    </row>
    <row r="1084" spans="1:8">
      <c r="A1084" s="189"/>
      <c r="B1084" s="190" t="s">
        <v>490</v>
      </c>
      <c r="C1084" s="191"/>
      <c r="D1084" s="197">
        <v>1.1000000000000001</v>
      </c>
      <c r="E1084" s="193" t="s">
        <v>83</v>
      </c>
      <c r="F1084" s="194">
        <v>160</v>
      </c>
      <c r="G1084" s="255">
        <f>D1084*F1084</f>
        <v>176</v>
      </c>
      <c r="H1084" s="240" t="s">
        <v>304</v>
      </c>
    </row>
    <row r="1085" spans="1:8">
      <c r="A1085" s="189"/>
      <c r="B1085" s="190" t="s">
        <v>161</v>
      </c>
      <c r="C1085" s="191"/>
      <c r="D1085" s="197">
        <v>21.51</v>
      </c>
      <c r="E1085" s="193" t="s">
        <v>41</v>
      </c>
      <c r="F1085" s="194">
        <v>2.08</v>
      </c>
      <c r="G1085" s="255">
        <f>D1085*F1085</f>
        <v>44.740800000000007</v>
      </c>
      <c r="H1085" s="239" t="s">
        <v>63</v>
      </c>
    </row>
    <row r="1086" spans="1:8">
      <c r="A1086" s="189"/>
      <c r="B1086" s="190" t="s">
        <v>110</v>
      </c>
      <c r="C1086" s="191"/>
      <c r="D1086" s="250">
        <v>0.11</v>
      </c>
      <c r="E1086" s="193" t="s">
        <v>82</v>
      </c>
      <c r="F1086" s="194">
        <v>287.5</v>
      </c>
      <c r="G1086" s="255">
        <f>D1086*F1086</f>
        <v>31.625</v>
      </c>
      <c r="H1086" s="188"/>
    </row>
    <row r="1087" spans="1:8">
      <c r="A1087" s="189"/>
      <c r="B1087" s="190" t="s">
        <v>212</v>
      </c>
      <c r="C1087" s="191"/>
      <c r="D1087" s="192">
        <v>6</v>
      </c>
      <c r="E1087" s="193" t="s">
        <v>113</v>
      </c>
      <c r="F1087" s="198">
        <v>1.44E-2</v>
      </c>
      <c r="G1087" s="255">
        <f>D1087*F1087</f>
        <v>8.6400000000000005E-2</v>
      </c>
      <c r="H1087" s="188"/>
    </row>
    <row r="1088" spans="1:8">
      <c r="A1088" s="189"/>
      <c r="B1088" s="190" t="s">
        <v>473</v>
      </c>
      <c r="C1088" s="191"/>
      <c r="D1088" s="197">
        <v>0.1</v>
      </c>
      <c r="E1088" s="193" t="s">
        <v>41</v>
      </c>
      <c r="F1088" s="256">
        <v>28</v>
      </c>
      <c r="G1088" s="255">
        <f>D1088*F1088</f>
        <v>2.8000000000000003</v>
      </c>
      <c r="H1088" s="188"/>
    </row>
    <row r="1089" spans="1:8">
      <c r="A1089" s="297"/>
      <c r="B1089" s="298"/>
      <c r="C1089" s="299" t="s">
        <v>491</v>
      </c>
      <c r="D1089" s="300">
        <v>1</v>
      </c>
      <c r="E1089" s="301" t="s">
        <v>83</v>
      </c>
      <c r="F1089" s="302" t="s">
        <v>54</v>
      </c>
      <c r="G1089" s="303">
        <f>SUM(G1084:G1088)</f>
        <v>255.25220000000002</v>
      </c>
      <c r="H1089" s="304" t="s">
        <v>115</v>
      </c>
    </row>
    <row r="1090" spans="1:8">
      <c r="A1090" s="305">
        <v>11.33</v>
      </c>
      <c r="B1090" s="184" t="s">
        <v>492</v>
      </c>
      <c r="C1090" s="190"/>
      <c r="D1090" s="185"/>
      <c r="E1090" s="185"/>
      <c r="F1090" s="186"/>
      <c r="G1090" s="187" t="s">
        <v>63</v>
      </c>
      <c r="H1090" s="188"/>
    </row>
    <row r="1091" spans="1:8">
      <c r="A1091" s="189"/>
      <c r="B1091" s="190" t="s">
        <v>493</v>
      </c>
      <c r="C1091" s="191"/>
      <c r="D1091" s="197">
        <v>1.1000000000000001</v>
      </c>
      <c r="E1091" s="193" t="s">
        <v>83</v>
      </c>
      <c r="F1091" s="194">
        <v>125</v>
      </c>
      <c r="G1091" s="255">
        <f>D1091*F1091</f>
        <v>137.5</v>
      </c>
      <c r="H1091" s="240" t="s">
        <v>304</v>
      </c>
    </row>
    <row r="1092" spans="1:8">
      <c r="A1092" s="189"/>
      <c r="B1092" s="190" t="s">
        <v>161</v>
      </c>
      <c r="C1092" s="191"/>
      <c r="D1092" s="197">
        <v>21.51</v>
      </c>
      <c r="E1092" s="193" t="s">
        <v>41</v>
      </c>
      <c r="F1092" s="194">
        <v>2.08</v>
      </c>
      <c r="G1092" s="255">
        <f>D1092*F1092</f>
        <v>44.740800000000007</v>
      </c>
      <c r="H1092" s="239" t="s">
        <v>63</v>
      </c>
    </row>
    <row r="1093" spans="1:8">
      <c r="A1093" s="189"/>
      <c r="B1093" s="190" t="s">
        <v>110</v>
      </c>
      <c r="C1093" s="191"/>
      <c r="D1093" s="250">
        <v>0.11</v>
      </c>
      <c r="E1093" s="193" t="s">
        <v>82</v>
      </c>
      <c r="F1093" s="194">
        <v>287.5</v>
      </c>
      <c r="G1093" s="255">
        <f>D1093*F1093</f>
        <v>31.625</v>
      </c>
      <c r="H1093" s="188"/>
    </row>
    <row r="1094" spans="1:8">
      <c r="A1094" s="189"/>
      <c r="B1094" s="190" t="s">
        <v>212</v>
      </c>
      <c r="C1094" s="191"/>
      <c r="D1094" s="192">
        <v>6</v>
      </c>
      <c r="E1094" s="193" t="s">
        <v>113</v>
      </c>
      <c r="F1094" s="198">
        <v>1.44E-2</v>
      </c>
      <c r="G1094" s="255">
        <f>D1094*F1094</f>
        <v>8.6400000000000005E-2</v>
      </c>
      <c r="H1094" s="188"/>
    </row>
    <row r="1095" spans="1:8" ht="38.25" customHeight="1">
      <c r="A1095" s="189"/>
      <c r="B1095" s="190" t="s">
        <v>473</v>
      </c>
      <c r="C1095" s="191"/>
      <c r="D1095" s="197">
        <v>0.1</v>
      </c>
      <c r="E1095" s="193" t="s">
        <v>41</v>
      </c>
      <c r="F1095" s="256">
        <v>28</v>
      </c>
      <c r="G1095" s="255">
        <f>D1095*F1095</f>
        <v>2.8000000000000003</v>
      </c>
      <c r="H1095" s="188"/>
    </row>
    <row r="1096" spans="1:8">
      <c r="A1096" s="297"/>
      <c r="B1096" s="298"/>
      <c r="C1096" s="299" t="s">
        <v>491</v>
      </c>
      <c r="D1096" s="300">
        <v>1</v>
      </c>
      <c r="E1096" s="301" t="s">
        <v>83</v>
      </c>
      <c r="F1096" s="302" t="s">
        <v>54</v>
      </c>
      <c r="G1096" s="303">
        <f>SUM(G1091:G1095)</f>
        <v>216.75220000000002</v>
      </c>
      <c r="H1096" s="304" t="s">
        <v>115</v>
      </c>
    </row>
    <row r="1097" spans="1:8">
      <c r="A1097" s="189"/>
      <c r="B1097" s="212"/>
      <c r="C1097" s="190"/>
      <c r="D1097" s="185"/>
      <c r="E1097" s="185"/>
      <c r="F1097" s="186"/>
      <c r="G1097" s="187" t="s">
        <v>63</v>
      </c>
      <c r="H1097" s="188"/>
    </row>
    <row r="1098" spans="1:8">
      <c r="A1098" s="189"/>
      <c r="B1098" s="212"/>
      <c r="C1098" s="190"/>
      <c r="D1098" s="185"/>
      <c r="E1098" s="185"/>
      <c r="F1098" s="186"/>
      <c r="G1098" s="187" t="s">
        <v>63</v>
      </c>
      <c r="H1098" s="188"/>
    </row>
    <row r="1099" spans="1:8">
      <c r="A1099" s="189"/>
      <c r="B1099" s="212"/>
      <c r="C1099" s="190"/>
      <c r="D1099" s="185"/>
      <c r="E1099" s="185"/>
      <c r="F1099" s="186"/>
      <c r="G1099" s="187" t="s">
        <v>63</v>
      </c>
      <c r="H1099" s="188"/>
    </row>
    <row r="1100" spans="1:8" ht="21.75" thickBot="1">
      <c r="A1100" s="216"/>
      <c r="B1100" s="217"/>
      <c r="C1100" s="218"/>
      <c r="D1100" s="228"/>
      <c r="E1100" s="228"/>
      <c r="F1100" s="229"/>
      <c r="G1100" s="230" t="s">
        <v>63</v>
      </c>
      <c r="H1100" s="222"/>
    </row>
    <row r="1101" spans="1:8">
      <c r="A1101" s="223"/>
      <c r="B1101" s="223"/>
      <c r="C1101" s="223"/>
      <c r="D1101" s="223"/>
      <c r="E1101" s="223"/>
      <c r="F1101" s="231"/>
      <c r="G1101" s="545" t="str">
        <f>$G$37</f>
        <v xml:space="preserve"> เมษายน 2549</v>
      </c>
      <c r="H1101" s="545"/>
    </row>
    <row r="1102" spans="1:8" ht="21.75">
      <c r="A1102" s="533" t="s">
        <v>494</v>
      </c>
      <c r="B1102" s="533"/>
      <c r="C1102" s="533"/>
      <c r="D1102" s="533"/>
      <c r="E1102" s="533"/>
      <c r="F1102" s="533"/>
      <c r="G1102" s="533"/>
      <c r="H1102" s="533"/>
    </row>
    <row r="1103" spans="1:8" ht="22.5" thickBot="1">
      <c r="A1103" s="547" t="s">
        <v>123</v>
      </c>
      <c r="B1103" s="547"/>
      <c r="C1103" s="547"/>
      <c r="D1103" s="547"/>
      <c r="E1103" s="547"/>
      <c r="F1103" s="547"/>
      <c r="G1103" s="547"/>
      <c r="H1103" s="547"/>
    </row>
    <row r="1104" spans="1:8">
      <c r="A1104" s="535" t="s">
        <v>91</v>
      </c>
      <c r="B1104" s="537" t="s">
        <v>0</v>
      </c>
      <c r="C1104" s="538"/>
      <c r="D1104" s="541" t="s">
        <v>1</v>
      </c>
      <c r="E1104" s="541" t="s">
        <v>2</v>
      </c>
      <c r="F1104" s="171" t="s">
        <v>104</v>
      </c>
      <c r="G1104" s="172" t="s">
        <v>105</v>
      </c>
      <c r="H1104" s="543" t="s">
        <v>12</v>
      </c>
    </row>
    <row r="1105" spans="1:8">
      <c r="A1105" s="536"/>
      <c r="B1105" s="539"/>
      <c r="C1105" s="540"/>
      <c r="D1105" s="542"/>
      <c r="E1105" s="542"/>
      <c r="F1105" s="173" t="s">
        <v>93</v>
      </c>
      <c r="G1105" s="174" t="s">
        <v>93</v>
      </c>
      <c r="H1105" s="544"/>
    </row>
    <row r="1106" spans="1:8">
      <c r="A1106" s="305">
        <v>11.34</v>
      </c>
      <c r="B1106" s="184" t="s">
        <v>495</v>
      </c>
      <c r="C1106" s="190"/>
      <c r="D1106" s="185"/>
      <c r="E1106" s="185"/>
      <c r="F1106" s="186"/>
      <c r="G1106" s="187" t="s">
        <v>63</v>
      </c>
      <c r="H1106" s="188"/>
    </row>
    <row r="1107" spans="1:8">
      <c r="A1107" s="189"/>
      <c r="B1107" s="184" t="s">
        <v>496</v>
      </c>
      <c r="C1107" s="190"/>
      <c r="D1107" s="197" t="s">
        <v>63</v>
      </c>
      <c r="E1107" s="193" t="s">
        <v>63</v>
      </c>
      <c r="F1107" s="194" t="s">
        <v>63</v>
      </c>
      <c r="G1107" s="255" t="s">
        <v>63</v>
      </c>
      <c r="H1107" s="312" t="s">
        <v>63</v>
      </c>
    </row>
    <row r="1108" spans="1:8">
      <c r="A1108" s="189"/>
      <c r="B1108" s="190" t="s">
        <v>497</v>
      </c>
      <c r="C1108" s="190"/>
      <c r="D1108" s="197">
        <v>1.1499999999999999</v>
      </c>
      <c r="E1108" s="193" t="s">
        <v>172</v>
      </c>
      <c r="F1108" s="194">
        <v>496</v>
      </c>
      <c r="G1108" s="255">
        <f>D1108*F1108</f>
        <v>570.4</v>
      </c>
      <c r="H1108" s="240" t="s">
        <v>498</v>
      </c>
    </row>
    <row r="1109" spans="1:8">
      <c r="A1109" s="189"/>
      <c r="B1109" s="190" t="s">
        <v>499</v>
      </c>
      <c r="C1109" s="190"/>
      <c r="D1109" s="250">
        <v>0.51</v>
      </c>
      <c r="E1109" s="193" t="s">
        <v>172</v>
      </c>
      <c r="F1109" s="295">
        <v>791</v>
      </c>
      <c r="G1109" s="255">
        <f>D1109*F1109</f>
        <v>403.41</v>
      </c>
      <c r="H1109" s="188"/>
    </row>
    <row r="1110" spans="1:8">
      <c r="A1110" s="189"/>
      <c r="B1110" s="190" t="s">
        <v>290</v>
      </c>
      <c r="C1110" s="190"/>
      <c r="D1110" s="197">
        <v>0.2</v>
      </c>
      <c r="E1110" s="193" t="s">
        <v>41</v>
      </c>
      <c r="F1110" s="314">
        <v>12.92</v>
      </c>
      <c r="G1110" s="255">
        <f>D1110*F1110</f>
        <v>2.5840000000000001</v>
      </c>
      <c r="H1110" s="188"/>
    </row>
    <row r="1111" spans="1:8">
      <c r="A1111" s="297"/>
      <c r="B1111" s="298"/>
      <c r="C1111" s="299" t="s">
        <v>500</v>
      </c>
      <c r="D1111" s="300">
        <v>1</v>
      </c>
      <c r="E1111" s="301" t="s">
        <v>83</v>
      </c>
      <c r="F1111" s="302" t="s">
        <v>54</v>
      </c>
      <c r="G1111" s="303">
        <f>SUM(G1107:G1110)</f>
        <v>976.39399999999989</v>
      </c>
      <c r="H1111" s="304" t="s">
        <v>115</v>
      </c>
    </row>
    <row r="1112" spans="1:8">
      <c r="A1112" s="305">
        <v>11.35</v>
      </c>
      <c r="B1112" s="184" t="s">
        <v>501</v>
      </c>
      <c r="C1112" s="190"/>
      <c r="D1112" s="185"/>
      <c r="E1112" s="185"/>
      <c r="F1112" s="186"/>
      <c r="G1112" s="187" t="s">
        <v>63</v>
      </c>
      <c r="H1112" s="188"/>
    </row>
    <row r="1113" spans="1:8">
      <c r="A1113" s="189"/>
      <c r="B1113" s="184" t="s">
        <v>496</v>
      </c>
      <c r="C1113" s="190"/>
      <c r="D1113" s="197" t="s">
        <v>63</v>
      </c>
      <c r="E1113" s="193" t="s">
        <v>63</v>
      </c>
      <c r="F1113" s="194" t="s">
        <v>63</v>
      </c>
      <c r="G1113" s="255" t="s">
        <v>63</v>
      </c>
      <c r="H1113" s="312" t="s">
        <v>63</v>
      </c>
    </row>
    <row r="1114" spans="1:8">
      <c r="A1114" s="189"/>
      <c r="B1114" s="190" t="s">
        <v>502</v>
      </c>
      <c r="C1114" s="190"/>
      <c r="D1114" s="197">
        <v>1.08</v>
      </c>
      <c r="E1114" s="193" t="s">
        <v>172</v>
      </c>
      <c r="F1114" s="194">
        <v>496</v>
      </c>
      <c r="G1114" s="255">
        <f>D1114*F1114</f>
        <v>535.68000000000006</v>
      </c>
      <c r="H1114" s="240" t="s">
        <v>498</v>
      </c>
    </row>
    <row r="1115" spans="1:8">
      <c r="A1115" s="189"/>
      <c r="B1115" s="190" t="s">
        <v>499</v>
      </c>
      <c r="C1115" s="190"/>
      <c r="D1115" s="250">
        <v>0.51</v>
      </c>
      <c r="E1115" s="193" t="s">
        <v>172</v>
      </c>
      <c r="F1115" s="295">
        <v>791</v>
      </c>
      <c r="G1115" s="255">
        <f>D1115*F1115</f>
        <v>403.41</v>
      </c>
      <c r="H1115" s="188"/>
    </row>
    <row r="1116" spans="1:8">
      <c r="A1116" s="189"/>
      <c r="B1116" s="190" t="s">
        <v>290</v>
      </c>
      <c r="C1116" s="190"/>
      <c r="D1116" s="197">
        <v>0.2</v>
      </c>
      <c r="E1116" s="193" t="s">
        <v>41</v>
      </c>
      <c r="F1116" s="314">
        <v>12.92</v>
      </c>
      <c r="G1116" s="255">
        <f>D1116*F1116</f>
        <v>2.5840000000000001</v>
      </c>
      <c r="H1116" s="188"/>
    </row>
    <row r="1117" spans="1:8">
      <c r="A1117" s="297"/>
      <c r="B1117" s="298"/>
      <c r="C1117" s="299" t="s">
        <v>503</v>
      </c>
      <c r="D1117" s="300">
        <v>1</v>
      </c>
      <c r="E1117" s="301" t="s">
        <v>83</v>
      </c>
      <c r="F1117" s="302" t="s">
        <v>54</v>
      </c>
      <c r="G1117" s="303">
        <f>SUM(G1113:G1116)</f>
        <v>941.67400000000009</v>
      </c>
      <c r="H1117" s="304" t="s">
        <v>115</v>
      </c>
    </row>
    <row r="1118" spans="1:8">
      <c r="A1118" s="305">
        <v>11.36</v>
      </c>
      <c r="B1118" s="184" t="s">
        <v>504</v>
      </c>
      <c r="C1118" s="190"/>
      <c r="D1118" s="185"/>
      <c r="E1118" s="185"/>
      <c r="F1118" s="186"/>
      <c r="G1118" s="187" t="s">
        <v>63</v>
      </c>
      <c r="H1118" s="188"/>
    </row>
    <row r="1119" spans="1:8">
      <c r="A1119" s="189"/>
      <c r="B1119" s="184" t="s">
        <v>496</v>
      </c>
      <c r="C1119" s="190"/>
      <c r="D1119" s="197" t="s">
        <v>63</v>
      </c>
      <c r="E1119" s="193" t="s">
        <v>63</v>
      </c>
      <c r="F1119" s="194" t="s">
        <v>63</v>
      </c>
      <c r="G1119" s="255" t="s">
        <v>63</v>
      </c>
      <c r="H1119" s="312" t="s">
        <v>63</v>
      </c>
    </row>
    <row r="1120" spans="1:8">
      <c r="A1120" s="189"/>
      <c r="B1120" s="190" t="s">
        <v>505</v>
      </c>
      <c r="C1120" s="190"/>
      <c r="D1120" s="197">
        <v>1.1499999999999999</v>
      </c>
      <c r="E1120" s="193" t="s">
        <v>172</v>
      </c>
      <c r="F1120" s="194">
        <v>829</v>
      </c>
      <c r="G1120" s="255">
        <f>D1120*F1120</f>
        <v>953.34999999999991</v>
      </c>
      <c r="H1120" s="240" t="s">
        <v>498</v>
      </c>
    </row>
    <row r="1121" spans="1:8">
      <c r="A1121" s="189"/>
      <c r="B1121" s="190" t="s">
        <v>499</v>
      </c>
      <c r="C1121" s="190"/>
      <c r="D1121" s="250">
        <v>0.51</v>
      </c>
      <c r="E1121" s="193" t="s">
        <v>172</v>
      </c>
      <c r="F1121" s="295">
        <v>791</v>
      </c>
      <c r="G1121" s="255">
        <f>D1121*F1121</f>
        <v>403.41</v>
      </c>
      <c r="H1121" s="188"/>
    </row>
    <row r="1122" spans="1:8">
      <c r="A1122" s="189"/>
      <c r="B1122" s="190" t="s">
        <v>290</v>
      </c>
      <c r="C1122" s="190"/>
      <c r="D1122" s="197">
        <v>0.2</v>
      </c>
      <c r="E1122" s="193" t="s">
        <v>41</v>
      </c>
      <c r="F1122" s="314">
        <v>12.92</v>
      </c>
      <c r="G1122" s="255">
        <f>D1122*F1122</f>
        <v>2.5840000000000001</v>
      </c>
      <c r="H1122" s="188"/>
    </row>
    <row r="1123" spans="1:8">
      <c r="A1123" s="297"/>
      <c r="B1123" s="298"/>
      <c r="C1123" s="299" t="s">
        <v>506</v>
      </c>
      <c r="D1123" s="300">
        <v>1</v>
      </c>
      <c r="E1123" s="301" t="s">
        <v>83</v>
      </c>
      <c r="F1123" s="302" t="s">
        <v>54</v>
      </c>
      <c r="G1123" s="303">
        <f>SUM(G1119:G1122)</f>
        <v>1359.3440000000001</v>
      </c>
      <c r="H1123" s="304" t="s">
        <v>115</v>
      </c>
    </row>
    <row r="1124" spans="1:8">
      <c r="A1124" s="305">
        <v>11.37</v>
      </c>
      <c r="B1124" s="184" t="s">
        <v>507</v>
      </c>
      <c r="C1124" s="190"/>
      <c r="D1124" s="185"/>
      <c r="E1124" s="185"/>
      <c r="F1124" s="186"/>
      <c r="G1124" s="187" t="s">
        <v>63</v>
      </c>
      <c r="H1124" s="188"/>
    </row>
    <row r="1125" spans="1:8">
      <c r="A1125" s="189"/>
      <c r="B1125" s="184" t="s">
        <v>496</v>
      </c>
      <c r="C1125" s="190"/>
      <c r="D1125" s="197" t="s">
        <v>63</v>
      </c>
      <c r="E1125" s="193" t="s">
        <v>63</v>
      </c>
      <c r="F1125" s="194" t="s">
        <v>63</v>
      </c>
      <c r="G1125" s="255" t="s">
        <v>63</v>
      </c>
      <c r="H1125" s="312" t="s">
        <v>63</v>
      </c>
    </row>
    <row r="1126" spans="1:8">
      <c r="A1126" s="189"/>
      <c r="B1126" s="190" t="s">
        <v>508</v>
      </c>
      <c r="C1126" s="190"/>
      <c r="D1126" s="197">
        <v>1.08</v>
      </c>
      <c r="E1126" s="193" t="s">
        <v>172</v>
      </c>
      <c r="F1126" s="194">
        <v>829</v>
      </c>
      <c r="G1126" s="255">
        <f>D1126*F1126</f>
        <v>895.32</v>
      </c>
      <c r="H1126" s="240" t="s">
        <v>498</v>
      </c>
    </row>
    <row r="1127" spans="1:8">
      <c r="A1127" s="189"/>
      <c r="B1127" s="190" t="s">
        <v>499</v>
      </c>
      <c r="C1127" s="190"/>
      <c r="D1127" s="250">
        <v>0.51</v>
      </c>
      <c r="E1127" s="193" t="s">
        <v>172</v>
      </c>
      <c r="F1127" s="295">
        <v>791</v>
      </c>
      <c r="G1127" s="255">
        <f>D1127*F1127</f>
        <v>403.41</v>
      </c>
      <c r="H1127" s="188"/>
    </row>
    <row r="1128" spans="1:8">
      <c r="A1128" s="189"/>
      <c r="B1128" s="190" t="s">
        <v>290</v>
      </c>
      <c r="C1128" s="190"/>
      <c r="D1128" s="197">
        <v>0.2</v>
      </c>
      <c r="E1128" s="193" t="s">
        <v>41</v>
      </c>
      <c r="F1128" s="314">
        <v>12.92</v>
      </c>
      <c r="G1128" s="255">
        <f>D1128*F1128</f>
        <v>2.5840000000000001</v>
      </c>
      <c r="H1128" s="188"/>
    </row>
    <row r="1129" spans="1:8">
      <c r="A1129" s="297"/>
      <c r="B1129" s="298"/>
      <c r="C1129" s="299" t="s">
        <v>509</v>
      </c>
      <c r="D1129" s="300">
        <v>1</v>
      </c>
      <c r="E1129" s="301" t="s">
        <v>83</v>
      </c>
      <c r="F1129" s="302" t="s">
        <v>54</v>
      </c>
      <c r="G1129" s="303">
        <f>SUM(G1125:G1128)</f>
        <v>1301.3140000000001</v>
      </c>
      <c r="H1129" s="304" t="s">
        <v>115</v>
      </c>
    </row>
    <row r="1130" spans="1:8">
      <c r="A1130" s="305">
        <v>11.38</v>
      </c>
      <c r="B1130" s="184" t="s">
        <v>510</v>
      </c>
      <c r="C1130" s="190"/>
      <c r="D1130" s="185"/>
      <c r="E1130" s="185"/>
      <c r="F1130" s="186"/>
      <c r="G1130" s="187" t="s">
        <v>63</v>
      </c>
      <c r="H1130" s="188"/>
    </row>
    <row r="1131" spans="1:8">
      <c r="A1131" s="189"/>
      <c r="B1131" s="184" t="s">
        <v>496</v>
      </c>
      <c r="C1131" s="190"/>
      <c r="D1131" s="197" t="s">
        <v>63</v>
      </c>
      <c r="E1131" s="193" t="s">
        <v>63</v>
      </c>
      <c r="F1131" s="194" t="s">
        <v>63</v>
      </c>
      <c r="G1131" s="255" t="s">
        <v>63</v>
      </c>
      <c r="H1131" s="312" t="s">
        <v>63</v>
      </c>
    </row>
    <row r="1132" spans="1:8" ht="38.25" customHeight="1">
      <c r="A1132" s="189"/>
      <c r="B1132" s="190" t="s">
        <v>511</v>
      </c>
      <c r="C1132" s="190"/>
      <c r="D1132" s="197">
        <v>1.1499999999999999</v>
      </c>
      <c r="E1132" s="193" t="s">
        <v>172</v>
      </c>
      <c r="F1132" s="194">
        <v>959</v>
      </c>
      <c r="G1132" s="255">
        <f>D1132*F1132</f>
        <v>1102.8499999999999</v>
      </c>
      <c r="H1132" s="240" t="s">
        <v>498</v>
      </c>
    </row>
    <row r="1133" spans="1:8">
      <c r="A1133" s="189"/>
      <c r="B1133" s="190" t="s">
        <v>499</v>
      </c>
      <c r="C1133" s="190"/>
      <c r="D1133" s="250">
        <v>0.51</v>
      </c>
      <c r="E1133" s="193" t="s">
        <v>172</v>
      </c>
      <c r="F1133" s="295">
        <v>791</v>
      </c>
      <c r="G1133" s="255">
        <f>D1133*F1133</f>
        <v>403.41</v>
      </c>
      <c r="H1133" s="188"/>
    </row>
    <row r="1134" spans="1:8">
      <c r="A1134" s="189"/>
      <c r="B1134" s="190" t="s">
        <v>290</v>
      </c>
      <c r="C1134" s="190"/>
      <c r="D1134" s="197">
        <v>0.2</v>
      </c>
      <c r="E1134" s="193" t="s">
        <v>41</v>
      </c>
      <c r="F1134" s="314">
        <v>12.92</v>
      </c>
      <c r="G1134" s="255">
        <f>D1134*F1134</f>
        <v>2.5840000000000001</v>
      </c>
      <c r="H1134" s="188"/>
    </row>
    <row r="1135" spans="1:8">
      <c r="A1135" s="189"/>
      <c r="B1135" s="212"/>
      <c r="C1135" s="190" t="s">
        <v>512</v>
      </c>
      <c r="D1135" s="192">
        <v>1</v>
      </c>
      <c r="E1135" s="193" t="s">
        <v>83</v>
      </c>
      <c r="F1135" s="213" t="s">
        <v>54</v>
      </c>
      <c r="G1135" s="292">
        <f>SUM(G1131:G1134)</f>
        <v>1508.8440000000001</v>
      </c>
      <c r="H1135" s="215" t="s">
        <v>115</v>
      </c>
    </row>
    <row r="1136" spans="1:8">
      <c r="A1136" s="285"/>
      <c r="B1136" s="286"/>
      <c r="C1136" s="191"/>
      <c r="D1136" s="208"/>
      <c r="E1136" s="208"/>
      <c r="F1136" s="209"/>
      <c r="G1136" s="210"/>
      <c r="H1136" s="211"/>
    </row>
    <row r="1137" spans="1:8" ht="21.75" thickBot="1">
      <c r="A1137" s="216"/>
      <c r="B1137" s="217"/>
      <c r="C1137" s="218"/>
      <c r="D1137" s="228"/>
      <c r="E1137" s="228"/>
      <c r="F1137" s="229"/>
      <c r="G1137" s="230" t="s">
        <v>63</v>
      </c>
      <c r="H1137" s="222"/>
    </row>
    <row r="1138" spans="1:8">
      <c r="A1138" s="223"/>
      <c r="B1138" s="223"/>
      <c r="C1138" s="223"/>
      <c r="D1138" s="223"/>
      <c r="E1138" s="223"/>
      <c r="F1138" s="231"/>
      <c r="G1138" s="545" t="str">
        <f>$G$37</f>
        <v xml:space="preserve"> เมษายน 2549</v>
      </c>
      <c r="H1138" s="545"/>
    </row>
    <row r="1139" spans="1:8" ht="21.75">
      <c r="A1139" s="533" t="s">
        <v>513</v>
      </c>
      <c r="B1139" s="533"/>
      <c r="C1139" s="533"/>
      <c r="D1139" s="533"/>
      <c r="E1139" s="533"/>
      <c r="F1139" s="533"/>
      <c r="G1139" s="533"/>
      <c r="H1139" s="533"/>
    </row>
    <row r="1140" spans="1:8" ht="22.5" thickBot="1">
      <c r="A1140" s="547" t="s">
        <v>123</v>
      </c>
      <c r="B1140" s="547"/>
      <c r="C1140" s="547"/>
      <c r="D1140" s="547"/>
      <c r="E1140" s="547"/>
      <c r="F1140" s="547"/>
      <c r="G1140" s="547"/>
      <c r="H1140" s="547"/>
    </row>
    <row r="1141" spans="1:8">
      <c r="A1141" s="535" t="s">
        <v>91</v>
      </c>
      <c r="B1141" s="537" t="s">
        <v>0</v>
      </c>
      <c r="C1141" s="538"/>
      <c r="D1141" s="541" t="s">
        <v>1</v>
      </c>
      <c r="E1141" s="541" t="s">
        <v>2</v>
      </c>
      <c r="F1141" s="171" t="s">
        <v>104</v>
      </c>
      <c r="G1141" s="172" t="s">
        <v>105</v>
      </c>
      <c r="H1141" s="543" t="s">
        <v>12</v>
      </c>
    </row>
    <row r="1142" spans="1:8">
      <c r="A1142" s="536"/>
      <c r="B1142" s="539"/>
      <c r="C1142" s="540"/>
      <c r="D1142" s="542"/>
      <c r="E1142" s="542"/>
      <c r="F1142" s="173" t="s">
        <v>93</v>
      </c>
      <c r="G1142" s="174" t="s">
        <v>93</v>
      </c>
      <c r="H1142" s="544"/>
    </row>
    <row r="1143" spans="1:8">
      <c r="A1143" s="305">
        <v>11.39</v>
      </c>
      <c r="B1143" s="184" t="s">
        <v>514</v>
      </c>
      <c r="C1143" s="190"/>
      <c r="D1143" s="185"/>
      <c r="E1143" s="185"/>
      <c r="F1143" s="186"/>
      <c r="G1143" s="187" t="s">
        <v>63</v>
      </c>
      <c r="H1143" s="188"/>
    </row>
    <row r="1144" spans="1:8">
      <c r="A1144" s="189"/>
      <c r="B1144" s="184" t="s">
        <v>496</v>
      </c>
      <c r="C1144" s="190"/>
      <c r="D1144" s="197" t="s">
        <v>63</v>
      </c>
      <c r="E1144" s="193" t="s">
        <v>63</v>
      </c>
      <c r="F1144" s="194" t="s">
        <v>63</v>
      </c>
      <c r="G1144" s="255" t="s">
        <v>63</v>
      </c>
      <c r="H1144" s="312" t="s">
        <v>63</v>
      </c>
    </row>
    <row r="1145" spans="1:8">
      <c r="A1145" s="189"/>
      <c r="B1145" s="190" t="s">
        <v>515</v>
      </c>
      <c r="C1145" s="190"/>
      <c r="D1145" s="197">
        <v>1.08</v>
      </c>
      <c r="E1145" s="193" t="s">
        <v>172</v>
      </c>
      <c r="F1145" s="194">
        <v>959</v>
      </c>
      <c r="G1145" s="255">
        <f>D1145*F1145</f>
        <v>1035.72</v>
      </c>
      <c r="H1145" s="240" t="s">
        <v>498</v>
      </c>
    </row>
    <row r="1146" spans="1:8">
      <c r="A1146" s="189"/>
      <c r="B1146" s="190" t="s">
        <v>499</v>
      </c>
      <c r="C1146" s="190"/>
      <c r="D1146" s="250">
        <v>0.51</v>
      </c>
      <c r="E1146" s="193" t="s">
        <v>172</v>
      </c>
      <c r="F1146" s="295">
        <v>791</v>
      </c>
      <c r="G1146" s="255">
        <f>D1146*F1146</f>
        <v>403.41</v>
      </c>
      <c r="H1146" s="188"/>
    </row>
    <row r="1147" spans="1:8">
      <c r="A1147" s="189"/>
      <c r="B1147" s="190" t="s">
        <v>290</v>
      </c>
      <c r="C1147" s="190"/>
      <c r="D1147" s="197">
        <v>0.2</v>
      </c>
      <c r="E1147" s="193" t="s">
        <v>41</v>
      </c>
      <c r="F1147" s="314">
        <v>12.92</v>
      </c>
      <c r="G1147" s="255">
        <f>D1147*F1147</f>
        <v>2.5840000000000001</v>
      </c>
      <c r="H1147" s="188"/>
    </row>
    <row r="1148" spans="1:8">
      <c r="A1148" s="199"/>
      <c r="B1148" s="200"/>
      <c r="C1148" s="201" t="s">
        <v>516</v>
      </c>
      <c r="D1148" s="202">
        <v>1</v>
      </c>
      <c r="E1148" s="203" t="s">
        <v>83</v>
      </c>
      <c r="F1148" s="204" t="s">
        <v>54</v>
      </c>
      <c r="G1148" s="252">
        <f>SUM(G1144:G1147)</f>
        <v>1441.7140000000002</v>
      </c>
      <c r="H1148" s="206" t="s">
        <v>115</v>
      </c>
    </row>
    <row r="1149" spans="1:8">
      <c r="A1149" s="305">
        <v>11.4</v>
      </c>
      <c r="B1149" s="184" t="s">
        <v>517</v>
      </c>
      <c r="C1149" s="190"/>
      <c r="D1149" s="185"/>
      <c r="E1149" s="185"/>
      <c r="F1149" s="186"/>
      <c r="G1149" s="187" t="s">
        <v>63</v>
      </c>
      <c r="H1149" s="188"/>
    </row>
    <row r="1150" spans="1:8">
      <c r="A1150" s="189"/>
      <c r="B1150" s="184" t="s">
        <v>496</v>
      </c>
      <c r="C1150" s="190"/>
      <c r="D1150" s="197" t="s">
        <v>63</v>
      </c>
      <c r="E1150" s="193" t="s">
        <v>63</v>
      </c>
      <c r="F1150" s="194" t="s">
        <v>63</v>
      </c>
      <c r="G1150" s="255" t="s">
        <v>63</v>
      </c>
      <c r="H1150" s="312" t="s">
        <v>63</v>
      </c>
    </row>
    <row r="1151" spans="1:8">
      <c r="A1151" s="189"/>
      <c r="B1151" s="190" t="s">
        <v>518</v>
      </c>
      <c r="C1151" s="190"/>
      <c r="D1151" s="197">
        <v>1.1499999999999999</v>
      </c>
      <c r="E1151" s="193" t="s">
        <v>172</v>
      </c>
      <c r="F1151" s="194">
        <v>2622</v>
      </c>
      <c r="G1151" s="255">
        <f>D1151*F1151</f>
        <v>3015.2999999999997</v>
      </c>
      <c r="H1151" s="240" t="s">
        <v>498</v>
      </c>
    </row>
    <row r="1152" spans="1:8">
      <c r="A1152" s="189"/>
      <c r="B1152" s="190" t="s">
        <v>499</v>
      </c>
      <c r="C1152" s="190"/>
      <c r="D1152" s="250">
        <v>0.51</v>
      </c>
      <c r="E1152" s="193" t="s">
        <v>172</v>
      </c>
      <c r="F1152" s="295">
        <v>791</v>
      </c>
      <c r="G1152" s="255">
        <f>D1152*F1152</f>
        <v>403.41</v>
      </c>
      <c r="H1152" s="188"/>
    </row>
    <row r="1153" spans="1:8">
      <c r="A1153" s="189"/>
      <c r="B1153" s="190" t="s">
        <v>290</v>
      </c>
      <c r="C1153" s="190"/>
      <c r="D1153" s="197">
        <v>0.2</v>
      </c>
      <c r="E1153" s="193" t="s">
        <v>41</v>
      </c>
      <c r="F1153" s="314">
        <v>12.92</v>
      </c>
      <c r="G1153" s="255">
        <f>D1153*F1153</f>
        <v>2.5840000000000001</v>
      </c>
      <c r="H1153" s="188"/>
    </row>
    <row r="1154" spans="1:8">
      <c r="A1154" s="199"/>
      <c r="B1154" s="200"/>
      <c r="C1154" s="201" t="s">
        <v>519</v>
      </c>
      <c r="D1154" s="202">
        <v>1</v>
      </c>
      <c r="E1154" s="203" t="s">
        <v>83</v>
      </c>
      <c r="F1154" s="204" t="s">
        <v>54</v>
      </c>
      <c r="G1154" s="252">
        <f>SUM(G1150:G1153)</f>
        <v>3421.2939999999994</v>
      </c>
      <c r="H1154" s="206" t="s">
        <v>115</v>
      </c>
    </row>
    <row r="1155" spans="1:8">
      <c r="A1155" s="305">
        <v>11.41</v>
      </c>
      <c r="B1155" s="284" t="s">
        <v>520</v>
      </c>
      <c r="C1155" s="191"/>
      <c r="D1155" s="208"/>
      <c r="E1155" s="208"/>
      <c r="F1155" s="209"/>
      <c r="G1155" s="210" t="s">
        <v>63</v>
      </c>
      <c r="H1155" s="211"/>
    </row>
    <row r="1156" spans="1:8">
      <c r="A1156" s="189"/>
      <c r="B1156" s="184" t="s">
        <v>496</v>
      </c>
      <c r="C1156" s="190"/>
      <c r="D1156" s="197" t="s">
        <v>63</v>
      </c>
      <c r="E1156" s="193" t="s">
        <v>63</v>
      </c>
      <c r="F1156" s="194" t="s">
        <v>63</v>
      </c>
      <c r="G1156" s="255" t="s">
        <v>63</v>
      </c>
      <c r="H1156" s="312" t="s">
        <v>63</v>
      </c>
    </row>
    <row r="1157" spans="1:8">
      <c r="A1157" s="189"/>
      <c r="B1157" s="190" t="s">
        <v>521</v>
      </c>
      <c r="C1157" s="190"/>
      <c r="D1157" s="197">
        <v>1.08</v>
      </c>
      <c r="E1157" s="193" t="s">
        <v>172</v>
      </c>
      <c r="F1157" s="194">
        <v>2622</v>
      </c>
      <c r="G1157" s="255">
        <f>D1157*F1157</f>
        <v>2831.76</v>
      </c>
      <c r="H1157" s="240" t="s">
        <v>498</v>
      </c>
    </row>
    <row r="1158" spans="1:8">
      <c r="A1158" s="189"/>
      <c r="B1158" s="190" t="s">
        <v>499</v>
      </c>
      <c r="C1158" s="190"/>
      <c r="D1158" s="250">
        <v>0.51</v>
      </c>
      <c r="E1158" s="193" t="s">
        <v>172</v>
      </c>
      <c r="F1158" s="295">
        <v>791</v>
      </c>
      <c r="G1158" s="255">
        <f>D1158*F1158</f>
        <v>403.41</v>
      </c>
      <c r="H1158" s="188"/>
    </row>
    <row r="1159" spans="1:8">
      <c r="A1159" s="189"/>
      <c r="B1159" s="190" t="s">
        <v>290</v>
      </c>
      <c r="C1159" s="190"/>
      <c r="D1159" s="197">
        <v>0.2</v>
      </c>
      <c r="E1159" s="193" t="s">
        <v>41</v>
      </c>
      <c r="F1159" s="314">
        <v>12.02</v>
      </c>
      <c r="G1159" s="255">
        <f>D1159*F1159</f>
        <v>2.4039999999999999</v>
      </c>
      <c r="H1159" s="188"/>
    </row>
    <row r="1160" spans="1:8">
      <c r="A1160" s="199"/>
      <c r="B1160" s="200"/>
      <c r="C1160" s="201" t="s">
        <v>522</v>
      </c>
      <c r="D1160" s="202">
        <v>1</v>
      </c>
      <c r="E1160" s="203" t="s">
        <v>83</v>
      </c>
      <c r="F1160" s="204" t="s">
        <v>54</v>
      </c>
      <c r="G1160" s="252">
        <f>SUM(G1156:G1159)</f>
        <v>3237.5740000000001</v>
      </c>
      <c r="H1160" s="206" t="s">
        <v>115</v>
      </c>
    </row>
    <row r="1161" spans="1:8">
      <c r="A1161" s="305">
        <v>11.42</v>
      </c>
      <c r="B1161" s="184" t="s">
        <v>523</v>
      </c>
      <c r="C1161" s="190"/>
      <c r="D1161" s="185"/>
      <c r="E1161" s="185"/>
      <c r="F1161" s="186"/>
      <c r="G1161" s="187" t="s">
        <v>63</v>
      </c>
      <c r="H1161" s="188"/>
    </row>
    <row r="1162" spans="1:8">
      <c r="A1162" s="189"/>
      <c r="B1162" s="184" t="s">
        <v>496</v>
      </c>
      <c r="C1162" s="190"/>
      <c r="D1162" s="197" t="s">
        <v>63</v>
      </c>
      <c r="E1162" s="193" t="s">
        <v>63</v>
      </c>
      <c r="F1162" s="194" t="s">
        <v>63</v>
      </c>
      <c r="G1162" s="255" t="s">
        <v>63</v>
      </c>
      <c r="H1162" s="312" t="s">
        <v>63</v>
      </c>
    </row>
    <row r="1163" spans="1:8">
      <c r="A1163" s="189"/>
      <c r="B1163" s="190" t="s">
        <v>524</v>
      </c>
      <c r="C1163" s="190"/>
      <c r="D1163" s="197">
        <v>1.1499999999999999</v>
      </c>
      <c r="E1163" s="193" t="s">
        <v>172</v>
      </c>
      <c r="F1163" s="194">
        <v>1544</v>
      </c>
      <c r="G1163" s="255">
        <f>D1163*F1163</f>
        <v>1775.6</v>
      </c>
      <c r="H1163" s="240" t="s">
        <v>498</v>
      </c>
    </row>
    <row r="1164" spans="1:8">
      <c r="A1164" s="189"/>
      <c r="B1164" s="190" t="s">
        <v>499</v>
      </c>
      <c r="C1164" s="190"/>
      <c r="D1164" s="250">
        <v>0.51</v>
      </c>
      <c r="E1164" s="193" t="s">
        <v>172</v>
      </c>
      <c r="F1164" s="295">
        <v>791</v>
      </c>
      <c r="G1164" s="255">
        <f>D1164*F1164</f>
        <v>403.41</v>
      </c>
      <c r="H1164" s="188"/>
    </row>
    <row r="1165" spans="1:8">
      <c r="A1165" s="189"/>
      <c r="B1165" s="190" t="s">
        <v>290</v>
      </c>
      <c r="C1165" s="190"/>
      <c r="D1165" s="197">
        <v>0.2</v>
      </c>
      <c r="E1165" s="193" t="s">
        <v>41</v>
      </c>
      <c r="F1165" s="314">
        <v>12.92</v>
      </c>
      <c r="G1165" s="255">
        <f>D1165*F1165</f>
        <v>2.5840000000000001</v>
      </c>
      <c r="H1165" s="188"/>
    </row>
    <row r="1166" spans="1:8">
      <c r="A1166" s="199"/>
      <c r="B1166" s="200"/>
      <c r="C1166" s="201" t="s">
        <v>525</v>
      </c>
      <c r="D1166" s="202">
        <v>1</v>
      </c>
      <c r="E1166" s="203" t="s">
        <v>83</v>
      </c>
      <c r="F1166" s="204" t="s">
        <v>54</v>
      </c>
      <c r="G1166" s="252">
        <f>SUM(G1162:G1165)</f>
        <v>2181.5939999999996</v>
      </c>
      <c r="H1166" s="206" t="s">
        <v>115</v>
      </c>
    </row>
    <row r="1167" spans="1:8">
      <c r="A1167" s="305">
        <v>11.43</v>
      </c>
      <c r="B1167" s="284" t="s">
        <v>526</v>
      </c>
      <c r="C1167" s="191"/>
      <c r="D1167" s="208"/>
      <c r="E1167" s="208"/>
      <c r="F1167" s="209"/>
      <c r="G1167" s="210" t="s">
        <v>63</v>
      </c>
      <c r="H1167" s="211"/>
    </row>
    <row r="1168" spans="1:8">
      <c r="A1168" s="189"/>
      <c r="B1168" s="184" t="s">
        <v>496</v>
      </c>
      <c r="C1168" s="190"/>
      <c r="D1168" s="197" t="s">
        <v>63</v>
      </c>
      <c r="E1168" s="193" t="s">
        <v>63</v>
      </c>
      <c r="F1168" s="194" t="s">
        <v>63</v>
      </c>
      <c r="G1168" s="255" t="s">
        <v>63</v>
      </c>
      <c r="H1168" s="312" t="s">
        <v>63</v>
      </c>
    </row>
    <row r="1169" spans="1:8" ht="38.25" customHeight="1">
      <c r="A1169" s="189"/>
      <c r="B1169" s="190" t="s">
        <v>527</v>
      </c>
      <c r="C1169" s="190"/>
      <c r="D1169" s="197">
        <v>1.08</v>
      </c>
      <c r="E1169" s="193" t="s">
        <v>172</v>
      </c>
      <c r="F1169" s="194">
        <v>1544</v>
      </c>
      <c r="G1169" s="255">
        <f>D1169*F1169</f>
        <v>1667.5200000000002</v>
      </c>
      <c r="H1169" s="240" t="s">
        <v>498</v>
      </c>
    </row>
    <row r="1170" spans="1:8">
      <c r="A1170" s="189"/>
      <c r="B1170" s="190" t="s">
        <v>499</v>
      </c>
      <c r="C1170" s="190"/>
      <c r="D1170" s="250">
        <v>0.51</v>
      </c>
      <c r="E1170" s="193" t="s">
        <v>172</v>
      </c>
      <c r="F1170" s="295">
        <v>791</v>
      </c>
      <c r="G1170" s="255">
        <f>D1170*F1170</f>
        <v>403.41</v>
      </c>
      <c r="H1170" s="188"/>
    </row>
    <row r="1171" spans="1:8">
      <c r="A1171" s="189"/>
      <c r="B1171" s="190" t="s">
        <v>290</v>
      </c>
      <c r="C1171" s="190"/>
      <c r="D1171" s="197">
        <v>0.2</v>
      </c>
      <c r="E1171" s="193" t="s">
        <v>41</v>
      </c>
      <c r="F1171" s="314">
        <v>12.92</v>
      </c>
      <c r="G1171" s="255">
        <f>D1171*F1171</f>
        <v>2.5840000000000001</v>
      </c>
      <c r="H1171" s="188"/>
    </row>
    <row r="1172" spans="1:8">
      <c r="A1172" s="189"/>
      <c r="B1172" s="212"/>
      <c r="C1172" s="190" t="s">
        <v>528</v>
      </c>
      <c r="D1172" s="192">
        <v>1</v>
      </c>
      <c r="E1172" s="193" t="s">
        <v>83</v>
      </c>
      <c r="F1172" s="213" t="s">
        <v>54</v>
      </c>
      <c r="G1172" s="292">
        <f>SUM(G1168:G1171)</f>
        <v>2073.5140000000001</v>
      </c>
      <c r="H1172" s="215" t="s">
        <v>115</v>
      </c>
    </row>
    <row r="1173" spans="1:8">
      <c r="A1173" s="285"/>
      <c r="B1173" s="286"/>
      <c r="C1173" s="191"/>
      <c r="D1173" s="208"/>
      <c r="E1173" s="208"/>
      <c r="F1173" s="209"/>
      <c r="G1173" s="210" t="s">
        <v>63</v>
      </c>
      <c r="H1173" s="211"/>
    </row>
    <row r="1174" spans="1:8" ht="21.75" thickBot="1">
      <c r="A1174" s="216"/>
      <c r="B1174" s="217"/>
      <c r="C1174" s="218"/>
      <c r="D1174" s="228"/>
      <c r="E1174" s="228"/>
      <c r="F1174" s="229"/>
      <c r="G1174" s="230" t="s">
        <v>63</v>
      </c>
      <c r="H1174" s="222"/>
    </row>
    <row r="1175" spans="1:8">
      <c r="A1175" s="223"/>
      <c r="B1175" s="223"/>
      <c r="C1175" s="223"/>
      <c r="D1175" s="223"/>
      <c r="E1175" s="223"/>
      <c r="F1175" s="231"/>
      <c r="G1175" s="545" t="str">
        <f>$G$37</f>
        <v xml:space="preserve"> เมษายน 2549</v>
      </c>
      <c r="H1175" s="545"/>
    </row>
    <row r="1176" spans="1:8" ht="21.75">
      <c r="A1176" s="533" t="s">
        <v>529</v>
      </c>
      <c r="B1176" s="533"/>
      <c r="C1176" s="533"/>
      <c r="D1176" s="533"/>
      <c r="E1176" s="533"/>
      <c r="F1176" s="533"/>
      <c r="G1176" s="533"/>
      <c r="H1176" s="533"/>
    </row>
    <row r="1177" spans="1:8" ht="22.5" thickBot="1">
      <c r="A1177" s="547" t="s">
        <v>123</v>
      </c>
      <c r="B1177" s="547"/>
      <c r="C1177" s="547"/>
      <c r="D1177" s="547"/>
      <c r="E1177" s="547"/>
      <c r="F1177" s="547"/>
      <c r="G1177" s="547"/>
      <c r="H1177" s="547"/>
    </row>
    <row r="1178" spans="1:8">
      <c r="A1178" s="535" t="s">
        <v>91</v>
      </c>
      <c r="B1178" s="537" t="s">
        <v>0</v>
      </c>
      <c r="C1178" s="538"/>
      <c r="D1178" s="541" t="s">
        <v>1</v>
      </c>
      <c r="E1178" s="541" t="s">
        <v>2</v>
      </c>
      <c r="F1178" s="171" t="s">
        <v>104</v>
      </c>
      <c r="G1178" s="172" t="s">
        <v>105</v>
      </c>
      <c r="H1178" s="543" t="s">
        <v>12</v>
      </c>
    </row>
    <row r="1179" spans="1:8">
      <c r="A1179" s="536"/>
      <c r="B1179" s="539"/>
      <c r="C1179" s="540"/>
      <c r="D1179" s="542"/>
      <c r="E1179" s="542"/>
      <c r="F1179" s="173" t="s">
        <v>93</v>
      </c>
      <c r="G1179" s="174" t="s">
        <v>93</v>
      </c>
      <c r="H1179" s="544"/>
    </row>
    <row r="1180" spans="1:8">
      <c r="A1180" s="305">
        <v>11.44</v>
      </c>
      <c r="B1180" s="284" t="s">
        <v>530</v>
      </c>
      <c r="C1180" s="191"/>
      <c r="D1180" s="208"/>
      <c r="E1180" s="208"/>
      <c r="F1180" s="209"/>
      <c r="G1180" s="210" t="s">
        <v>63</v>
      </c>
      <c r="H1180" s="211"/>
    </row>
    <row r="1181" spans="1:8">
      <c r="A1181" s="189"/>
      <c r="B1181" s="233" t="s">
        <v>531</v>
      </c>
      <c r="C1181" s="190"/>
      <c r="D1181" s="197" t="s">
        <v>63</v>
      </c>
      <c r="E1181" s="193" t="s">
        <v>63</v>
      </c>
      <c r="F1181" s="194" t="s">
        <v>63</v>
      </c>
      <c r="G1181" s="255" t="s">
        <v>63</v>
      </c>
      <c r="H1181" s="312" t="s">
        <v>63</v>
      </c>
    </row>
    <row r="1182" spans="1:8">
      <c r="A1182" s="189"/>
      <c r="B1182" s="190" t="s">
        <v>532</v>
      </c>
      <c r="C1182" s="190"/>
      <c r="D1182" s="197">
        <v>7</v>
      </c>
      <c r="E1182" s="193" t="s">
        <v>233</v>
      </c>
      <c r="F1182" s="194">
        <v>16.149999999999999</v>
      </c>
      <c r="G1182" s="255">
        <f>D1182*F1182</f>
        <v>113.04999999999998</v>
      </c>
      <c r="H1182" s="196" t="s">
        <v>63</v>
      </c>
    </row>
    <row r="1183" spans="1:8">
      <c r="A1183" s="189"/>
      <c r="B1183" s="190" t="s">
        <v>533</v>
      </c>
      <c r="C1183" s="190"/>
      <c r="D1183" s="250">
        <v>0.05</v>
      </c>
      <c r="E1183" s="193" t="s">
        <v>82</v>
      </c>
      <c r="F1183" s="194">
        <v>287.5</v>
      </c>
      <c r="G1183" s="255">
        <f>D1183*F1183</f>
        <v>14.375</v>
      </c>
      <c r="H1183" s="188"/>
    </row>
    <row r="1184" spans="1:8">
      <c r="A1184" s="189"/>
      <c r="B1184" s="190" t="s">
        <v>534</v>
      </c>
      <c r="C1184" s="190"/>
      <c r="D1184" s="197">
        <v>0.02</v>
      </c>
      <c r="E1184" s="193" t="s">
        <v>82</v>
      </c>
      <c r="F1184" s="314">
        <v>10</v>
      </c>
      <c r="G1184" s="255">
        <f>D1184*F1184</f>
        <v>0.2</v>
      </c>
      <c r="H1184" s="188"/>
    </row>
    <row r="1185" spans="1:8">
      <c r="A1185" s="199"/>
      <c r="B1185" s="200"/>
      <c r="C1185" s="201" t="s">
        <v>535</v>
      </c>
      <c r="D1185" s="202">
        <v>1</v>
      </c>
      <c r="E1185" s="203" t="s">
        <v>83</v>
      </c>
      <c r="F1185" s="204" t="s">
        <v>54</v>
      </c>
      <c r="G1185" s="252">
        <f>SUM(G1181:G1184)</f>
        <v>127.62499999999999</v>
      </c>
      <c r="H1185" s="206" t="s">
        <v>115</v>
      </c>
    </row>
    <row r="1186" spans="1:8">
      <c r="A1186" s="305">
        <v>11.45</v>
      </c>
      <c r="B1186" s="284" t="s">
        <v>536</v>
      </c>
      <c r="C1186" s="191"/>
      <c r="D1186" s="208"/>
      <c r="E1186" s="208"/>
      <c r="F1186" s="209"/>
      <c r="G1186" s="210" t="s">
        <v>63</v>
      </c>
      <c r="H1186" s="211"/>
    </row>
    <row r="1187" spans="1:8">
      <c r="A1187" s="189"/>
      <c r="B1187" s="233" t="s">
        <v>531</v>
      </c>
      <c r="C1187" s="190"/>
      <c r="D1187" s="197" t="s">
        <v>63</v>
      </c>
      <c r="E1187" s="193" t="s">
        <v>63</v>
      </c>
      <c r="F1187" s="194" t="s">
        <v>63</v>
      </c>
      <c r="G1187" s="255" t="s">
        <v>63</v>
      </c>
      <c r="H1187" s="312" t="s">
        <v>63</v>
      </c>
    </row>
    <row r="1188" spans="1:8">
      <c r="A1188" s="189"/>
      <c r="B1188" s="190" t="s">
        <v>532</v>
      </c>
      <c r="C1188" s="190"/>
      <c r="D1188" s="197">
        <v>50</v>
      </c>
      <c r="E1188" s="193" t="s">
        <v>233</v>
      </c>
      <c r="F1188" s="194">
        <v>6.25</v>
      </c>
      <c r="G1188" s="255">
        <f>D1188*F1188</f>
        <v>312.5</v>
      </c>
      <c r="H1188" s="196" t="s">
        <v>63</v>
      </c>
    </row>
    <row r="1189" spans="1:8">
      <c r="A1189" s="189"/>
      <c r="B1189" s="190" t="s">
        <v>533</v>
      </c>
      <c r="C1189" s="190"/>
      <c r="D1189" s="250">
        <v>0.05</v>
      </c>
      <c r="E1189" s="193" t="s">
        <v>82</v>
      </c>
      <c r="F1189" s="194">
        <v>287.5</v>
      </c>
      <c r="G1189" s="255">
        <f>D1189*F1189</f>
        <v>14.375</v>
      </c>
      <c r="H1189" s="188"/>
    </row>
    <row r="1190" spans="1:8">
      <c r="A1190" s="189"/>
      <c r="B1190" s="190" t="s">
        <v>534</v>
      </c>
      <c r="C1190" s="190"/>
      <c r="D1190" s="197">
        <v>0.02</v>
      </c>
      <c r="E1190" s="193" t="s">
        <v>82</v>
      </c>
      <c r="F1190" s="314">
        <v>10</v>
      </c>
      <c r="G1190" s="255">
        <f>D1190*F1190</f>
        <v>0.2</v>
      </c>
      <c r="H1190" s="188"/>
    </row>
    <row r="1191" spans="1:8">
      <c r="A1191" s="199"/>
      <c r="B1191" s="200"/>
      <c r="C1191" s="201" t="s">
        <v>537</v>
      </c>
      <c r="D1191" s="202">
        <v>1</v>
      </c>
      <c r="E1191" s="203" t="s">
        <v>83</v>
      </c>
      <c r="F1191" s="204" t="s">
        <v>54</v>
      </c>
      <c r="G1191" s="252">
        <f>SUM(G1187:G1190)</f>
        <v>327.07499999999999</v>
      </c>
      <c r="H1191" s="206" t="s">
        <v>115</v>
      </c>
    </row>
    <row r="1192" spans="1:8">
      <c r="A1192" s="320"/>
      <c r="B1192" s="321"/>
      <c r="C1192" s="322"/>
      <c r="D1192" s="323"/>
      <c r="E1192" s="324"/>
      <c r="F1192" s="325"/>
      <c r="G1192" s="326"/>
      <c r="H1192" s="270"/>
    </row>
    <row r="1193" spans="1:8">
      <c r="A1193" s="189"/>
      <c r="B1193" s="212"/>
      <c r="C1193" s="190"/>
      <c r="D1193" s="185"/>
      <c r="E1193" s="185"/>
      <c r="F1193" s="186"/>
      <c r="G1193" s="187" t="s">
        <v>63</v>
      </c>
      <c r="H1193" s="188"/>
    </row>
    <row r="1194" spans="1:8">
      <c r="A1194" s="189"/>
      <c r="B1194" s="212"/>
      <c r="C1194" s="190"/>
      <c r="D1194" s="185"/>
      <c r="E1194" s="185"/>
      <c r="F1194" s="186"/>
      <c r="G1194" s="187" t="s">
        <v>63</v>
      </c>
      <c r="H1194" s="188"/>
    </row>
    <row r="1195" spans="1:8">
      <c r="A1195" s="189"/>
      <c r="B1195" s="212"/>
      <c r="C1195" s="190"/>
      <c r="D1195" s="185"/>
      <c r="E1195" s="185"/>
      <c r="F1195" s="186"/>
      <c r="G1195" s="187" t="s">
        <v>63</v>
      </c>
      <c r="H1195" s="188"/>
    </row>
    <row r="1196" spans="1:8">
      <c r="A1196" s="189"/>
      <c r="B1196" s="212"/>
      <c r="C1196" s="190"/>
      <c r="D1196" s="185"/>
      <c r="E1196" s="185"/>
      <c r="F1196" s="186"/>
      <c r="G1196" s="187" t="s">
        <v>63</v>
      </c>
      <c r="H1196" s="188"/>
    </row>
    <row r="1197" spans="1:8">
      <c r="A1197" s="189"/>
      <c r="B1197" s="212"/>
      <c r="C1197" s="190"/>
      <c r="D1197" s="185"/>
      <c r="E1197" s="185"/>
      <c r="F1197" s="186"/>
      <c r="G1197" s="187" t="s">
        <v>63</v>
      </c>
      <c r="H1197" s="188"/>
    </row>
    <row r="1198" spans="1:8">
      <c r="A1198" s="189"/>
      <c r="B1198" s="212"/>
      <c r="C1198" s="190"/>
      <c r="D1198" s="185"/>
      <c r="E1198" s="185"/>
      <c r="F1198" s="186"/>
      <c r="G1198" s="187" t="s">
        <v>63</v>
      </c>
      <c r="H1198" s="188"/>
    </row>
    <row r="1199" spans="1:8">
      <c r="A1199" s="189"/>
      <c r="B1199" s="212"/>
      <c r="C1199" s="190"/>
      <c r="D1199" s="185"/>
      <c r="E1199" s="185"/>
      <c r="F1199" s="186"/>
      <c r="G1199" s="187" t="s">
        <v>63</v>
      </c>
      <c r="H1199" s="188"/>
    </row>
    <row r="1200" spans="1:8">
      <c r="A1200" s="189"/>
      <c r="B1200" s="212"/>
      <c r="C1200" s="190"/>
      <c r="D1200" s="185"/>
      <c r="E1200" s="185"/>
      <c r="F1200" s="186"/>
      <c r="G1200" s="187" t="s">
        <v>63</v>
      </c>
      <c r="H1200" s="188"/>
    </row>
    <row r="1201" spans="1:8">
      <c r="A1201" s="189"/>
      <c r="B1201" s="212"/>
      <c r="C1201" s="190"/>
      <c r="D1201" s="185"/>
      <c r="E1201" s="185"/>
      <c r="F1201" s="186"/>
      <c r="G1201" s="187" t="s">
        <v>63</v>
      </c>
      <c r="H1201" s="188"/>
    </row>
    <row r="1202" spans="1:8">
      <c r="A1202" s="189"/>
      <c r="B1202" s="212"/>
      <c r="C1202" s="190"/>
      <c r="D1202" s="185"/>
      <c r="E1202" s="185"/>
      <c r="F1202" s="186"/>
      <c r="G1202" s="187" t="s">
        <v>63</v>
      </c>
      <c r="H1202" s="188"/>
    </row>
    <row r="1203" spans="1:8">
      <c r="A1203" s="189"/>
      <c r="B1203" s="212"/>
      <c r="C1203" s="190"/>
      <c r="D1203" s="185"/>
      <c r="E1203" s="185"/>
      <c r="F1203" s="186"/>
      <c r="G1203" s="187" t="s">
        <v>63</v>
      </c>
      <c r="H1203" s="188"/>
    </row>
    <row r="1204" spans="1:8">
      <c r="A1204" s="189"/>
      <c r="B1204" s="212"/>
      <c r="C1204" s="190"/>
      <c r="D1204" s="185"/>
      <c r="E1204" s="185"/>
      <c r="F1204" s="186"/>
      <c r="G1204" s="187" t="s">
        <v>63</v>
      </c>
      <c r="H1204" s="188"/>
    </row>
    <row r="1205" spans="1:8">
      <c r="A1205" s="189"/>
      <c r="B1205" s="212"/>
      <c r="C1205" s="190"/>
      <c r="D1205" s="185"/>
      <c r="E1205" s="185"/>
      <c r="F1205" s="186"/>
      <c r="G1205" s="187" t="s">
        <v>63</v>
      </c>
      <c r="H1205" s="188"/>
    </row>
    <row r="1206" spans="1:8" ht="38.25" customHeight="1">
      <c r="A1206" s="189"/>
      <c r="B1206" s="212"/>
      <c r="C1206" s="190"/>
      <c r="D1206" s="185"/>
      <c r="E1206" s="185"/>
      <c r="F1206" s="186"/>
      <c r="G1206" s="187" t="s">
        <v>63</v>
      </c>
      <c r="H1206" s="188"/>
    </row>
    <row r="1207" spans="1:8">
      <c r="A1207" s="189"/>
      <c r="B1207" s="212"/>
      <c r="C1207" s="190"/>
      <c r="D1207" s="185"/>
      <c r="E1207" s="185"/>
      <c r="F1207" s="186"/>
      <c r="G1207" s="187" t="s">
        <v>63</v>
      </c>
      <c r="H1207" s="188"/>
    </row>
    <row r="1208" spans="1:8">
      <c r="A1208" s="189"/>
      <c r="B1208" s="212"/>
      <c r="C1208" s="190"/>
      <c r="D1208" s="185"/>
      <c r="E1208" s="185"/>
      <c r="F1208" s="186"/>
      <c r="G1208" s="187" t="s">
        <v>63</v>
      </c>
      <c r="H1208" s="188"/>
    </row>
    <row r="1209" spans="1:8">
      <c r="A1209" s="189"/>
      <c r="B1209" s="212"/>
      <c r="C1209" s="190"/>
      <c r="D1209" s="185"/>
      <c r="E1209" s="185"/>
      <c r="F1209" s="186"/>
      <c r="G1209" s="187" t="s">
        <v>63</v>
      </c>
      <c r="H1209" s="188"/>
    </row>
    <row r="1210" spans="1:8">
      <c r="A1210" s="189"/>
      <c r="B1210" s="212"/>
      <c r="C1210" s="190"/>
      <c r="D1210" s="185"/>
      <c r="E1210" s="185"/>
      <c r="F1210" s="186"/>
      <c r="G1210" s="187" t="s">
        <v>63</v>
      </c>
      <c r="H1210" s="188"/>
    </row>
    <row r="1211" spans="1:8" ht="21.75" thickBot="1">
      <c r="A1211" s="216"/>
      <c r="B1211" s="217"/>
      <c r="C1211" s="218"/>
      <c r="D1211" s="228"/>
      <c r="E1211" s="228"/>
      <c r="F1211" s="229"/>
      <c r="G1211" s="230" t="s">
        <v>63</v>
      </c>
      <c r="H1211" s="222"/>
    </row>
    <row r="1212" spans="1:8">
      <c r="A1212" s="223"/>
      <c r="B1212" s="223"/>
      <c r="C1212" s="223"/>
      <c r="D1212" s="223"/>
      <c r="E1212" s="223"/>
      <c r="F1212" s="231"/>
      <c r="G1212" s="545" t="str">
        <f>$G$37</f>
        <v xml:space="preserve"> เมษายน 2549</v>
      </c>
      <c r="H1212" s="545"/>
    </row>
    <row r="1213" spans="1:8" ht="21.75">
      <c r="A1213" s="533" t="s">
        <v>538</v>
      </c>
      <c r="B1213" s="533"/>
      <c r="C1213" s="533"/>
      <c r="D1213" s="533"/>
      <c r="E1213" s="533"/>
      <c r="F1213" s="533"/>
      <c r="G1213" s="533"/>
      <c r="H1213" s="533"/>
    </row>
    <row r="1214" spans="1:8" ht="22.5" thickBot="1">
      <c r="A1214" s="547" t="s">
        <v>123</v>
      </c>
      <c r="B1214" s="547"/>
      <c r="C1214" s="547"/>
      <c r="D1214" s="547"/>
      <c r="E1214" s="547"/>
      <c r="F1214" s="547"/>
      <c r="G1214" s="547"/>
      <c r="H1214" s="547"/>
    </row>
    <row r="1215" spans="1:8">
      <c r="A1215" s="535" t="s">
        <v>91</v>
      </c>
      <c r="B1215" s="537" t="s">
        <v>0</v>
      </c>
      <c r="C1215" s="538"/>
      <c r="D1215" s="541" t="s">
        <v>1</v>
      </c>
      <c r="E1215" s="541" t="s">
        <v>2</v>
      </c>
      <c r="F1215" s="171" t="s">
        <v>104</v>
      </c>
      <c r="G1215" s="172" t="s">
        <v>105</v>
      </c>
      <c r="H1215" s="543" t="s">
        <v>12</v>
      </c>
    </row>
    <row r="1216" spans="1:8">
      <c r="A1216" s="536"/>
      <c r="B1216" s="539"/>
      <c r="C1216" s="540"/>
      <c r="D1216" s="542"/>
      <c r="E1216" s="542"/>
      <c r="F1216" s="173" t="s">
        <v>93</v>
      </c>
      <c r="G1216" s="174" t="s">
        <v>93</v>
      </c>
      <c r="H1216" s="544"/>
    </row>
    <row r="1217" spans="1:8" ht="21.75">
      <c r="A1217" s="337">
        <v>12</v>
      </c>
      <c r="B1217" s="176" t="s">
        <v>539</v>
      </c>
      <c r="C1217" s="338"/>
      <c r="D1217" s="185"/>
      <c r="E1217" s="185"/>
      <c r="F1217" s="186"/>
      <c r="G1217" s="187" t="s">
        <v>63</v>
      </c>
      <c r="H1217" s="188"/>
    </row>
    <row r="1218" spans="1:8">
      <c r="A1218" s="207">
        <v>12.1</v>
      </c>
      <c r="B1218" s="184" t="s">
        <v>540</v>
      </c>
      <c r="C1218" s="190"/>
      <c r="D1218" s="197" t="s">
        <v>63</v>
      </c>
      <c r="E1218" s="193" t="s">
        <v>63</v>
      </c>
      <c r="F1218" s="194" t="s">
        <v>63</v>
      </c>
      <c r="G1218" s="255" t="s">
        <v>63</v>
      </c>
      <c r="H1218" s="312" t="s">
        <v>63</v>
      </c>
    </row>
    <row r="1219" spans="1:8">
      <c r="A1219" s="189"/>
      <c r="B1219" s="184" t="s">
        <v>541</v>
      </c>
      <c r="C1219" s="190"/>
      <c r="D1219" s="197" t="s">
        <v>63</v>
      </c>
      <c r="E1219" s="193" t="s">
        <v>63</v>
      </c>
      <c r="F1219" s="194" t="s">
        <v>63</v>
      </c>
      <c r="G1219" s="255" t="s">
        <v>63</v>
      </c>
      <c r="H1219" s="312" t="s">
        <v>63</v>
      </c>
    </row>
    <row r="1220" spans="1:8">
      <c r="A1220" s="189"/>
      <c r="B1220" s="212"/>
      <c r="C1220" s="190" t="s">
        <v>542</v>
      </c>
      <c r="D1220" s="313">
        <v>0.72499999999999998</v>
      </c>
      <c r="E1220" s="193" t="s">
        <v>172</v>
      </c>
      <c r="F1220" s="194">
        <v>415</v>
      </c>
      <c r="G1220" s="255">
        <f>D1220*F1220</f>
        <v>300.875</v>
      </c>
      <c r="H1220" s="312" t="s">
        <v>498</v>
      </c>
    </row>
    <row r="1221" spans="1:8">
      <c r="A1221" s="189"/>
      <c r="B1221" s="212"/>
      <c r="C1221" s="190" t="s">
        <v>543</v>
      </c>
      <c r="D1221" s="250">
        <v>0.25</v>
      </c>
      <c r="E1221" s="193" t="s">
        <v>172</v>
      </c>
      <c r="F1221" s="295">
        <v>388</v>
      </c>
      <c r="G1221" s="255">
        <f>D1221*F1221</f>
        <v>97</v>
      </c>
      <c r="H1221" s="188"/>
    </row>
    <row r="1222" spans="1:8">
      <c r="A1222" s="189"/>
      <c r="B1222" s="212"/>
      <c r="C1222" s="190" t="s">
        <v>290</v>
      </c>
      <c r="D1222" s="197">
        <v>0.15</v>
      </c>
      <c r="E1222" s="193" t="s">
        <v>41</v>
      </c>
      <c r="F1222" s="314">
        <v>12.92</v>
      </c>
      <c r="G1222" s="255">
        <f>D1222*F1222</f>
        <v>1.9379999999999999</v>
      </c>
      <c r="H1222" s="188"/>
    </row>
    <row r="1223" spans="1:8">
      <c r="A1223" s="199"/>
      <c r="B1223" s="200"/>
      <c r="C1223" s="201" t="s">
        <v>544</v>
      </c>
      <c r="D1223" s="202">
        <v>1</v>
      </c>
      <c r="E1223" s="203" t="s">
        <v>83</v>
      </c>
      <c r="F1223" s="204" t="s">
        <v>54</v>
      </c>
      <c r="G1223" s="252">
        <f>SUM(G1218:G1222)</f>
        <v>399.81299999999999</v>
      </c>
      <c r="H1223" s="206" t="s">
        <v>115</v>
      </c>
    </row>
    <row r="1224" spans="1:8">
      <c r="A1224" s="207">
        <v>12.2</v>
      </c>
      <c r="B1224" s="184" t="s">
        <v>545</v>
      </c>
      <c r="C1224" s="191"/>
      <c r="D1224" s="287" t="s">
        <v>63</v>
      </c>
      <c r="E1224" s="288" t="s">
        <v>63</v>
      </c>
      <c r="F1224" s="295" t="s">
        <v>63</v>
      </c>
      <c r="G1224" s="315" t="s">
        <v>63</v>
      </c>
      <c r="H1224" s="316" t="s">
        <v>63</v>
      </c>
    </row>
    <row r="1225" spans="1:8">
      <c r="A1225" s="189"/>
      <c r="B1225" s="184" t="s">
        <v>541</v>
      </c>
      <c r="C1225" s="190"/>
      <c r="D1225" s="197" t="s">
        <v>63</v>
      </c>
      <c r="E1225" s="193" t="s">
        <v>63</v>
      </c>
      <c r="F1225" s="194" t="s">
        <v>63</v>
      </c>
      <c r="G1225" s="255" t="s">
        <v>63</v>
      </c>
      <c r="H1225" s="312" t="s">
        <v>63</v>
      </c>
    </row>
    <row r="1226" spans="1:8">
      <c r="A1226" s="189"/>
      <c r="B1226" s="212"/>
      <c r="C1226" s="190" t="s">
        <v>542</v>
      </c>
      <c r="D1226" s="313">
        <v>0.72499999999999998</v>
      </c>
      <c r="E1226" s="193" t="s">
        <v>172</v>
      </c>
      <c r="F1226" s="194">
        <v>415</v>
      </c>
      <c r="G1226" s="255">
        <f>D1226*F1226</f>
        <v>300.875</v>
      </c>
      <c r="H1226" s="188"/>
    </row>
    <row r="1227" spans="1:8">
      <c r="A1227" s="189"/>
      <c r="B1227" s="212"/>
      <c r="C1227" s="190" t="s">
        <v>546</v>
      </c>
      <c r="D1227" s="250">
        <v>0.25</v>
      </c>
      <c r="E1227" s="193" t="s">
        <v>172</v>
      </c>
      <c r="F1227" s="295">
        <v>830</v>
      </c>
      <c r="G1227" s="255">
        <f>D1227*F1227</f>
        <v>207.5</v>
      </c>
      <c r="H1227" s="188"/>
    </row>
    <row r="1228" spans="1:8">
      <c r="A1228" s="189"/>
      <c r="B1228" s="212"/>
      <c r="C1228" s="190" t="s">
        <v>290</v>
      </c>
      <c r="D1228" s="197">
        <v>0.15</v>
      </c>
      <c r="E1228" s="193" t="s">
        <v>41</v>
      </c>
      <c r="F1228" s="314">
        <v>12.92</v>
      </c>
      <c r="G1228" s="255">
        <f>D1228*F1228</f>
        <v>1.9379999999999999</v>
      </c>
      <c r="H1228" s="188"/>
    </row>
    <row r="1229" spans="1:8">
      <c r="A1229" s="199"/>
      <c r="B1229" s="200"/>
      <c r="C1229" s="201" t="s">
        <v>544</v>
      </c>
      <c r="D1229" s="202">
        <v>1</v>
      </c>
      <c r="E1229" s="203" t="s">
        <v>83</v>
      </c>
      <c r="F1229" s="204" t="s">
        <v>54</v>
      </c>
      <c r="G1229" s="252">
        <f>SUM(G1224:G1228)</f>
        <v>510.31299999999999</v>
      </c>
      <c r="H1229" s="206" t="s">
        <v>115</v>
      </c>
    </row>
    <row r="1230" spans="1:8">
      <c r="A1230" s="207">
        <v>12.3</v>
      </c>
      <c r="B1230" s="284" t="s">
        <v>547</v>
      </c>
      <c r="C1230" s="191"/>
      <c r="D1230" s="197" t="s">
        <v>63</v>
      </c>
      <c r="E1230" s="193" t="s">
        <v>63</v>
      </c>
      <c r="F1230" s="194" t="s">
        <v>63</v>
      </c>
      <c r="G1230" s="255" t="s">
        <v>63</v>
      </c>
      <c r="H1230" s="312" t="s">
        <v>63</v>
      </c>
    </row>
    <row r="1231" spans="1:8">
      <c r="A1231" s="189"/>
      <c r="B1231" s="184" t="s">
        <v>302</v>
      </c>
      <c r="C1231" s="190"/>
      <c r="D1231" s="197" t="s">
        <v>63</v>
      </c>
      <c r="E1231" s="193" t="s">
        <v>63</v>
      </c>
      <c r="F1231" s="194" t="s">
        <v>63</v>
      </c>
      <c r="G1231" s="255" t="s">
        <v>63</v>
      </c>
      <c r="H1231" s="312" t="s">
        <v>63</v>
      </c>
    </row>
    <row r="1232" spans="1:8">
      <c r="A1232" s="189"/>
      <c r="B1232" s="212"/>
      <c r="C1232" s="190" t="s">
        <v>548</v>
      </c>
      <c r="D1232" s="313">
        <v>0.56999999999999995</v>
      </c>
      <c r="E1232" s="193" t="s">
        <v>172</v>
      </c>
      <c r="F1232" s="194">
        <v>637</v>
      </c>
      <c r="G1232" s="255">
        <f>D1232*F1232</f>
        <v>363.09</v>
      </c>
      <c r="H1232" s="312" t="s">
        <v>498</v>
      </c>
    </row>
    <row r="1233" spans="1:8">
      <c r="A1233" s="189"/>
      <c r="B1233" s="212"/>
      <c r="C1233" s="190" t="s">
        <v>546</v>
      </c>
      <c r="D1233" s="250">
        <v>0.25</v>
      </c>
      <c r="E1233" s="193" t="s">
        <v>172</v>
      </c>
      <c r="F1233" s="295">
        <v>830</v>
      </c>
      <c r="G1233" s="255">
        <f>D1233*F1233</f>
        <v>207.5</v>
      </c>
      <c r="H1233" s="188"/>
    </row>
    <row r="1234" spans="1:8">
      <c r="A1234" s="189"/>
      <c r="B1234" s="212"/>
      <c r="C1234" s="190" t="s">
        <v>290</v>
      </c>
      <c r="D1234" s="197">
        <v>0.15</v>
      </c>
      <c r="E1234" s="193" t="s">
        <v>41</v>
      </c>
      <c r="F1234" s="314">
        <v>12.92</v>
      </c>
      <c r="G1234" s="255">
        <f>D1234*F1234</f>
        <v>1.9379999999999999</v>
      </c>
      <c r="H1234" s="188"/>
    </row>
    <row r="1235" spans="1:8">
      <c r="A1235" s="199"/>
      <c r="B1235" s="200"/>
      <c r="C1235" s="201" t="s">
        <v>549</v>
      </c>
      <c r="D1235" s="202">
        <v>1</v>
      </c>
      <c r="E1235" s="203" t="s">
        <v>83</v>
      </c>
      <c r="F1235" s="204" t="s">
        <v>54</v>
      </c>
      <c r="G1235" s="252">
        <f>SUM(G1230:G1234)</f>
        <v>572.52799999999991</v>
      </c>
      <c r="H1235" s="206" t="s">
        <v>115</v>
      </c>
    </row>
    <row r="1236" spans="1:8">
      <c r="A1236" s="207">
        <v>12.4</v>
      </c>
      <c r="B1236" s="284" t="s">
        <v>550</v>
      </c>
      <c r="C1236" s="191"/>
      <c r="D1236" s="287" t="s">
        <v>63</v>
      </c>
      <c r="E1236" s="288" t="s">
        <v>63</v>
      </c>
      <c r="F1236" s="295" t="s">
        <v>63</v>
      </c>
      <c r="G1236" s="315" t="s">
        <v>63</v>
      </c>
      <c r="H1236" s="316" t="s">
        <v>63</v>
      </c>
    </row>
    <row r="1237" spans="1:8">
      <c r="A1237" s="189"/>
      <c r="B1237" s="184" t="s">
        <v>302</v>
      </c>
      <c r="C1237" s="190"/>
      <c r="D1237" s="197" t="s">
        <v>63</v>
      </c>
      <c r="E1237" s="193" t="s">
        <v>63</v>
      </c>
      <c r="F1237" s="194" t="s">
        <v>63</v>
      </c>
      <c r="G1237" s="255" t="s">
        <v>63</v>
      </c>
      <c r="H1237" s="312" t="s">
        <v>63</v>
      </c>
    </row>
    <row r="1238" spans="1:8">
      <c r="A1238" s="189"/>
      <c r="B1238" s="212"/>
      <c r="C1238" s="190" t="s">
        <v>551</v>
      </c>
      <c r="D1238" s="313">
        <v>0.56999999999999995</v>
      </c>
      <c r="E1238" s="193" t="s">
        <v>172</v>
      </c>
      <c r="F1238" s="194">
        <v>787</v>
      </c>
      <c r="G1238" s="255">
        <f>D1238*F1238</f>
        <v>448.59</v>
      </c>
      <c r="H1238" s="312" t="s">
        <v>498</v>
      </c>
    </row>
    <row r="1239" spans="1:8">
      <c r="A1239" s="189"/>
      <c r="B1239" s="212"/>
      <c r="C1239" s="190" t="s">
        <v>546</v>
      </c>
      <c r="D1239" s="250">
        <v>0.25</v>
      </c>
      <c r="E1239" s="193" t="s">
        <v>172</v>
      </c>
      <c r="F1239" s="295">
        <v>830</v>
      </c>
      <c r="G1239" s="255">
        <f>D1239*F1239</f>
        <v>207.5</v>
      </c>
      <c r="H1239" s="188"/>
    </row>
    <row r="1240" spans="1:8">
      <c r="A1240" s="189"/>
      <c r="B1240" s="212"/>
      <c r="C1240" s="190" t="s">
        <v>290</v>
      </c>
      <c r="D1240" s="197">
        <v>0.15</v>
      </c>
      <c r="E1240" s="193" t="s">
        <v>41</v>
      </c>
      <c r="F1240" s="314">
        <v>12.92</v>
      </c>
      <c r="G1240" s="255">
        <f>D1240*F1240</f>
        <v>1.9379999999999999</v>
      </c>
      <c r="H1240" s="188"/>
    </row>
    <row r="1241" spans="1:8">
      <c r="A1241" s="199"/>
      <c r="B1241" s="200"/>
      <c r="C1241" s="201" t="s">
        <v>552</v>
      </c>
      <c r="D1241" s="202">
        <v>1</v>
      </c>
      <c r="E1241" s="203" t="s">
        <v>83</v>
      </c>
      <c r="F1241" s="204" t="s">
        <v>54</v>
      </c>
      <c r="G1241" s="252">
        <f>SUM(G1236:G1240)</f>
        <v>658.02799999999991</v>
      </c>
      <c r="H1241" s="206" t="s">
        <v>115</v>
      </c>
    </row>
    <row r="1242" spans="1:8">
      <c r="A1242" s="207">
        <v>12.5</v>
      </c>
      <c r="B1242" s="284" t="s">
        <v>553</v>
      </c>
      <c r="C1242" s="191"/>
      <c r="D1242" s="287" t="s">
        <v>63</v>
      </c>
      <c r="E1242" s="288" t="s">
        <v>63</v>
      </c>
      <c r="F1242" s="295" t="s">
        <v>63</v>
      </c>
      <c r="G1242" s="315" t="s">
        <v>63</v>
      </c>
      <c r="H1242" s="316" t="s">
        <v>63</v>
      </c>
    </row>
    <row r="1243" spans="1:8" ht="38.25" customHeight="1">
      <c r="A1243" s="189"/>
      <c r="B1243" s="184" t="s">
        <v>302</v>
      </c>
      <c r="C1243" s="190"/>
      <c r="D1243" s="197" t="s">
        <v>63</v>
      </c>
      <c r="E1243" s="193" t="s">
        <v>63</v>
      </c>
      <c r="F1243" s="194" t="s">
        <v>63</v>
      </c>
      <c r="G1243" s="255" t="s">
        <v>63</v>
      </c>
      <c r="H1243" s="312" t="s">
        <v>63</v>
      </c>
    </row>
    <row r="1244" spans="1:8">
      <c r="A1244" s="189"/>
      <c r="B1244" s="212"/>
      <c r="C1244" s="190" t="s">
        <v>554</v>
      </c>
      <c r="D1244" s="313">
        <v>0.56999999999999995</v>
      </c>
      <c r="E1244" s="193" t="s">
        <v>172</v>
      </c>
      <c r="F1244" s="194">
        <v>1412</v>
      </c>
      <c r="G1244" s="255">
        <f>D1244*F1244</f>
        <v>804.83999999999992</v>
      </c>
      <c r="H1244" s="312" t="s">
        <v>498</v>
      </c>
    </row>
    <row r="1245" spans="1:8">
      <c r="A1245" s="189"/>
      <c r="B1245" s="212"/>
      <c r="C1245" s="190" t="s">
        <v>546</v>
      </c>
      <c r="D1245" s="250">
        <v>0.25</v>
      </c>
      <c r="E1245" s="193" t="s">
        <v>172</v>
      </c>
      <c r="F1245" s="295">
        <v>830</v>
      </c>
      <c r="G1245" s="255">
        <f>D1245*F1245</f>
        <v>207.5</v>
      </c>
      <c r="H1245" s="188"/>
    </row>
    <row r="1246" spans="1:8">
      <c r="A1246" s="189"/>
      <c r="B1246" s="212"/>
      <c r="C1246" s="190" t="s">
        <v>290</v>
      </c>
      <c r="D1246" s="197">
        <v>0.15</v>
      </c>
      <c r="E1246" s="193" t="s">
        <v>41</v>
      </c>
      <c r="F1246" s="314">
        <v>12.92</v>
      </c>
      <c r="G1246" s="255">
        <f>D1246*F1246</f>
        <v>1.9379999999999999</v>
      </c>
      <c r="H1246" s="188"/>
    </row>
    <row r="1247" spans="1:8">
      <c r="A1247" s="320"/>
      <c r="B1247" s="212"/>
      <c r="C1247" s="190" t="s">
        <v>555</v>
      </c>
      <c r="D1247" s="323">
        <v>1</v>
      </c>
      <c r="E1247" s="324" t="s">
        <v>83</v>
      </c>
      <c r="F1247" s="325" t="s">
        <v>54</v>
      </c>
      <c r="G1247" s="326">
        <f>SUM(G1242:G1246)</f>
        <v>1014.2779999999999</v>
      </c>
      <c r="H1247" s="270" t="s">
        <v>115</v>
      </c>
    </row>
    <row r="1248" spans="1:8" ht="21.75" thickBot="1">
      <c r="A1248" s="216"/>
      <c r="B1248" s="217"/>
      <c r="C1248" s="218"/>
      <c r="D1248" s="228"/>
      <c r="E1248" s="228"/>
      <c r="F1248" s="229"/>
      <c r="G1248" s="228"/>
      <c r="H1248" s="308"/>
    </row>
    <row r="1249" spans="1:8">
      <c r="A1249" s="223"/>
      <c r="B1249" s="223"/>
      <c r="C1249" s="223"/>
      <c r="D1249" s="223"/>
      <c r="E1249" s="223"/>
      <c r="F1249" s="231"/>
      <c r="G1249" s="545" t="str">
        <f>$G$37</f>
        <v xml:space="preserve"> เมษายน 2549</v>
      </c>
      <c r="H1249" s="545"/>
    </row>
    <row r="1250" spans="1:8" ht="21.75">
      <c r="A1250" s="533" t="s">
        <v>556</v>
      </c>
      <c r="B1250" s="533"/>
      <c r="C1250" s="533"/>
      <c r="D1250" s="533"/>
      <c r="E1250" s="533"/>
      <c r="F1250" s="533"/>
      <c r="G1250" s="533"/>
      <c r="H1250" s="533"/>
    </row>
    <row r="1251" spans="1:8" ht="22.5" thickBot="1">
      <c r="A1251" s="547" t="s">
        <v>123</v>
      </c>
      <c r="B1251" s="547"/>
      <c r="C1251" s="547"/>
      <c r="D1251" s="547"/>
      <c r="E1251" s="547"/>
      <c r="F1251" s="547"/>
      <c r="G1251" s="547"/>
      <c r="H1251" s="547"/>
    </row>
    <row r="1252" spans="1:8">
      <c r="A1252" s="535" t="s">
        <v>91</v>
      </c>
      <c r="B1252" s="537" t="s">
        <v>0</v>
      </c>
      <c r="C1252" s="538"/>
      <c r="D1252" s="541" t="s">
        <v>1</v>
      </c>
      <c r="E1252" s="541" t="s">
        <v>2</v>
      </c>
      <c r="F1252" s="171" t="s">
        <v>104</v>
      </c>
      <c r="G1252" s="172" t="s">
        <v>105</v>
      </c>
      <c r="H1252" s="543" t="s">
        <v>12</v>
      </c>
    </row>
    <row r="1253" spans="1:8">
      <c r="A1253" s="536"/>
      <c r="B1253" s="539"/>
      <c r="C1253" s="540"/>
      <c r="D1253" s="542"/>
      <c r="E1253" s="542"/>
      <c r="F1253" s="173" t="s">
        <v>93</v>
      </c>
      <c r="G1253" s="174" t="s">
        <v>93</v>
      </c>
      <c r="H1253" s="544"/>
    </row>
    <row r="1254" spans="1:8">
      <c r="A1254" s="207">
        <v>12.6</v>
      </c>
      <c r="B1254" s="284" t="s">
        <v>557</v>
      </c>
      <c r="C1254" s="191"/>
      <c r="D1254" s="287" t="s">
        <v>63</v>
      </c>
      <c r="E1254" s="288" t="s">
        <v>63</v>
      </c>
      <c r="F1254" s="295" t="s">
        <v>63</v>
      </c>
      <c r="G1254" s="315" t="s">
        <v>63</v>
      </c>
      <c r="H1254" s="316" t="s">
        <v>63</v>
      </c>
    </row>
    <row r="1255" spans="1:8">
      <c r="A1255" s="189"/>
      <c r="B1255" s="184" t="s">
        <v>302</v>
      </c>
      <c r="C1255" s="190"/>
      <c r="D1255" s="197" t="s">
        <v>63</v>
      </c>
      <c r="E1255" s="193" t="s">
        <v>63</v>
      </c>
      <c r="F1255" s="194" t="s">
        <v>63</v>
      </c>
      <c r="G1255" s="255" t="s">
        <v>63</v>
      </c>
      <c r="H1255" s="312" t="s">
        <v>63</v>
      </c>
    </row>
    <row r="1256" spans="1:8">
      <c r="A1256" s="189"/>
      <c r="B1256" s="212"/>
      <c r="C1256" s="190" t="s">
        <v>558</v>
      </c>
      <c r="D1256" s="313">
        <v>0.47799999999999998</v>
      </c>
      <c r="E1256" s="193" t="s">
        <v>172</v>
      </c>
      <c r="F1256" s="194">
        <v>787</v>
      </c>
      <c r="G1256" s="255">
        <f>D1256*F1256</f>
        <v>376.18599999999998</v>
      </c>
      <c r="H1256" s="312" t="s">
        <v>498</v>
      </c>
    </row>
    <row r="1257" spans="1:8">
      <c r="A1257" s="189"/>
      <c r="B1257" s="212"/>
      <c r="C1257" s="190" t="s">
        <v>546</v>
      </c>
      <c r="D1257" s="250">
        <v>0.25</v>
      </c>
      <c r="E1257" s="193" t="s">
        <v>172</v>
      </c>
      <c r="F1257" s="295">
        <v>830</v>
      </c>
      <c r="G1257" s="255">
        <f>D1257*F1257</f>
        <v>207.5</v>
      </c>
      <c r="H1257" s="188"/>
    </row>
    <row r="1258" spans="1:8">
      <c r="A1258" s="189"/>
      <c r="B1258" s="212"/>
      <c r="C1258" s="190" t="s">
        <v>290</v>
      </c>
      <c r="D1258" s="197">
        <v>0.15</v>
      </c>
      <c r="E1258" s="193" t="s">
        <v>41</v>
      </c>
      <c r="F1258" s="314">
        <v>12.92</v>
      </c>
      <c r="G1258" s="255">
        <f>D1258*F1258</f>
        <v>1.9379999999999999</v>
      </c>
      <c r="H1258" s="188"/>
    </row>
    <row r="1259" spans="1:8">
      <c r="A1259" s="199"/>
      <c r="B1259" s="200"/>
      <c r="C1259" s="201" t="s">
        <v>552</v>
      </c>
      <c r="D1259" s="202">
        <v>1</v>
      </c>
      <c r="E1259" s="203" t="s">
        <v>83</v>
      </c>
      <c r="F1259" s="204" t="s">
        <v>54</v>
      </c>
      <c r="G1259" s="252">
        <f>SUM(G1254:G1258)</f>
        <v>585.62399999999991</v>
      </c>
      <c r="H1259" s="206" t="s">
        <v>115</v>
      </c>
    </row>
    <row r="1260" spans="1:8">
      <c r="A1260" s="207">
        <v>12.7</v>
      </c>
      <c r="B1260" s="284" t="s">
        <v>559</v>
      </c>
      <c r="C1260" s="191"/>
      <c r="D1260" s="287" t="s">
        <v>63</v>
      </c>
      <c r="E1260" s="288" t="s">
        <v>63</v>
      </c>
      <c r="F1260" s="295" t="s">
        <v>63</v>
      </c>
      <c r="G1260" s="315" t="s">
        <v>63</v>
      </c>
      <c r="H1260" s="316" t="s">
        <v>63</v>
      </c>
    </row>
    <row r="1261" spans="1:8">
      <c r="A1261" s="189"/>
      <c r="B1261" s="184" t="s">
        <v>302</v>
      </c>
      <c r="C1261" s="190"/>
      <c r="D1261" s="197" t="s">
        <v>63</v>
      </c>
      <c r="E1261" s="193" t="s">
        <v>63</v>
      </c>
      <c r="F1261" s="194" t="s">
        <v>63</v>
      </c>
      <c r="G1261" s="255" t="s">
        <v>63</v>
      </c>
      <c r="H1261" s="312" t="s">
        <v>63</v>
      </c>
    </row>
    <row r="1262" spans="1:8">
      <c r="A1262" s="189"/>
      <c r="B1262" s="212"/>
      <c r="C1262" s="190" t="s">
        <v>560</v>
      </c>
      <c r="D1262" s="313">
        <v>0.47799999999999998</v>
      </c>
      <c r="E1262" s="193" t="s">
        <v>172</v>
      </c>
      <c r="F1262" s="194">
        <v>1482</v>
      </c>
      <c r="G1262" s="255">
        <f>D1262*F1262</f>
        <v>708.39599999999996</v>
      </c>
      <c r="H1262" s="312" t="s">
        <v>498</v>
      </c>
    </row>
    <row r="1263" spans="1:8">
      <c r="A1263" s="189"/>
      <c r="B1263" s="212"/>
      <c r="C1263" s="190" t="s">
        <v>546</v>
      </c>
      <c r="D1263" s="250">
        <v>0.25</v>
      </c>
      <c r="E1263" s="193" t="s">
        <v>172</v>
      </c>
      <c r="F1263" s="295">
        <v>830</v>
      </c>
      <c r="G1263" s="255">
        <f>D1263*F1263</f>
        <v>207.5</v>
      </c>
      <c r="H1263" s="188"/>
    </row>
    <row r="1264" spans="1:8">
      <c r="A1264" s="189"/>
      <c r="B1264" s="212"/>
      <c r="C1264" s="190" t="s">
        <v>290</v>
      </c>
      <c r="D1264" s="197">
        <v>0.15</v>
      </c>
      <c r="E1264" s="193" t="s">
        <v>41</v>
      </c>
      <c r="F1264" s="314">
        <v>12.92</v>
      </c>
      <c r="G1264" s="255">
        <f>D1264*F1264</f>
        <v>1.9379999999999999</v>
      </c>
      <c r="H1264" s="188"/>
    </row>
    <row r="1265" spans="1:8">
      <c r="A1265" s="199"/>
      <c r="B1265" s="200"/>
      <c r="C1265" s="201" t="s">
        <v>555</v>
      </c>
      <c r="D1265" s="202">
        <v>1</v>
      </c>
      <c r="E1265" s="203" t="s">
        <v>83</v>
      </c>
      <c r="F1265" s="204" t="s">
        <v>54</v>
      </c>
      <c r="G1265" s="252">
        <f>SUM(G1260:G1264)</f>
        <v>917.83399999999995</v>
      </c>
      <c r="H1265" s="206" t="s">
        <v>115</v>
      </c>
    </row>
    <row r="1266" spans="1:8">
      <c r="A1266" s="207">
        <v>12.8</v>
      </c>
      <c r="B1266" s="284" t="s">
        <v>561</v>
      </c>
      <c r="C1266" s="191"/>
      <c r="D1266" s="287" t="s">
        <v>63</v>
      </c>
      <c r="E1266" s="288" t="s">
        <v>63</v>
      </c>
      <c r="F1266" s="295" t="s">
        <v>63</v>
      </c>
      <c r="G1266" s="315" t="s">
        <v>63</v>
      </c>
      <c r="H1266" s="316" t="s">
        <v>63</v>
      </c>
    </row>
    <row r="1267" spans="1:8">
      <c r="A1267" s="189"/>
      <c r="B1267" s="184" t="s">
        <v>562</v>
      </c>
      <c r="C1267" s="190"/>
      <c r="D1267" s="197" t="s">
        <v>63</v>
      </c>
      <c r="E1267" s="193" t="s">
        <v>63</v>
      </c>
      <c r="F1267" s="194" t="s">
        <v>63</v>
      </c>
      <c r="G1267" s="255" t="s">
        <v>63</v>
      </c>
      <c r="H1267" s="312" t="s">
        <v>63</v>
      </c>
    </row>
    <row r="1268" spans="1:8">
      <c r="A1268" s="189"/>
      <c r="B1268" s="212"/>
      <c r="C1268" s="190" t="s">
        <v>563</v>
      </c>
      <c r="D1268" s="313">
        <v>0.54700000000000004</v>
      </c>
      <c r="E1268" s="193" t="s">
        <v>172</v>
      </c>
      <c r="F1268" s="194">
        <v>787</v>
      </c>
      <c r="G1268" s="255">
        <f>D1268*F1268</f>
        <v>430.48900000000003</v>
      </c>
      <c r="H1268" s="312" t="s">
        <v>498</v>
      </c>
    </row>
    <row r="1269" spans="1:8">
      <c r="A1269" s="189"/>
      <c r="B1269" s="212"/>
      <c r="C1269" s="190" t="s">
        <v>546</v>
      </c>
      <c r="D1269" s="250">
        <v>0.25</v>
      </c>
      <c r="E1269" s="193" t="s">
        <v>172</v>
      </c>
      <c r="F1269" s="295">
        <v>830</v>
      </c>
      <c r="G1269" s="255">
        <f>D1269*F1269</f>
        <v>207.5</v>
      </c>
      <c r="H1269" s="188"/>
    </row>
    <row r="1270" spans="1:8">
      <c r="A1270" s="189"/>
      <c r="B1270" s="212"/>
      <c r="C1270" s="190" t="s">
        <v>290</v>
      </c>
      <c r="D1270" s="197">
        <v>0.15</v>
      </c>
      <c r="E1270" s="193" t="s">
        <v>41</v>
      </c>
      <c r="F1270" s="314">
        <v>12.92</v>
      </c>
      <c r="G1270" s="255">
        <f>D1270*F1270</f>
        <v>1.9379999999999999</v>
      </c>
      <c r="H1270" s="188"/>
    </row>
    <row r="1271" spans="1:8">
      <c r="A1271" s="199"/>
      <c r="B1271" s="200"/>
      <c r="C1271" s="201" t="s">
        <v>564</v>
      </c>
      <c r="D1271" s="202">
        <v>1</v>
      </c>
      <c r="E1271" s="203" t="s">
        <v>83</v>
      </c>
      <c r="F1271" s="204" t="s">
        <v>54</v>
      </c>
      <c r="G1271" s="252">
        <f>SUM(G1266:G1270)</f>
        <v>639.92700000000002</v>
      </c>
      <c r="H1271" s="206" t="s">
        <v>115</v>
      </c>
    </row>
    <row r="1272" spans="1:8">
      <c r="A1272" s="207">
        <v>12.9</v>
      </c>
      <c r="B1272" s="184" t="s">
        <v>565</v>
      </c>
      <c r="C1272" s="190"/>
      <c r="D1272" s="197" t="s">
        <v>63</v>
      </c>
      <c r="E1272" s="288" t="s">
        <v>63</v>
      </c>
      <c r="F1272" s="295" t="s">
        <v>63</v>
      </c>
      <c r="G1272" s="315" t="s">
        <v>63</v>
      </c>
      <c r="H1272" s="316" t="s">
        <v>63</v>
      </c>
    </row>
    <row r="1273" spans="1:8">
      <c r="A1273" s="189"/>
      <c r="B1273" s="184" t="s">
        <v>562</v>
      </c>
      <c r="C1273" s="190"/>
      <c r="D1273" s="197" t="s">
        <v>63</v>
      </c>
      <c r="E1273" s="193" t="s">
        <v>63</v>
      </c>
      <c r="F1273" s="194" t="s">
        <v>63</v>
      </c>
      <c r="G1273" s="255" t="s">
        <v>63</v>
      </c>
      <c r="H1273" s="312" t="s">
        <v>63</v>
      </c>
    </row>
    <row r="1274" spans="1:8">
      <c r="A1274" s="189"/>
      <c r="B1274" s="212"/>
      <c r="C1274" s="190" t="s">
        <v>566</v>
      </c>
      <c r="D1274" s="313">
        <v>0.54700000000000004</v>
      </c>
      <c r="E1274" s="193" t="s">
        <v>172</v>
      </c>
      <c r="F1274" s="194">
        <v>1992</v>
      </c>
      <c r="G1274" s="255">
        <f>D1274*F1274</f>
        <v>1089.624</v>
      </c>
      <c r="H1274" s="312" t="s">
        <v>498</v>
      </c>
    </row>
    <row r="1275" spans="1:8">
      <c r="A1275" s="189"/>
      <c r="B1275" s="212"/>
      <c r="C1275" s="190" t="s">
        <v>546</v>
      </c>
      <c r="D1275" s="250">
        <v>0.25</v>
      </c>
      <c r="E1275" s="193" t="s">
        <v>172</v>
      </c>
      <c r="F1275" s="295">
        <v>830</v>
      </c>
      <c r="G1275" s="255">
        <f>D1275*F1275</f>
        <v>207.5</v>
      </c>
      <c r="H1275" s="188"/>
    </row>
    <row r="1276" spans="1:8">
      <c r="A1276" s="189"/>
      <c r="B1276" s="212"/>
      <c r="C1276" s="190" t="s">
        <v>290</v>
      </c>
      <c r="D1276" s="197">
        <v>0.15</v>
      </c>
      <c r="E1276" s="193" t="s">
        <v>41</v>
      </c>
      <c r="F1276" s="314">
        <v>12.92</v>
      </c>
      <c r="G1276" s="255">
        <f>D1276*F1276</f>
        <v>1.9379999999999999</v>
      </c>
      <c r="H1276" s="188"/>
    </row>
    <row r="1277" spans="1:8">
      <c r="A1277" s="199"/>
      <c r="B1277" s="200"/>
      <c r="C1277" s="201" t="s">
        <v>567</v>
      </c>
      <c r="D1277" s="202">
        <v>1</v>
      </c>
      <c r="E1277" s="203" t="s">
        <v>83</v>
      </c>
      <c r="F1277" s="204" t="s">
        <v>54</v>
      </c>
      <c r="G1277" s="252">
        <f>SUM(G1272:G1276)</f>
        <v>1299.0620000000001</v>
      </c>
      <c r="H1277" s="206" t="s">
        <v>115</v>
      </c>
    </row>
    <row r="1278" spans="1:8">
      <c r="A1278" s="305">
        <v>12.1</v>
      </c>
      <c r="B1278" s="184" t="s">
        <v>568</v>
      </c>
      <c r="C1278" s="190"/>
      <c r="D1278" s="197" t="s">
        <v>63</v>
      </c>
      <c r="E1278" s="193" t="s">
        <v>63</v>
      </c>
      <c r="F1278" s="194" t="s">
        <v>63</v>
      </c>
      <c r="G1278" s="255" t="s">
        <v>63</v>
      </c>
      <c r="H1278" s="312" t="s">
        <v>63</v>
      </c>
    </row>
    <row r="1279" spans="1:8">
      <c r="A1279" s="189"/>
      <c r="B1279" s="184" t="s">
        <v>562</v>
      </c>
      <c r="C1279" s="190"/>
      <c r="D1279" s="197" t="s">
        <v>63</v>
      </c>
      <c r="E1279" s="193" t="s">
        <v>63</v>
      </c>
      <c r="F1279" s="194" t="s">
        <v>63</v>
      </c>
      <c r="G1279" s="255" t="s">
        <v>63</v>
      </c>
      <c r="H1279" s="312" t="s">
        <v>63</v>
      </c>
    </row>
    <row r="1280" spans="1:8" ht="38.25" customHeight="1">
      <c r="A1280" s="189"/>
      <c r="B1280" s="212"/>
      <c r="C1280" s="190" t="s">
        <v>569</v>
      </c>
      <c r="D1280" s="313">
        <v>0.54700000000000004</v>
      </c>
      <c r="E1280" s="193" t="s">
        <v>172</v>
      </c>
      <c r="F1280" s="194">
        <v>1482</v>
      </c>
      <c r="G1280" s="255">
        <f>D1280*F1280</f>
        <v>810.65400000000011</v>
      </c>
      <c r="H1280" s="312" t="s">
        <v>498</v>
      </c>
    </row>
    <row r="1281" spans="1:8">
      <c r="A1281" s="189"/>
      <c r="B1281" s="212"/>
      <c r="C1281" s="190" t="s">
        <v>546</v>
      </c>
      <c r="D1281" s="250">
        <v>0.25</v>
      </c>
      <c r="E1281" s="193" t="s">
        <v>172</v>
      </c>
      <c r="F1281" s="295">
        <v>830</v>
      </c>
      <c r="G1281" s="255">
        <f>D1281*F1281</f>
        <v>207.5</v>
      </c>
      <c r="H1281" s="188"/>
    </row>
    <row r="1282" spans="1:8">
      <c r="A1282" s="189"/>
      <c r="B1282" s="212"/>
      <c r="C1282" s="190" t="s">
        <v>290</v>
      </c>
      <c r="D1282" s="197">
        <v>0.15</v>
      </c>
      <c r="E1282" s="193" t="s">
        <v>41</v>
      </c>
      <c r="F1282" s="314">
        <v>12.92</v>
      </c>
      <c r="G1282" s="255">
        <f>D1282*F1282</f>
        <v>1.9379999999999999</v>
      </c>
      <c r="H1282" s="188"/>
    </row>
    <row r="1283" spans="1:8">
      <c r="A1283" s="189"/>
      <c r="B1283" s="212"/>
      <c r="C1283" s="190" t="s">
        <v>570</v>
      </c>
      <c r="D1283" s="192">
        <v>1</v>
      </c>
      <c r="E1283" s="193" t="s">
        <v>83</v>
      </c>
      <c r="F1283" s="213" t="s">
        <v>54</v>
      </c>
      <c r="G1283" s="292">
        <f>SUM(G1278:G1282)</f>
        <v>1020.0920000000001</v>
      </c>
      <c r="H1283" s="215" t="s">
        <v>115</v>
      </c>
    </row>
    <row r="1284" spans="1:8">
      <c r="A1284" s="189"/>
      <c r="B1284" s="212"/>
      <c r="C1284" s="190"/>
      <c r="D1284" s="192"/>
      <c r="E1284" s="193"/>
      <c r="F1284" s="213"/>
      <c r="G1284" s="292"/>
      <c r="H1284" s="215"/>
    </row>
    <row r="1285" spans="1:8" ht="21.75" thickBot="1">
      <c r="A1285" s="216"/>
      <c r="B1285" s="217"/>
      <c r="C1285" s="218"/>
      <c r="D1285" s="228"/>
      <c r="E1285" s="228"/>
      <c r="F1285" s="229"/>
      <c r="G1285" s="228"/>
      <c r="H1285" s="308"/>
    </row>
    <row r="1286" spans="1:8">
      <c r="A1286" s="223"/>
      <c r="B1286" s="223"/>
      <c r="C1286" s="223"/>
      <c r="D1286" s="223"/>
      <c r="E1286" s="223"/>
      <c r="F1286" s="231"/>
      <c r="G1286" s="545" t="str">
        <f>$G$37</f>
        <v xml:space="preserve"> เมษายน 2549</v>
      </c>
      <c r="H1286" s="545"/>
    </row>
    <row r="1287" spans="1:8" ht="21.75">
      <c r="A1287" s="533" t="s">
        <v>571</v>
      </c>
      <c r="B1287" s="533"/>
      <c r="C1287" s="533"/>
      <c r="D1287" s="533"/>
      <c r="E1287" s="533"/>
      <c r="F1287" s="533"/>
      <c r="G1287" s="533"/>
      <c r="H1287" s="533"/>
    </row>
    <row r="1288" spans="1:8" ht="22.5" thickBot="1">
      <c r="A1288" s="547" t="s">
        <v>123</v>
      </c>
      <c r="B1288" s="547"/>
      <c r="C1288" s="547"/>
      <c r="D1288" s="547"/>
      <c r="E1288" s="547"/>
      <c r="F1288" s="547"/>
      <c r="G1288" s="547"/>
      <c r="H1288" s="547"/>
    </row>
    <row r="1289" spans="1:8">
      <c r="A1289" s="535" t="s">
        <v>91</v>
      </c>
      <c r="B1289" s="537" t="s">
        <v>0</v>
      </c>
      <c r="C1289" s="538"/>
      <c r="D1289" s="541" t="s">
        <v>1</v>
      </c>
      <c r="E1289" s="541" t="s">
        <v>2</v>
      </c>
      <c r="F1289" s="171" t="s">
        <v>104</v>
      </c>
      <c r="G1289" s="172" t="s">
        <v>105</v>
      </c>
      <c r="H1289" s="543" t="s">
        <v>12</v>
      </c>
    </row>
    <row r="1290" spans="1:8">
      <c r="A1290" s="536"/>
      <c r="B1290" s="539"/>
      <c r="C1290" s="540"/>
      <c r="D1290" s="542"/>
      <c r="E1290" s="542"/>
      <c r="F1290" s="173" t="s">
        <v>93</v>
      </c>
      <c r="G1290" s="174" t="s">
        <v>93</v>
      </c>
      <c r="H1290" s="544"/>
    </row>
    <row r="1291" spans="1:8">
      <c r="A1291" s="207">
        <v>12.11</v>
      </c>
      <c r="B1291" s="284" t="s">
        <v>572</v>
      </c>
      <c r="C1291" s="191"/>
      <c r="D1291" s="287" t="s">
        <v>63</v>
      </c>
      <c r="E1291" s="288" t="s">
        <v>63</v>
      </c>
      <c r="F1291" s="295" t="s">
        <v>63</v>
      </c>
      <c r="G1291" s="315" t="s">
        <v>63</v>
      </c>
      <c r="H1291" s="316" t="s">
        <v>63</v>
      </c>
    </row>
    <row r="1292" spans="1:8">
      <c r="A1292" s="189"/>
      <c r="B1292" s="184" t="s">
        <v>573</v>
      </c>
      <c r="C1292" s="190"/>
      <c r="D1292" s="197" t="s">
        <v>63</v>
      </c>
      <c r="E1292" s="193" t="s">
        <v>63</v>
      </c>
      <c r="F1292" s="194" t="s">
        <v>63</v>
      </c>
      <c r="G1292" s="255" t="s">
        <v>63</v>
      </c>
      <c r="H1292" s="312" t="s">
        <v>63</v>
      </c>
    </row>
    <row r="1293" spans="1:8">
      <c r="A1293" s="189"/>
      <c r="B1293" s="212"/>
      <c r="C1293" s="190" t="s">
        <v>315</v>
      </c>
      <c r="D1293" s="250">
        <v>1</v>
      </c>
      <c r="E1293" s="193" t="s">
        <v>83</v>
      </c>
      <c r="F1293" s="194">
        <v>69.58</v>
      </c>
      <c r="G1293" s="255">
        <f>D1293*F1293</f>
        <v>69.58</v>
      </c>
      <c r="H1293" s="317" t="s">
        <v>316</v>
      </c>
    </row>
    <row r="1294" spans="1:8">
      <c r="A1294" s="189"/>
      <c r="B1294" s="212"/>
      <c r="C1294" s="190" t="s">
        <v>574</v>
      </c>
      <c r="D1294" s="250">
        <v>0.48</v>
      </c>
      <c r="E1294" s="193" t="s">
        <v>172</v>
      </c>
      <c r="F1294" s="295">
        <v>388</v>
      </c>
      <c r="G1294" s="255">
        <f>D1294*F1294</f>
        <v>186.23999999999998</v>
      </c>
      <c r="H1294" s="188"/>
    </row>
    <row r="1295" spans="1:8">
      <c r="A1295" s="189"/>
      <c r="B1295" s="212"/>
      <c r="C1295" s="190" t="s">
        <v>290</v>
      </c>
      <c r="D1295" s="197">
        <v>0.2</v>
      </c>
      <c r="E1295" s="193" t="s">
        <v>41</v>
      </c>
      <c r="F1295" s="314">
        <v>12.92</v>
      </c>
      <c r="G1295" s="255">
        <f>D1295*F1295</f>
        <v>2.5840000000000001</v>
      </c>
      <c r="H1295" s="188"/>
    </row>
    <row r="1296" spans="1:8">
      <c r="A1296" s="199"/>
      <c r="B1296" s="200"/>
      <c r="C1296" s="201" t="s">
        <v>575</v>
      </c>
      <c r="D1296" s="202">
        <v>1</v>
      </c>
      <c r="E1296" s="203" t="s">
        <v>83</v>
      </c>
      <c r="F1296" s="204" t="s">
        <v>54</v>
      </c>
      <c r="G1296" s="252">
        <f>SUM(G1291:G1295)</f>
        <v>258.404</v>
      </c>
      <c r="H1296" s="206" t="s">
        <v>115</v>
      </c>
    </row>
    <row r="1297" spans="1:8">
      <c r="A1297" s="207">
        <v>12.12</v>
      </c>
      <c r="B1297" s="284" t="s">
        <v>576</v>
      </c>
      <c r="C1297" s="191"/>
      <c r="D1297" s="287" t="s">
        <v>63</v>
      </c>
      <c r="E1297" s="288" t="s">
        <v>63</v>
      </c>
      <c r="F1297" s="295" t="s">
        <v>63</v>
      </c>
      <c r="G1297" s="315" t="s">
        <v>63</v>
      </c>
      <c r="H1297" s="316" t="s">
        <v>63</v>
      </c>
    </row>
    <row r="1298" spans="1:8">
      <c r="A1298" s="189"/>
      <c r="B1298" s="184" t="s">
        <v>577</v>
      </c>
      <c r="C1298" s="190"/>
      <c r="D1298" s="197" t="s">
        <v>63</v>
      </c>
      <c r="E1298" s="193" t="s">
        <v>63</v>
      </c>
      <c r="F1298" s="194" t="s">
        <v>63</v>
      </c>
      <c r="G1298" s="255" t="s">
        <v>63</v>
      </c>
      <c r="H1298" s="312" t="s">
        <v>63</v>
      </c>
    </row>
    <row r="1299" spans="1:8">
      <c r="A1299" s="189"/>
      <c r="B1299" s="212"/>
      <c r="C1299" s="190" t="s">
        <v>315</v>
      </c>
      <c r="D1299" s="250">
        <v>1</v>
      </c>
      <c r="E1299" s="193" t="s">
        <v>83</v>
      </c>
      <c r="F1299" s="194">
        <v>69.58</v>
      </c>
      <c r="G1299" s="255">
        <f>D1299*F1299</f>
        <v>69.58</v>
      </c>
      <c r="H1299" s="317" t="s">
        <v>316</v>
      </c>
    </row>
    <row r="1300" spans="1:8">
      <c r="A1300" s="189"/>
      <c r="B1300" s="212"/>
      <c r="C1300" s="190" t="s">
        <v>578</v>
      </c>
      <c r="D1300" s="250">
        <v>0.48</v>
      </c>
      <c r="E1300" s="193" t="s">
        <v>172</v>
      </c>
      <c r="F1300" s="295">
        <v>830</v>
      </c>
      <c r="G1300" s="255">
        <f>D1300*F1300</f>
        <v>398.4</v>
      </c>
      <c r="H1300" s="188"/>
    </row>
    <row r="1301" spans="1:8">
      <c r="A1301" s="189"/>
      <c r="B1301" s="212"/>
      <c r="C1301" s="190" t="s">
        <v>290</v>
      </c>
      <c r="D1301" s="197">
        <v>0.2</v>
      </c>
      <c r="E1301" s="193" t="s">
        <v>41</v>
      </c>
      <c r="F1301" s="314">
        <v>12.92</v>
      </c>
      <c r="G1301" s="255">
        <f>D1301*F1301</f>
        <v>2.5840000000000001</v>
      </c>
      <c r="H1301" s="188"/>
    </row>
    <row r="1302" spans="1:8">
      <c r="A1302" s="199"/>
      <c r="B1302" s="200"/>
      <c r="C1302" s="201" t="s">
        <v>579</v>
      </c>
      <c r="D1302" s="202">
        <v>1</v>
      </c>
      <c r="E1302" s="203" t="s">
        <v>83</v>
      </c>
      <c r="F1302" s="204" t="s">
        <v>54</v>
      </c>
      <c r="G1302" s="252">
        <f>SUM(G1297:G1301)</f>
        <v>470.56399999999996</v>
      </c>
      <c r="H1302" s="206" t="s">
        <v>115</v>
      </c>
    </row>
    <row r="1303" spans="1:8">
      <c r="A1303" s="305">
        <v>12.13</v>
      </c>
      <c r="B1303" s="284" t="s">
        <v>580</v>
      </c>
      <c r="C1303" s="191"/>
      <c r="D1303" s="287" t="s">
        <v>63</v>
      </c>
      <c r="E1303" s="288" t="s">
        <v>63</v>
      </c>
      <c r="F1303" s="295" t="s">
        <v>63</v>
      </c>
      <c r="G1303" s="315" t="s">
        <v>63</v>
      </c>
      <c r="H1303" s="316" t="s">
        <v>63</v>
      </c>
    </row>
    <row r="1304" spans="1:8">
      <c r="A1304" s="189"/>
      <c r="B1304" s="184" t="s">
        <v>573</v>
      </c>
      <c r="C1304" s="190"/>
      <c r="D1304" s="197" t="s">
        <v>63</v>
      </c>
      <c r="E1304" s="193" t="s">
        <v>63</v>
      </c>
      <c r="F1304" s="194" t="s">
        <v>63</v>
      </c>
      <c r="G1304" s="255" t="s">
        <v>63</v>
      </c>
      <c r="H1304" s="312" t="s">
        <v>63</v>
      </c>
    </row>
    <row r="1305" spans="1:8">
      <c r="A1305" s="189"/>
      <c r="B1305" s="212"/>
      <c r="C1305" s="190" t="s">
        <v>323</v>
      </c>
      <c r="D1305" s="250">
        <v>1</v>
      </c>
      <c r="E1305" s="193" t="s">
        <v>83</v>
      </c>
      <c r="F1305" s="194">
        <v>106.5</v>
      </c>
      <c r="G1305" s="255">
        <f>D1305*F1305</f>
        <v>106.5</v>
      </c>
      <c r="H1305" s="317" t="s">
        <v>316</v>
      </c>
    </row>
    <row r="1306" spans="1:8">
      <c r="A1306" s="189"/>
      <c r="B1306" s="212"/>
      <c r="C1306" s="190" t="s">
        <v>574</v>
      </c>
      <c r="D1306" s="250">
        <v>0.48</v>
      </c>
      <c r="E1306" s="193" t="s">
        <v>172</v>
      </c>
      <c r="F1306" s="295">
        <v>388</v>
      </c>
      <c r="G1306" s="255">
        <f>D1306*F1306</f>
        <v>186.23999999999998</v>
      </c>
      <c r="H1306" s="188"/>
    </row>
    <row r="1307" spans="1:8">
      <c r="A1307" s="189"/>
      <c r="B1307" s="212"/>
      <c r="C1307" s="190" t="s">
        <v>290</v>
      </c>
      <c r="D1307" s="197">
        <v>0.2</v>
      </c>
      <c r="E1307" s="193" t="s">
        <v>41</v>
      </c>
      <c r="F1307" s="314">
        <v>12.92</v>
      </c>
      <c r="G1307" s="255">
        <f>D1307*F1307</f>
        <v>2.5840000000000001</v>
      </c>
      <c r="H1307" s="188"/>
    </row>
    <row r="1308" spans="1:8">
      <c r="A1308" s="199"/>
      <c r="B1308" s="200"/>
      <c r="C1308" s="201" t="s">
        <v>581</v>
      </c>
      <c r="D1308" s="202">
        <v>1</v>
      </c>
      <c r="E1308" s="203" t="s">
        <v>83</v>
      </c>
      <c r="F1308" s="204" t="s">
        <v>54</v>
      </c>
      <c r="G1308" s="252">
        <f>SUM(G1303:G1307)</f>
        <v>295.32400000000001</v>
      </c>
      <c r="H1308" s="206" t="s">
        <v>115</v>
      </c>
    </row>
    <row r="1309" spans="1:8">
      <c r="A1309" s="207">
        <v>12.14</v>
      </c>
      <c r="B1309" s="284" t="s">
        <v>582</v>
      </c>
      <c r="C1309" s="191"/>
      <c r="D1309" s="287" t="s">
        <v>63</v>
      </c>
      <c r="E1309" s="288" t="s">
        <v>63</v>
      </c>
      <c r="F1309" s="295" t="s">
        <v>63</v>
      </c>
      <c r="G1309" s="315" t="s">
        <v>63</v>
      </c>
      <c r="H1309" s="316" t="s">
        <v>63</v>
      </c>
    </row>
    <row r="1310" spans="1:8">
      <c r="A1310" s="189"/>
      <c r="B1310" s="184" t="s">
        <v>577</v>
      </c>
      <c r="C1310" s="190"/>
      <c r="D1310" s="197" t="s">
        <v>63</v>
      </c>
      <c r="E1310" s="193" t="s">
        <v>63</v>
      </c>
      <c r="F1310" s="194" t="s">
        <v>63</v>
      </c>
      <c r="G1310" s="255" t="s">
        <v>63</v>
      </c>
      <c r="H1310" s="312" t="s">
        <v>63</v>
      </c>
    </row>
    <row r="1311" spans="1:8">
      <c r="A1311" s="189"/>
      <c r="B1311" s="212"/>
      <c r="C1311" s="190" t="s">
        <v>323</v>
      </c>
      <c r="D1311" s="250">
        <v>1</v>
      </c>
      <c r="E1311" s="193" t="s">
        <v>83</v>
      </c>
      <c r="F1311" s="194">
        <v>106.25</v>
      </c>
      <c r="G1311" s="255">
        <f>D1311*F1311</f>
        <v>106.25</v>
      </c>
      <c r="H1311" s="317" t="s">
        <v>316</v>
      </c>
    </row>
    <row r="1312" spans="1:8">
      <c r="A1312" s="189"/>
      <c r="B1312" s="212"/>
      <c r="C1312" s="190" t="s">
        <v>578</v>
      </c>
      <c r="D1312" s="250">
        <v>0.48</v>
      </c>
      <c r="E1312" s="193" t="s">
        <v>172</v>
      </c>
      <c r="F1312" s="295">
        <v>830</v>
      </c>
      <c r="G1312" s="255">
        <f>D1312*F1312</f>
        <v>398.4</v>
      </c>
      <c r="H1312" s="188"/>
    </row>
    <row r="1313" spans="1:8">
      <c r="A1313" s="189"/>
      <c r="B1313" s="212"/>
      <c r="C1313" s="190" t="s">
        <v>290</v>
      </c>
      <c r="D1313" s="197">
        <v>0.2</v>
      </c>
      <c r="E1313" s="193" t="s">
        <v>41</v>
      </c>
      <c r="F1313" s="314">
        <v>12.92</v>
      </c>
      <c r="G1313" s="255">
        <f>D1313*F1313</f>
        <v>2.5840000000000001</v>
      </c>
      <c r="H1313" s="188"/>
    </row>
    <row r="1314" spans="1:8">
      <c r="A1314" s="199"/>
      <c r="B1314" s="200"/>
      <c r="C1314" s="201" t="s">
        <v>583</v>
      </c>
      <c r="D1314" s="202">
        <v>1</v>
      </c>
      <c r="E1314" s="203" t="s">
        <v>83</v>
      </c>
      <c r="F1314" s="204" t="s">
        <v>54</v>
      </c>
      <c r="G1314" s="252">
        <f>SUM(G1309:G1313)</f>
        <v>507.23399999999998</v>
      </c>
      <c r="H1314" s="206" t="s">
        <v>115</v>
      </c>
    </row>
    <row r="1315" spans="1:8">
      <c r="A1315" s="207">
        <v>12.15</v>
      </c>
      <c r="B1315" s="284" t="s">
        <v>584</v>
      </c>
      <c r="C1315" s="191"/>
      <c r="D1315" s="287" t="s">
        <v>63</v>
      </c>
      <c r="E1315" s="288" t="s">
        <v>63</v>
      </c>
      <c r="F1315" s="295" t="s">
        <v>63</v>
      </c>
      <c r="G1315" s="315" t="s">
        <v>63</v>
      </c>
      <c r="H1315" s="316" t="s">
        <v>63</v>
      </c>
    </row>
    <row r="1316" spans="1:8">
      <c r="A1316" s="189"/>
      <c r="B1316" s="184" t="s">
        <v>573</v>
      </c>
      <c r="C1316" s="190"/>
      <c r="D1316" s="197" t="s">
        <v>63</v>
      </c>
      <c r="E1316" s="193" t="s">
        <v>63</v>
      </c>
      <c r="F1316" s="194" t="s">
        <v>63</v>
      </c>
      <c r="G1316" s="255" t="s">
        <v>63</v>
      </c>
      <c r="H1316" s="312" t="s">
        <v>63</v>
      </c>
    </row>
    <row r="1317" spans="1:8" ht="38.25" customHeight="1">
      <c r="A1317" s="189"/>
      <c r="B1317" s="212"/>
      <c r="C1317" s="190" t="s">
        <v>340</v>
      </c>
      <c r="D1317" s="250">
        <v>1</v>
      </c>
      <c r="E1317" s="193" t="s">
        <v>83</v>
      </c>
      <c r="F1317" s="194">
        <v>116.67</v>
      </c>
      <c r="G1317" s="255">
        <f>D1317*F1317</f>
        <v>116.67</v>
      </c>
      <c r="H1317" s="317" t="s">
        <v>316</v>
      </c>
    </row>
    <row r="1318" spans="1:8">
      <c r="A1318" s="189"/>
      <c r="B1318" s="212"/>
      <c r="C1318" s="190" t="s">
        <v>574</v>
      </c>
      <c r="D1318" s="250">
        <v>0.48</v>
      </c>
      <c r="E1318" s="193" t="s">
        <v>172</v>
      </c>
      <c r="F1318" s="295">
        <v>388</v>
      </c>
      <c r="G1318" s="255">
        <f>D1318*F1318</f>
        <v>186.23999999999998</v>
      </c>
      <c r="H1318" s="188"/>
    </row>
    <row r="1319" spans="1:8">
      <c r="A1319" s="189"/>
      <c r="B1319" s="212"/>
      <c r="C1319" s="190" t="s">
        <v>290</v>
      </c>
      <c r="D1319" s="197">
        <v>0.2</v>
      </c>
      <c r="E1319" s="193" t="s">
        <v>41</v>
      </c>
      <c r="F1319" s="314">
        <v>12.92</v>
      </c>
      <c r="G1319" s="255">
        <f>D1319*F1319</f>
        <v>2.5840000000000001</v>
      </c>
      <c r="H1319" s="188"/>
    </row>
    <row r="1320" spans="1:8">
      <c r="A1320" s="189"/>
      <c r="B1320" s="212"/>
      <c r="C1320" s="190" t="s">
        <v>585</v>
      </c>
      <c r="D1320" s="192">
        <v>1</v>
      </c>
      <c r="E1320" s="193" t="s">
        <v>83</v>
      </c>
      <c r="F1320" s="213" t="s">
        <v>54</v>
      </c>
      <c r="G1320" s="292">
        <f>SUM(G1315:G1319)</f>
        <v>305.49399999999997</v>
      </c>
      <c r="H1320" s="215" t="s">
        <v>115</v>
      </c>
    </row>
    <row r="1321" spans="1:8">
      <c r="A1321" s="339"/>
      <c r="B1321" s="212"/>
      <c r="C1321" s="190"/>
      <c r="D1321" s="185"/>
      <c r="E1321" s="185"/>
      <c r="F1321" s="186"/>
      <c r="G1321" s="185"/>
      <c r="H1321" s="340"/>
    </row>
    <row r="1322" spans="1:8" ht="21.75" thickBot="1">
      <c r="A1322" s="341"/>
      <c r="B1322" s="217"/>
      <c r="C1322" s="218"/>
      <c r="D1322" s="228"/>
      <c r="E1322" s="228"/>
      <c r="F1322" s="229"/>
      <c r="G1322" s="228"/>
      <c r="H1322" s="308"/>
    </row>
    <row r="1323" spans="1:8">
      <c r="A1323" s="223"/>
      <c r="B1323" s="223"/>
      <c r="C1323" s="223"/>
      <c r="D1323" s="223"/>
      <c r="E1323" s="223"/>
      <c r="F1323" s="231"/>
      <c r="G1323" s="545" t="str">
        <f>$G$37</f>
        <v xml:space="preserve"> เมษายน 2549</v>
      </c>
      <c r="H1323" s="545"/>
    </row>
    <row r="1324" spans="1:8" ht="21.75">
      <c r="A1324" s="533" t="s">
        <v>586</v>
      </c>
      <c r="B1324" s="533"/>
      <c r="C1324" s="533"/>
      <c r="D1324" s="533"/>
      <c r="E1324" s="533"/>
      <c r="F1324" s="533"/>
      <c r="G1324" s="533"/>
      <c r="H1324" s="533"/>
    </row>
    <row r="1325" spans="1:8" ht="22.5" thickBot="1">
      <c r="A1325" s="547" t="s">
        <v>123</v>
      </c>
      <c r="B1325" s="547"/>
      <c r="C1325" s="547"/>
      <c r="D1325" s="547"/>
      <c r="E1325" s="547"/>
      <c r="F1325" s="547"/>
      <c r="G1325" s="547"/>
      <c r="H1325" s="547"/>
    </row>
    <row r="1326" spans="1:8">
      <c r="A1326" s="535" t="s">
        <v>91</v>
      </c>
      <c r="B1326" s="537" t="s">
        <v>0</v>
      </c>
      <c r="C1326" s="538"/>
      <c r="D1326" s="541" t="s">
        <v>1</v>
      </c>
      <c r="E1326" s="541" t="s">
        <v>2</v>
      </c>
      <c r="F1326" s="171" t="s">
        <v>104</v>
      </c>
      <c r="G1326" s="172" t="s">
        <v>105</v>
      </c>
      <c r="H1326" s="543" t="s">
        <v>12</v>
      </c>
    </row>
    <row r="1327" spans="1:8">
      <c r="A1327" s="536"/>
      <c r="B1327" s="539"/>
      <c r="C1327" s="540"/>
      <c r="D1327" s="542"/>
      <c r="E1327" s="542"/>
      <c r="F1327" s="173" t="s">
        <v>93</v>
      </c>
      <c r="G1327" s="174" t="s">
        <v>93</v>
      </c>
      <c r="H1327" s="544"/>
    </row>
    <row r="1328" spans="1:8">
      <c r="A1328" s="207">
        <v>12.16</v>
      </c>
      <c r="B1328" s="284" t="s">
        <v>587</v>
      </c>
      <c r="C1328" s="191"/>
      <c r="D1328" s="287" t="s">
        <v>63</v>
      </c>
      <c r="E1328" s="288" t="s">
        <v>63</v>
      </c>
      <c r="F1328" s="295" t="s">
        <v>63</v>
      </c>
      <c r="G1328" s="315" t="s">
        <v>63</v>
      </c>
      <c r="H1328" s="316" t="s">
        <v>63</v>
      </c>
    </row>
    <row r="1329" spans="1:8">
      <c r="A1329" s="189"/>
      <c r="B1329" s="184" t="s">
        <v>577</v>
      </c>
      <c r="C1329" s="190"/>
      <c r="D1329" s="197" t="s">
        <v>63</v>
      </c>
      <c r="E1329" s="193" t="s">
        <v>63</v>
      </c>
      <c r="F1329" s="194" t="s">
        <v>63</v>
      </c>
      <c r="G1329" s="255" t="s">
        <v>63</v>
      </c>
      <c r="H1329" s="312" t="s">
        <v>63</v>
      </c>
    </row>
    <row r="1330" spans="1:8">
      <c r="A1330" s="189"/>
      <c r="B1330" s="212"/>
      <c r="C1330" s="190" t="s">
        <v>340</v>
      </c>
      <c r="D1330" s="250">
        <v>1</v>
      </c>
      <c r="E1330" s="193" t="s">
        <v>83</v>
      </c>
      <c r="F1330" s="194">
        <v>116.67</v>
      </c>
      <c r="G1330" s="255">
        <f>D1330*F1330</f>
        <v>116.67</v>
      </c>
      <c r="H1330" s="317" t="s">
        <v>316</v>
      </c>
    </row>
    <row r="1331" spans="1:8">
      <c r="A1331" s="189"/>
      <c r="B1331" s="212"/>
      <c r="C1331" s="190" t="s">
        <v>578</v>
      </c>
      <c r="D1331" s="250">
        <v>0.48</v>
      </c>
      <c r="E1331" s="193" t="s">
        <v>172</v>
      </c>
      <c r="F1331" s="295">
        <v>830</v>
      </c>
      <c r="G1331" s="255">
        <f>D1331*F1331</f>
        <v>398.4</v>
      </c>
      <c r="H1331" s="188"/>
    </row>
    <row r="1332" spans="1:8">
      <c r="A1332" s="189"/>
      <c r="B1332" s="212"/>
      <c r="C1332" s="190" t="s">
        <v>290</v>
      </c>
      <c r="D1332" s="197">
        <v>0.2</v>
      </c>
      <c r="E1332" s="193" t="s">
        <v>41</v>
      </c>
      <c r="F1332" s="314">
        <v>12.92</v>
      </c>
      <c r="G1332" s="255">
        <f>D1332*F1332</f>
        <v>2.5840000000000001</v>
      </c>
      <c r="H1332" s="188"/>
    </row>
    <row r="1333" spans="1:8">
      <c r="A1333" s="199"/>
      <c r="B1333" s="200"/>
      <c r="C1333" s="201" t="s">
        <v>588</v>
      </c>
      <c r="D1333" s="202">
        <v>1</v>
      </c>
      <c r="E1333" s="203" t="s">
        <v>83</v>
      </c>
      <c r="F1333" s="204" t="s">
        <v>54</v>
      </c>
      <c r="G1333" s="252">
        <f>SUM(G1328:G1332)</f>
        <v>517.65399999999988</v>
      </c>
      <c r="H1333" s="206" t="s">
        <v>115</v>
      </c>
    </row>
    <row r="1334" spans="1:8">
      <c r="A1334" s="207">
        <v>12.17</v>
      </c>
      <c r="B1334" s="284" t="s">
        <v>589</v>
      </c>
      <c r="C1334" s="191"/>
      <c r="D1334" s="287" t="s">
        <v>63</v>
      </c>
      <c r="E1334" s="288" t="s">
        <v>63</v>
      </c>
      <c r="F1334" s="295" t="s">
        <v>63</v>
      </c>
      <c r="G1334" s="315" t="s">
        <v>63</v>
      </c>
      <c r="H1334" s="316" t="s">
        <v>63</v>
      </c>
    </row>
    <row r="1335" spans="1:8">
      <c r="A1335" s="189"/>
      <c r="B1335" s="184" t="s">
        <v>573</v>
      </c>
      <c r="C1335" s="190"/>
      <c r="D1335" s="197" t="s">
        <v>63</v>
      </c>
      <c r="E1335" s="193" t="s">
        <v>63</v>
      </c>
      <c r="F1335" s="194" t="s">
        <v>63</v>
      </c>
      <c r="G1335" s="255" t="s">
        <v>63</v>
      </c>
      <c r="H1335" s="312" t="s">
        <v>63</v>
      </c>
    </row>
    <row r="1336" spans="1:8">
      <c r="A1336" s="189"/>
      <c r="B1336" s="212"/>
      <c r="C1336" s="190" t="s">
        <v>345</v>
      </c>
      <c r="D1336" s="250">
        <v>1</v>
      </c>
      <c r="E1336" s="193" t="s">
        <v>83</v>
      </c>
      <c r="F1336" s="194">
        <v>183.75</v>
      </c>
      <c r="G1336" s="255">
        <f>D1336*F1336</f>
        <v>183.75</v>
      </c>
      <c r="H1336" s="317" t="s">
        <v>316</v>
      </c>
    </row>
    <row r="1337" spans="1:8">
      <c r="A1337" s="189"/>
      <c r="B1337" s="212"/>
      <c r="C1337" s="190" t="s">
        <v>574</v>
      </c>
      <c r="D1337" s="250">
        <v>0.48</v>
      </c>
      <c r="E1337" s="193" t="s">
        <v>172</v>
      </c>
      <c r="F1337" s="295">
        <v>388</v>
      </c>
      <c r="G1337" s="255">
        <f>D1337*F1337</f>
        <v>186.23999999999998</v>
      </c>
      <c r="H1337" s="188"/>
    </row>
    <row r="1338" spans="1:8">
      <c r="A1338" s="189"/>
      <c r="B1338" s="212"/>
      <c r="C1338" s="190" t="s">
        <v>290</v>
      </c>
      <c r="D1338" s="197">
        <v>0.2</v>
      </c>
      <c r="E1338" s="193" t="s">
        <v>41</v>
      </c>
      <c r="F1338" s="314">
        <v>12.92</v>
      </c>
      <c r="G1338" s="255">
        <f>D1338*F1338</f>
        <v>2.5840000000000001</v>
      </c>
      <c r="H1338" s="188"/>
    </row>
    <row r="1339" spans="1:8">
      <c r="A1339" s="199"/>
      <c r="B1339" s="200"/>
      <c r="C1339" s="201" t="s">
        <v>590</v>
      </c>
      <c r="D1339" s="202">
        <v>1</v>
      </c>
      <c r="E1339" s="203" t="s">
        <v>83</v>
      </c>
      <c r="F1339" s="204" t="s">
        <v>54</v>
      </c>
      <c r="G1339" s="252">
        <f>SUM(G1334:G1338)</f>
        <v>372.57400000000001</v>
      </c>
      <c r="H1339" s="206" t="s">
        <v>115</v>
      </c>
    </row>
    <row r="1340" spans="1:8">
      <c r="A1340" s="305">
        <v>12.18</v>
      </c>
      <c r="B1340" s="284" t="s">
        <v>591</v>
      </c>
      <c r="C1340" s="191"/>
      <c r="D1340" s="287" t="s">
        <v>63</v>
      </c>
      <c r="E1340" s="288" t="s">
        <v>63</v>
      </c>
      <c r="F1340" s="295" t="s">
        <v>63</v>
      </c>
      <c r="G1340" s="315" t="s">
        <v>63</v>
      </c>
      <c r="H1340" s="316" t="s">
        <v>63</v>
      </c>
    </row>
    <row r="1341" spans="1:8">
      <c r="A1341" s="189"/>
      <c r="B1341" s="184" t="s">
        <v>577</v>
      </c>
      <c r="C1341" s="190"/>
      <c r="D1341" s="197" t="s">
        <v>63</v>
      </c>
      <c r="E1341" s="193" t="s">
        <v>63</v>
      </c>
      <c r="F1341" s="194" t="s">
        <v>63</v>
      </c>
      <c r="G1341" s="255" t="s">
        <v>63</v>
      </c>
      <c r="H1341" s="312" t="s">
        <v>63</v>
      </c>
    </row>
    <row r="1342" spans="1:8">
      <c r="A1342" s="189"/>
      <c r="B1342" s="212"/>
      <c r="C1342" s="190" t="s">
        <v>345</v>
      </c>
      <c r="D1342" s="250">
        <v>1</v>
      </c>
      <c r="E1342" s="193" t="s">
        <v>83</v>
      </c>
      <c r="F1342" s="194">
        <v>183.75</v>
      </c>
      <c r="G1342" s="255">
        <f>D1342*F1342</f>
        <v>183.75</v>
      </c>
      <c r="H1342" s="317" t="s">
        <v>316</v>
      </c>
    </row>
    <row r="1343" spans="1:8">
      <c r="A1343" s="189"/>
      <c r="B1343" s="212"/>
      <c r="C1343" s="190" t="s">
        <v>578</v>
      </c>
      <c r="D1343" s="250">
        <v>0.48</v>
      </c>
      <c r="E1343" s="193" t="s">
        <v>172</v>
      </c>
      <c r="F1343" s="295">
        <v>830</v>
      </c>
      <c r="G1343" s="255">
        <f>D1343*F1343</f>
        <v>398.4</v>
      </c>
      <c r="H1343" s="188"/>
    </row>
    <row r="1344" spans="1:8">
      <c r="A1344" s="189"/>
      <c r="B1344" s="212"/>
      <c r="C1344" s="190" t="s">
        <v>290</v>
      </c>
      <c r="D1344" s="197">
        <v>0.2</v>
      </c>
      <c r="E1344" s="193" t="s">
        <v>41</v>
      </c>
      <c r="F1344" s="314">
        <v>12.92</v>
      </c>
      <c r="G1344" s="255">
        <f>D1344*F1344</f>
        <v>2.5840000000000001</v>
      </c>
      <c r="H1344" s="188"/>
    </row>
    <row r="1345" spans="1:8">
      <c r="A1345" s="199"/>
      <c r="B1345" s="200"/>
      <c r="C1345" s="201" t="s">
        <v>592</v>
      </c>
      <c r="D1345" s="202">
        <v>1</v>
      </c>
      <c r="E1345" s="203" t="s">
        <v>83</v>
      </c>
      <c r="F1345" s="204" t="s">
        <v>54</v>
      </c>
      <c r="G1345" s="252">
        <f>SUM(G1340:G1344)</f>
        <v>584.73399999999992</v>
      </c>
      <c r="H1345" s="206" t="s">
        <v>115</v>
      </c>
    </row>
    <row r="1346" spans="1:8">
      <c r="A1346" s="207">
        <v>12.19</v>
      </c>
      <c r="B1346" s="284" t="s">
        <v>593</v>
      </c>
      <c r="C1346" s="191"/>
      <c r="D1346" s="287" t="s">
        <v>63</v>
      </c>
      <c r="E1346" s="288" t="s">
        <v>63</v>
      </c>
      <c r="F1346" s="295" t="s">
        <v>63</v>
      </c>
      <c r="G1346" s="315" t="s">
        <v>63</v>
      </c>
      <c r="H1346" s="316" t="s">
        <v>63</v>
      </c>
    </row>
    <row r="1347" spans="1:8">
      <c r="A1347" s="189"/>
      <c r="B1347" s="184" t="s">
        <v>594</v>
      </c>
      <c r="C1347" s="190"/>
      <c r="D1347" s="197" t="s">
        <v>63</v>
      </c>
      <c r="E1347" s="193" t="s">
        <v>63</v>
      </c>
      <c r="F1347" s="194" t="s">
        <v>63</v>
      </c>
      <c r="G1347" s="255" t="s">
        <v>63</v>
      </c>
      <c r="H1347" s="312" t="s">
        <v>63</v>
      </c>
    </row>
    <row r="1348" spans="1:8">
      <c r="A1348" s="189"/>
      <c r="B1348" s="212"/>
      <c r="C1348" s="190" t="s">
        <v>595</v>
      </c>
      <c r="D1348" s="250">
        <v>1</v>
      </c>
      <c r="E1348" s="193" t="s">
        <v>83</v>
      </c>
      <c r="F1348" s="194">
        <v>65</v>
      </c>
      <c r="G1348" s="255">
        <f>D1348*F1348</f>
        <v>65</v>
      </c>
      <c r="H1348" s="317" t="s">
        <v>316</v>
      </c>
    </row>
    <row r="1349" spans="1:8">
      <c r="A1349" s="189"/>
      <c r="B1349" s="212"/>
      <c r="C1349" s="190" t="s">
        <v>574</v>
      </c>
      <c r="D1349" s="250">
        <v>0.48</v>
      </c>
      <c r="E1349" s="193" t="s">
        <v>172</v>
      </c>
      <c r="F1349" s="295">
        <v>388</v>
      </c>
      <c r="G1349" s="255">
        <f>D1349*F1349</f>
        <v>186.23999999999998</v>
      </c>
      <c r="H1349" s="188"/>
    </row>
    <row r="1350" spans="1:8">
      <c r="A1350" s="189"/>
      <c r="B1350" s="212"/>
      <c r="C1350" s="190" t="s">
        <v>290</v>
      </c>
      <c r="D1350" s="197">
        <v>0.2</v>
      </c>
      <c r="E1350" s="193" t="s">
        <v>41</v>
      </c>
      <c r="F1350" s="314">
        <v>12.92</v>
      </c>
      <c r="G1350" s="255">
        <f>D1350*F1350</f>
        <v>2.5840000000000001</v>
      </c>
      <c r="H1350" s="188"/>
    </row>
    <row r="1351" spans="1:8">
      <c r="A1351" s="199"/>
      <c r="B1351" s="200"/>
      <c r="C1351" s="201" t="s">
        <v>596</v>
      </c>
      <c r="D1351" s="202">
        <v>1</v>
      </c>
      <c r="E1351" s="203" t="s">
        <v>83</v>
      </c>
      <c r="F1351" s="204" t="s">
        <v>54</v>
      </c>
      <c r="G1351" s="252">
        <f>SUM(G1346:G1350)</f>
        <v>253.82399999999998</v>
      </c>
      <c r="H1351" s="253" t="s">
        <v>597</v>
      </c>
    </row>
    <row r="1352" spans="1:8">
      <c r="A1352" s="305">
        <v>12.2</v>
      </c>
      <c r="B1352" s="284" t="s">
        <v>593</v>
      </c>
      <c r="C1352" s="191"/>
      <c r="D1352" s="287" t="s">
        <v>63</v>
      </c>
      <c r="E1352" s="288" t="s">
        <v>63</v>
      </c>
      <c r="F1352" s="295" t="s">
        <v>63</v>
      </c>
      <c r="G1352" s="315" t="s">
        <v>63</v>
      </c>
      <c r="H1352" s="316" t="s">
        <v>63</v>
      </c>
    </row>
    <row r="1353" spans="1:8">
      <c r="A1353" s="189"/>
      <c r="B1353" s="184" t="s">
        <v>598</v>
      </c>
      <c r="C1353" s="190"/>
      <c r="D1353" s="197" t="s">
        <v>63</v>
      </c>
      <c r="E1353" s="193" t="s">
        <v>63</v>
      </c>
      <c r="F1353" s="194" t="s">
        <v>63</v>
      </c>
      <c r="G1353" s="255" t="s">
        <v>63</v>
      </c>
      <c r="H1353" s="312" t="s">
        <v>63</v>
      </c>
    </row>
    <row r="1354" spans="1:8" ht="33" customHeight="1">
      <c r="A1354" s="189"/>
      <c r="B1354" s="212"/>
      <c r="C1354" s="190" t="s">
        <v>595</v>
      </c>
      <c r="D1354" s="250">
        <v>1</v>
      </c>
      <c r="E1354" s="193" t="s">
        <v>83</v>
      </c>
      <c r="F1354" s="194">
        <v>65</v>
      </c>
      <c r="G1354" s="255">
        <f>D1354*F1354</f>
        <v>65</v>
      </c>
      <c r="H1354" s="317" t="s">
        <v>316</v>
      </c>
    </row>
    <row r="1355" spans="1:8">
      <c r="A1355" s="189"/>
      <c r="B1355" s="212"/>
      <c r="C1355" s="190" t="s">
        <v>578</v>
      </c>
      <c r="D1355" s="250">
        <v>0.48</v>
      </c>
      <c r="E1355" s="193" t="s">
        <v>172</v>
      </c>
      <c r="F1355" s="295">
        <v>830</v>
      </c>
      <c r="G1355" s="255">
        <f>D1355*F1355</f>
        <v>398.4</v>
      </c>
      <c r="H1355" s="188"/>
    </row>
    <row r="1356" spans="1:8">
      <c r="A1356" s="189"/>
      <c r="B1356" s="212"/>
      <c r="C1356" s="190" t="s">
        <v>290</v>
      </c>
      <c r="D1356" s="197">
        <v>0.2</v>
      </c>
      <c r="E1356" s="193" t="s">
        <v>41</v>
      </c>
      <c r="F1356" s="314">
        <v>12.92</v>
      </c>
      <c r="G1356" s="255">
        <f>D1356*F1356</f>
        <v>2.5840000000000001</v>
      </c>
      <c r="H1356" s="188"/>
    </row>
    <row r="1357" spans="1:8" ht="20.45" customHeight="1">
      <c r="A1357" s="189"/>
      <c r="B1357" s="212"/>
      <c r="C1357" s="190" t="s">
        <v>596</v>
      </c>
      <c r="D1357" s="192">
        <v>1</v>
      </c>
      <c r="E1357" s="193" t="s">
        <v>83</v>
      </c>
      <c r="F1357" s="213" t="s">
        <v>54</v>
      </c>
      <c r="G1357" s="292">
        <f>SUM(G1352:G1356)</f>
        <v>465.98399999999998</v>
      </c>
      <c r="H1357" s="188" t="s">
        <v>599</v>
      </c>
    </row>
    <row r="1358" spans="1:8" ht="20.45" customHeight="1">
      <c r="A1358" s="342"/>
      <c r="B1358" s="286"/>
      <c r="C1358" s="191"/>
      <c r="D1358" s="208"/>
      <c r="E1358" s="208"/>
      <c r="F1358" s="209"/>
      <c r="G1358" s="208"/>
      <c r="H1358" s="343"/>
    </row>
    <row r="1359" spans="1:8" ht="20.45" customHeight="1" thickBot="1">
      <c r="A1359" s="341"/>
      <c r="B1359" s="217"/>
      <c r="C1359" s="218"/>
      <c r="D1359" s="228"/>
      <c r="E1359" s="228"/>
      <c r="F1359" s="229"/>
      <c r="G1359" s="228"/>
      <c r="H1359" s="308"/>
    </row>
    <row r="1360" spans="1:8" ht="20.45" customHeight="1">
      <c r="A1360" s="223"/>
      <c r="B1360" s="223"/>
      <c r="C1360" s="223"/>
      <c r="D1360" s="223"/>
      <c r="E1360" s="223"/>
      <c r="F1360" s="231"/>
      <c r="G1360" s="545" t="str">
        <f>$G$37</f>
        <v xml:space="preserve"> เมษายน 2549</v>
      </c>
      <c r="H1360" s="545"/>
    </row>
    <row r="1361" spans="1:8" ht="20.45" customHeight="1">
      <c r="A1361" s="533" t="s">
        <v>600</v>
      </c>
      <c r="B1361" s="533"/>
      <c r="C1361" s="533"/>
      <c r="D1361" s="533"/>
      <c r="E1361" s="533"/>
      <c r="F1361" s="533"/>
      <c r="G1361" s="533"/>
      <c r="H1361" s="533"/>
    </row>
    <row r="1362" spans="1:8" ht="20.45" customHeight="1" thickBot="1">
      <c r="A1362" s="547" t="s">
        <v>123</v>
      </c>
      <c r="B1362" s="547"/>
      <c r="C1362" s="547"/>
      <c r="D1362" s="547"/>
      <c r="E1362" s="547"/>
      <c r="F1362" s="547"/>
      <c r="G1362" s="547"/>
      <c r="H1362" s="547"/>
    </row>
    <row r="1363" spans="1:8" ht="20.45" customHeight="1">
      <c r="A1363" s="535" t="s">
        <v>91</v>
      </c>
      <c r="B1363" s="537" t="s">
        <v>0</v>
      </c>
      <c r="C1363" s="538"/>
      <c r="D1363" s="541" t="s">
        <v>1</v>
      </c>
      <c r="E1363" s="541" t="s">
        <v>2</v>
      </c>
      <c r="F1363" s="171" t="s">
        <v>104</v>
      </c>
      <c r="G1363" s="172" t="s">
        <v>105</v>
      </c>
      <c r="H1363" s="543" t="s">
        <v>12</v>
      </c>
    </row>
    <row r="1364" spans="1:8" ht="20.45" customHeight="1">
      <c r="A1364" s="536"/>
      <c r="B1364" s="539"/>
      <c r="C1364" s="540"/>
      <c r="D1364" s="542"/>
      <c r="E1364" s="542"/>
      <c r="F1364" s="173" t="s">
        <v>93</v>
      </c>
      <c r="G1364" s="174" t="s">
        <v>93</v>
      </c>
      <c r="H1364" s="544"/>
    </row>
    <row r="1365" spans="1:8" ht="20.45" customHeight="1">
      <c r="A1365" s="207">
        <v>12.21</v>
      </c>
      <c r="B1365" s="284" t="s">
        <v>601</v>
      </c>
      <c r="C1365" s="191"/>
      <c r="D1365" s="287" t="s">
        <v>63</v>
      </c>
      <c r="E1365" s="288" t="s">
        <v>63</v>
      </c>
      <c r="F1365" s="295" t="s">
        <v>63</v>
      </c>
      <c r="G1365" s="315" t="s">
        <v>63</v>
      </c>
      <c r="H1365" s="316" t="s">
        <v>63</v>
      </c>
    </row>
    <row r="1366" spans="1:8" ht="20.45" customHeight="1">
      <c r="A1366" s="189"/>
      <c r="B1366" s="184" t="s">
        <v>594</v>
      </c>
      <c r="C1366" s="190"/>
      <c r="D1366" s="197" t="s">
        <v>63</v>
      </c>
      <c r="E1366" s="193" t="s">
        <v>63</v>
      </c>
      <c r="F1366" s="194" t="s">
        <v>63</v>
      </c>
      <c r="G1366" s="255" t="s">
        <v>63</v>
      </c>
      <c r="H1366" s="312" t="s">
        <v>63</v>
      </c>
    </row>
    <row r="1367" spans="1:8" ht="20.45" customHeight="1">
      <c r="A1367" s="189"/>
      <c r="B1367" s="212"/>
      <c r="C1367" s="190" t="s">
        <v>362</v>
      </c>
      <c r="D1367" s="250">
        <v>1</v>
      </c>
      <c r="E1367" s="193" t="s">
        <v>83</v>
      </c>
      <c r="F1367" s="194">
        <v>94.17</v>
      </c>
      <c r="G1367" s="255">
        <f>D1367*F1367</f>
        <v>94.17</v>
      </c>
      <c r="H1367" s="317" t="s">
        <v>316</v>
      </c>
    </row>
    <row r="1368" spans="1:8" ht="20.45" customHeight="1">
      <c r="A1368" s="189"/>
      <c r="B1368" s="212"/>
      <c r="C1368" s="190" t="s">
        <v>574</v>
      </c>
      <c r="D1368" s="250">
        <v>0.48</v>
      </c>
      <c r="E1368" s="193" t="s">
        <v>172</v>
      </c>
      <c r="F1368" s="295">
        <v>388</v>
      </c>
      <c r="G1368" s="255">
        <f>D1368*F1368</f>
        <v>186.23999999999998</v>
      </c>
      <c r="H1368" s="188"/>
    </row>
    <row r="1369" spans="1:8" ht="20.45" customHeight="1">
      <c r="A1369" s="189"/>
      <c r="B1369" s="212"/>
      <c r="C1369" s="190" t="s">
        <v>290</v>
      </c>
      <c r="D1369" s="197">
        <v>0.2</v>
      </c>
      <c r="E1369" s="193" t="s">
        <v>41</v>
      </c>
      <c r="F1369" s="314">
        <v>12.92</v>
      </c>
      <c r="G1369" s="255">
        <f>D1369*F1369</f>
        <v>2.5840000000000001</v>
      </c>
      <c r="H1369" s="188"/>
    </row>
    <row r="1370" spans="1:8" ht="20.45" customHeight="1">
      <c r="A1370" s="199"/>
      <c r="B1370" s="200"/>
      <c r="C1370" s="201" t="s">
        <v>602</v>
      </c>
      <c r="D1370" s="202">
        <v>1</v>
      </c>
      <c r="E1370" s="203" t="s">
        <v>83</v>
      </c>
      <c r="F1370" s="204" t="s">
        <v>54</v>
      </c>
      <c r="G1370" s="252">
        <f>SUM(G1365:G1369)</f>
        <v>282.99399999999997</v>
      </c>
      <c r="H1370" s="253" t="s">
        <v>597</v>
      </c>
    </row>
    <row r="1371" spans="1:8" ht="20.45" customHeight="1">
      <c r="A1371" s="305">
        <v>12.22</v>
      </c>
      <c r="B1371" s="284" t="s">
        <v>601</v>
      </c>
      <c r="C1371" s="191"/>
      <c r="D1371" s="287" t="s">
        <v>63</v>
      </c>
      <c r="E1371" s="288" t="s">
        <v>63</v>
      </c>
      <c r="F1371" s="295" t="s">
        <v>63</v>
      </c>
      <c r="G1371" s="315" t="s">
        <v>63</v>
      </c>
      <c r="H1371" s="316" t="s">
        <v>63</v>
      </c>
    </row>
    <row r="1372" spans="1:8" ht="20.45" customHeight="1">
      <c r="A1372" s="189"/>
      <c r="B1372" s="184" t="s">
        <v>598</v>
      </c>
      <c r="C1372" s="190"/>
      <c r="D1372" s="197" t="s">
        <v>63</v>
      </c>
      <c r="E1372" s="193" t="s">
        <v>63</v>
      </c>
      <c r="F1372" s="194" t="s">
        <v>63</v>
      </c>
      <c r="G1372" s="255" t="s">
        <v>63</v>
      </c>
      <c r="H1372" s="312" t="s">
        <v>63</v>
      </c>
    </row>
    <row r="1373" spans="1:8" ht="20.45" customHeight="1">
      <c r="A1373" s="189"/>
      <c r="B1373" s="212"/>
      <c r="C1373" s="190" t="s">
        <v>362</v>
      </c>
      <c r="D1373" s="250">
        <v>1</v>
      </c>
      <c r="E1373" s="193" t="s">
        <v>83</v>
      </c>
      <c r="F1373" s="194">
        <v>94.17</v>
      </c>
      <c r="G1373" s="255">
        <f>D1373*F1373</f>
        <v>94.17</v>
      </c>
      <c r="H1373" s="317" t="s">
        <v>316</v>
      </c>
    </row>
    <row r="1374" spans="1:8" ht="20.45" customHeight="1">
      <c r="A1374" s="189"/>
      <c r="B1374" s="212"/>
      <c r="C1374" s="190" t="s">
        <v>578</v>
      </c>
      <c r="D1374" s="250">
        <v>0.48</v>
      </c>
      <c r="E1374" s="193" t="s">
        <v>172</v>
      </c>
      <c r="F1374" s="295">
        <v>830</v>
      </c>
      <c r="G1374" s="255">
        <f>D1374*F1374</f>
        <v>398.4</v>
      </c>
      <c r="H1374" s="188"/>
    </row>
    <row r="1375" spans="1:8" ht="20.45" customHeight="1">
      <c r="A1375" s="189"/>
      <c r="B1375" s="212"/>
      <c r="C1375" s="190" t="s">
        <v>290</v>
      </c>
      <c r="D1375" s="197">
        <v>0.2</v>
      </c>
      <c r="E1375" s="193" t="s">
        <v>41</v>
      </c>
      <c r="F1375" s="314">
        <v>12.92</v>
      </c>
      <c r="G1375" s="255">
        <f>D1375*F1375</f>
        <v>2.5840000000000001</v>
      </c>
      <c r="H1375" s="188"/>
    </row>
    <row r="1376" spans="1:8" ht="20.45" customHeight="1">
      <c r="A1376" s="199"/>
      <c r="B1376" s="200"/>
      <c r="C1376" s="201" t="s">
        <v>602</v>
      </c>
      <c r="D1376" s="202">
        <v>1</v>
      </c>
      <c r="E1376" s="203" t="s">
        <v>83</v>
      </c>
      <c r="F1376" s="204" t="s">
        <v>54</v>
      </c>
      <c r="G1376" s="252">
        <f>SUM(G1371:G1375)</f>
        <v>495.154</v>
      </c>
      <c r="H1376" s="253" t="s">
        <v>599</v>
      </c>
    </row>
    <row r="1377" spans="1:8" ht="20.45" customHeight="1">
      <c r="A1377" s="305">
        <v>12.23</v>
      </c>
      <c r="B1377" s="284" t="s">
        <v>603</v>
      </c>
      <c r="C1377" s="191"/>
      <c r="D1377" s="287" t="s">
        <v>63</v>
      </c>
      <c r="E1377" s="288" t="s">
        <v>63</v>
      </c>
      <c r="F1377" s="295" t="s">
        <v>63</v>
      </c>
      <c r="G1377" s="315" t="s">
        <v>63</v>
      </c>
      <c r="H1377" s="316" t="s">
        <v>63</v>
      </c>
    </row>
    <row r="1378" spans="1:8" ht="20.45" customHeight="1">
      <c r="A1378" s="189"/>
      <c r="B1378" s="184" t="s">
        <v>604</v>
      </c>
      <c r="C1378" s="190"/>
      <c r="D1378" s="197" t="s">
        <v>63</v>
      </c>
      <c r="E1378" s="193" t="s">
        <v>63</v>
      </c>
      <c r="F1378" s="194" t="s">
        <v>63</v>
      </c>
      <c r="G1378" s="255" t="s">
        <v>63</v>
      </c>
      <c r="H1378" s="312" t="s">
        <v>63</v>
      </c>
    </row>
    <row r="1379" spans="1:8" ht="20.45" customHeight="1">
      <c r="A1379" s="189"/>
      <c r="B1379" s="212"/>
      <c r="C1379" s="190" t="s">
        <v>374</v>
      </c>
      <c r="D1379" s="250">
        <v>1</v>
      </c>
      <c r="E1379" s="193" t="s">
        <v>83</v>
      </c>
      <c r="F1379" s="194">
        <v>79.33</v>
      </c>
      <c r="G1379" s="255">
        <f>D1379*F1379</f>
        <v>79.33</v>
      </c>
      <c r="H1379" s="317" t="s">
        <v>316</v>
      </c>
    </row>
    <row r="1380" spans="1:8" ht="20.45" customHeight="1">
      <c r="A1380" s="189"/>
      <c r="B1380" s="212"/>
      <c r="C1380" s="190" t="s">
        <v>574</v>
      </c>
      <c r="D1380" s="250">
        <v>0.48</v>
      </c>
      <c r="E1380" s="193" t="s">
        <v>172</v>
      </c>
      <c r="F1380" s="295">
        <v>388</v>
      </c>
      <c r="G1380" s="255">
        <f>D1380*F1380</f>
        <v>186.23999999999998</v>
      </c>
      <c r="H1380" s="188"/>
    </row>
    <row r="1381" spans="1:8" ht="20.45" customHeight="1">
      <c r="A1381" s="189"/>
      <c r="B1381" s="212"/>
      <c r="C1381" s="190" t="s">
        <v>290</v>
      </c>
      <c r="D1381" s="197">
        <v>0.2</v>
      </c>
      <c r="E1381" s="193" t="s">
        <v>41</v>
      </c>
      <c r="F1381" s="314">
        <v>12.92</v>
      </c>
      <c r="G1381" s="255">
        <f>D1381*F1381</f>
        <v>2.5840000000000001</v>
      </c>
      <c r="H1381" s="188"/>
    </row>
    <row r="1382" spans="1:8" ht="20.45" customHeight="1">
      <c r="A1382" s="320"/>
      <c r="B1382" s="321"/>
      <c r="C1382" s="190" t="s">
        <v>375</v>
      </c>
      <c r="D1382" s="197">
        <v>1</v>
      </c>
      <c r="E1382" s="193" t="s">
        <v>83</v>
      </c>
      <c r="F1382" s="314">
        <v>5</v>
      </c>
      <c r="G1382" s="255">
        <f>D1382*F1382</f>
        <v>5</v>
      </c>
      <c r="H1382" s="327"/>
    </row>
    <row r="1383" spans="1:8" ht="20.45" customHeight="1">
      <c r="A1383" s="199"/>
      <c r="B1383" s="200"/>
      <c r="C1383" s="201" t="s">
        <v>605</v>
      </c>
      <c r="D1383" s="202">
        <v>1</v>
      </c>
      <c r="E1383" s="203" t="s">
        <v>83</v>
      </c>
      <c r="F1383" s="204" t="s">
        <v>54</v>
      </c>
      <c r="G1383" s="252">
        <f>SUM(G1377:G1382)</f>
        <v>273.154</v>
      </c>
      <c r="H1383" s="253" t="s">
        <v>597</v>
      </c>
    </row>
    <row r="1384" spans="1:8" ht="20.45" customHeight="1">
      <c r="A1384" s="305">
        <v>12.24</v>
      </c>
      <c r="B1384" s="284" t="s">
        <v>603</v>
      </c>
      <c r="C1384" s="191"/>
      <c r="D1384" s="287" t="s">
        <v>63</v>
      </c>
      <c r="E1384" s="288" t="s">
        <v>63</v>
      </c>
      <c r="F1384" s="295" t="s">
        <v>63</v>
      </c>
      <c r="G1384" s="315" t="s">
        <v>63</v>
      </c>
      <c r="H1384" s="316" t="s">
        <v>63</v>
      </c>
    </row>
    <row r="1385" spans="1:8" ht="20.45" customHeight="1">
      <c r="A1385" s="189"/>
      <c r="B1385" s="184" t="s">
        <v>606</v>
      </c>
      <c r="C1385" s="190"/>
      <c r="D1385" s="197" t="s">
        <v>63</v>
      </c>
      <c r="E1385" s="193" t="s">
        <v>63</v>
      </c>
      <c r="F1385" s="194" t="s">
        <v>63</v>
      </c>
      <c r="G1385" s="255" t="s">
        <v>63</v>
      </c>
      <c r="H1385" s="312" t="s">
        <v>63</v>
      </c>
    </row>
    <row r="1386" spans="1:8" ht="20.45" customHeight="1">
      <c r="A1386" s="189"/>
      <c r="B1386" s="212"/>
      <c r="C1386" s="190" t="s">
        <v>374</v>
      </c>
      <c r="D1386" s="250">
        <v>1</v>
      </c>
      <c r="E1386" s="193" t="s">
        <v>83</v>
      </c>
      <c r="F1386" s="194">
        <v>79.33</v>
      </c>
      <c r="G1386" s="255">
        <f>D1386*F1386</f>
        <v>79.33</v>
      </c>
      <c r="H1386" s="317" t="s">
        <v>316</v>
      </c>
    </row>
    <row r="1387" spans="1:8" ht="20.45" customHeight="1">
      <c r="A1387" s="189"/>
      <c r="B1387" s="212"/>
      <c r="C1387" s="190" t="s">
        <v>578</v>
      </c>
      <c r="D1387" s="250">
        <v>0.48</v>
      </c>
      <c r="E1387" s="193" t="s">
        <v>172</v>
      </c>
      <c r="F1387" s="295">
        <v>830</v>
      </c>
      <c r="G1387" s="255">
        <f>D1387*F1387</f>
        <v>398.4</v>
      </c>
      <c r="H1387" s="188"/>
    </row>
    <row r="1388" spans="1:8" ht="20.45" customHeight="1">
      <c r="A1388" s="189"/>
      <c r="B1388" s="212"/>
      <c r="C1388" s="190" t="s">
        <v>290</v>
      </c>
      <c r="D1388" s="197">
        <v>0.2</v>
      </c>
      <c r="E1388" s="193" t="s">
        <v>41</v>
      </c>
      <c r="F1388" s="314">
        <v>12.92</v>
      </c>
      <c r="G1388" s="255">
        <f>D1388*F1388</f>
        <v>2.5840000000000001</v>
      </c>
      <c r="H1388" s="188"/>
    </row>
    <row r="1389" spans="1:8" ht="20.45" customHeight="1">
      <c r="A1389" s="320"/>
      <c r="B1389" s="321"/>
      <c r="C1389" s="190" t="s">
        <v>375</v>
      </c>
      <c r="D1389" s="197">
        <v>1</v>
      </c>
      <c r="E1389" s="193" t="s">
        <v>83</v>
      </c>
      <c r="F1389" s="314">
        <v>5</v>
      </c>
      <c r="G1389" s="255">
        <f>D1389*F1389</f>
        <v>5</v>
      </c>
      <c r="H1389" s="327"/>
    </row>
    <row r="1390" spans="1:8" ht="21" customHeight="1">
      <c r="A1390" s="199"/>
      <c r="B1390" s="200"/>
      <c r="C1390" s="201" t="s">
        <v>605</v>
      </c>
      <c r="D1390" s="202">
        <v>1</v>
      </c>
      <c r="E1390" s="203" t="s">
        <v>83</v>
      </c>
      <c r="F1390" s="204" t="s">
        <v>54</v>
      </c>
      <c r="G1390" s="252">
        <f>SUM(G1384:G1389)</f>
        <v>485.31399999999996</v>
      </c>
      <c r="H1390" s="253" t="s">
        <v>599</v>
      </c>
    </row>
    <row r="1391" spans="1:8">
      <c r="A1391" s="305">
        <v>12.25</v>
      </c>
      <c r="B1391" s="284" t="s">
        <v>607</v>
      </c>
      <c r="C1391" s="191"/>
      <c r="D1391" s="287" t="s">
        <v>63</v>
      </c>
      <c r="E1391" s="288" t="s">
        <v>63</v>
      </c>
      <c r="F1391" s="295" t="s">
        <v>63</v>
      </c>
      <c r="G1391" s="315" t="s">
        <v>63</v>
      </c>
      <c r="H1391" s="316" t="s">
        <v>63</v>
      </c>
    </row>
    <row r="1392" spans="1:8" ht="26.25" customHeight="1">
      <c r="A1392" s="189"/>
      <c r="B1392" s="184" t="s">
        <v>604</v>
      </c>
      <c r="C1392" s="190"/>
      <c r="D1392" s="197" t="s">
        <v>63</v>
      </c>
      <c r="E1392" s="193" t="s">
        <v>63</v>
      </c>
      <c r="F1392" s="194" t="s">
        <v>63</v>
      </c>
      <c r="G1392" s="255" t="s">
        <v>63</v>
      </c>
      <c r="H1392" s="312" t="s">
        <v>63</v>
      </c>
    </row>
    <row r="1393" spans="1:8">
      <c r="A1393" s="189"/>
      <c r="B1393" s="212"/>
      <c r="C1393" s="190" t="s">
        <v>379</v>
      </c>
      <c r="D1393" s="250">
        <v>1</v>
      </c>
      <c r="E1393" s="193" t="s">
        <v>83</v>
      </c>
      <c r="F1393" s="194">
        <v>83.33</v>
      </c>
      <c r="G1393" s="255">
        <f>D1393*F1393</f>
        <v>83.33</v>
      </c>
      <c r="H1393" s="317" t="s">
        <v>316</v>
      </c>
    </row>
    <row r="1394" spans="1:8">
      <c r="A1394" s="189"/>
      <c r="B1394" s="212"/>
      <c r="C1394" s="190" t="s">
        <v>574</v>
      </c>
      <c r="D1394" s="250">
        <v>0.48</v>
      </c>
      <c r="E1394" s="193" t="s">
        <v>172</v>
      </c>
      <c r="F1394" s="295">
        <v>388</v>
      </c>
      <c r="G1394" s="255">
        <f>D1394*F1394</f>
        <v>186.23999999999998</v>
      </c>
      <c r="H1394" s="188"/>
    </row>
    <row r="1395" spans="1:8" ht="19.5" customHeight="1">
      <c r="A1395" s="189"/>
      <c r="B1395" s="212"/>
      <c r="C1395" s="190" t="s">
        <v>290</v>
      </c>
      <c r="D1395" s="197">
        <v>0.2</v>
      </c>
      <c r="E1395" s="193" t="s">
        <v>41</v>
      </c>
      <c r="F1395" s="314">
        <v>12.92</v>
      </c>
      <c r="G1395" s="255">
        <f>D1395*F1395</f>
        <v>2.5840000000000001</v>
      </c>
      <c r="H1395" s="188"/>
    </row>
    <row r="1396" spans="1:8" ht="19.5" customHeight="1">
      <c r="A1396" s="320"/>
      <c r="B1396" s="321"/>
      <c r="C1396" s="190" t="s">
        <v>375</v>
      </c>
      <c r="D1396" s="197">
        <v>1</v>
      </c>
      <c r="E1396" s="193" t="s">
        <v>83</v>
      </c>
      <c r="F1396" s="314">
        <v>5</v>
      </c>
      <c r="G1396" s="255">
        <f>D1396*F1396</f>
        <v>5</v>
      </c>
      <c r="H1396" s="327"/>
    </row>
    <row r="1397" spans="1:8" ht="19.5" customHeight="1" thickBot="1">
      <c r="A1397" s="216"/>
      <c r="B1397" s="217"/>
      <c r="C1397" s="218" t="s">
        <v>608</v>
      </c>
      <c r="D1397" s="219">
        <v>1</v>
      </c>
      <c r="E1397" s="258" t="s">
        <v>83</v>
      </c>
      <c r="F1397" s="259" t="s">
        <v>54</v>
      </c>
      <c r="G1397" s="260">
        <f>SUM(G1391:G1396)</f>
        <v>277.154</v>
      </c>
      <c r="H1397" s="222" t="s">
        <v>597</v>
      </c>
    </row>
    <row r="1398" spans="1:8" ht="19.5" customHeight="1">
      <c r="A1398" s="223"/>
      <c r="B1398" s="223"/>
      <c r="C1398" s="223"/>
      <c r="D1398" s="224"/>
      <c r="E1398" s="261"/>
      <c r="F1398" s="262"/>
      <c r="G1398" s="545" t="str">
        <f>$G$37</f>
        <v xml:space="preserve"> เมษายน 2549</v>
      </c>
      <c r="H1398" s="545"/>
    </row>
    <row r="1399" spans="1:8" ht="19.5" customHeight="1">
      <c r="A1399" s="533" t="s">
        <v>609</v>
      </c>
      <c r="B1399" s="533"/>
      <c r="C1399" s="533"/>
      <c r="D1399" s="533"/>
      <c r="E1399" s="533"/>
      <c r="F1399" s="533"/>
      <c r="G1399" s="533"/>
      <c r="H1399" s="533"/>
    </row>
    <row r="1400" spans="1:8" ht="19.5" customHeight="1" thickBot="1">
      <c r="A1400" s="547" t="s">
        <v>123</v>
      </c>
      <c r="B1400" s="547"/>
      <c r="C1400" s="547"/>
      <c r="D1400" s="547"/>
      <c r="E1400" s="547"/>
      <c r="F1400" s="547"/>
      <c r="G1400" s="547"/>
      <c r="H1400" s="547"/>
    </row>
    <row r="1401" spans="1:8" ht="19.5" customHeight="1">
      <c r="A1401" s="535" t="s">
        <v>91</v>
      </c>
      <c r="B1401" s="537" t="s">
        <v>0</v>
      </c>
      <c r="C1401" s="538"/>
      <c r="D1401" s="541" t="s">
        <v>1</v>
      </c>
      <c r="E1401" s="541" t="s">
        <v>2</v>
      </c>
      <c r="F1401" s="171" t="s">
        <v>104</v>
      </c>
      <c r="G1401" s="172" t="s">
        <v>105</v>
      </c>
      <c r="H1401" s="543" t="s">
        <v>12</v>
      </c>
    </row>
    <row r="1402" spans="1:8" ht="19.5" customHeight="1">
      <c r="A1402" s="536"/>
      <c r="B1402" s="539"/>
      <c r="C1402" s="540"/>
      <c r="D1402" s="542"/>
      <c r="E1402" s="542"/>
      <c r="F1402" s="173" t="s">
        <v>93</v>
      </c>
      <c r="G1402" s="174" t="s">
        <v>93</v>
      </c>
      <c r="H1402" s="544"/>
    </row>
    <row r="1403" spans="1:8" ht="19.5" customHeight="1">
      <c r="A1403" s="305">
        <v>12.26</v>
      </c>
      <c r="B1403" s="284" t="s">
        <v>607</v>
      </c>
      <c r="C1403" s="191"/>
      <c r="D1403" s="287" t="s">
        <v>63</v>
      </c>
      <c r="E1403" s="288" t="s">
        <v>63</v>
      </c>
      <c r="F1403" s="295" t="s">
        <v>63</v>
      </c>
      <c r="G1403" s="315" t="s">
        <v>63</v>
      </c>
      <c r="H1403" s="316" t="s">
        <v>63</v>
      </c>
    </row>
    <row r="1404" spans="1:8" ht="19.5" customHeight="1">
      <c r="A1404" s="189"/>
      <c r="B1404" s="184" t="s">
        <v>606</v>
      </c>
      <c r="C1404" s="190"/>
      <c r="D1404" s="197" t="s">
        <v>63</v>
      </c>
      <c r="E1404" s="193" t="s">
        <v>63</v>
      </c>
      <c r="F1404" s="194" t="s">
        <v>63</v>
      </c>
      <c r="G1404" s="255" t="s">
        <v>63</v>
      </c>
      <c r="H1404" s="312" t="s">
        <v>63</v>
      </c>
    </row>
    <row r="1405" spans="1:8" ht="19.5" customHeight="1">
      <c r="A1405" s="189"/>
      <c r="B1405" s="212"/>
      <c r="C1405" s="190" t="s">
        <v>610</v>
      </c>
      <c r="D1405" s="250">
        <v>1</v>
      </c>
      <c r="E1405" s="193" t="s">
        <v>83</v>
      </c>
      <c r="F1405" s="194">
        <v>83.33</v>
      </c>
      <c r="G1405" s="255">
        <f>D1405*F1405</f>
        <v>83.33</v>
      </c>
      <c r="H1405" s="317" t="s">
        <v>316</v>
      </c>
    </row>
    <row r="1406" spans="1:8" ht="19.5" customHeight="1">
      <c r="A1406" s="189"/>
      <c r="B1406" s="212"/>
      <c r="C1406" s="190" t="s">
        <v>578</v>
      </c>
      <c r="D1406" s="250">
        <v>0.48</v>
      </c>
      <c r="E1406" s="193" t="s">
        <v>172</v>
      </c>
      <c r="F1406" s="295">
        <v>830</v>
      </c>
      <c r="G1406" s="255">
        <f>D1406*F1406</f>
        <v>398.4</v>
      </c>
      <c r="H1406" s="188"/>
    </row>
    <row r="1407" spans="1:8" ht="19.5" customHeight="1">
      <c r="A1407" s="189"/>
      <c r="B1407" s="212"/>
      <c r="C1407" s="190" t="s">
        <v>290</v>
      </c>
      <c r="D1407" s="197">
        <v>0.2</v>
      </c>
      <c r="E1407" s="193" t="s">
        <v>41</v>
      </c>
      <c r="F1407" s="314">
        <v>12.92</v>
      </c>
      <c r="G1407" s="255">
        <f>D1407*F1407</f>
        <v>2.5840000000000001</v>
      </c>
      <c r="H1407" s="188"/>
    </row>
    <row r="1408" spans="1:8" ht="19.5" customHeight="1">
      <c r="A1408" s="320"/>
      <c r="B1408" s="321"/>
      <c r="C1408" s="190" t="s">
        <v>375</v>
      </c>
      <c r="D1408" s="197">
        <v>1</v>
      </c>
      <c r="E1408" s="193" t="s">
        <v>83</v>
      </c>
      <c r="F1408" s="314">
        <v>5</v>
      </c>
      <c r="G1408" s="255">
        <f>D1408*F1408</f>
        <v>5</v>
      </c>
      <c r="H1408" s="327"/>
    </row>
    <row r="1409" spans="1:8" ht="19.5" customHeight="1">
      <c r="A1409" s="199"/>
      <c r="B1409" s="200"/>
      <c r="C1409" s="201" t="s">
        <v>608</v>
      </c>
      <c r="D1409" s="202">
        <v>1</v>
      </c>
      <c r="E1409" s="203" t="s">
        <v>83</v>
      </c>
      <c r="F1409" s="204" t="s">
        <v>54</v>
      </c>
      <c r="G1409" s="252">
        <f>SUM(G1403:G1408)</f>
        <v>489.31399999999996</v>
      </c>
      <c r="H1409" s="253" t="s">
        <v>599</v>
      </c>
    </row>
    <row r="1410" spans="1:8" ht="19.5" customHeight="1">
      <c r="A1410" s="305">
        <v>12.27</v>
      </c>
      <c r="B1410" s="284" t="s">
        <v>603</v>
      </c>
      <c r="C1410" s="191"/>
      <c r="D1410" s="287" t="s">
        <v>63</v>
      </c>
      <c r="E1410" s="288" t="s">
        <v>63</v>
      </c>
      <c r="F1410" s="295" t="s">
        <v>63</v>
      </c>
      <c r="G1410" s="315" t="s">
        <v>63</v>
      </c>
      <c r="H1410" s="316" t="s">
        <v>63</v>
      </c>
    </row>
    <row r="1411" spans="1:8" ht="19.5" customHeight="1">
      <c r="A1411" s="189"/>
      <c r="B1411" s="184" t="s">
        <v>611</v>
      </c>
      <c r="C1411" s="190"/>
      <c r="D1411" s="197" t="s">
        <v>63</v>
      </c>
      <c r="E1411" s="193" t="s">
        <v>63</v>
      </c>
      <c r="F1411" s="194" t="s">
        <v>63</v>
      </c>
      <c r="G1411" s="255" t="s">
        <v>63</v>
      </c>
      <c r="H1411" s="312" t="s">
        <v>63</v>
      </c>
    </row>
    <row r="1412" spans="1:8" ht="19.5" customHeight="1">
      <c r="A1412" s="189"/>
      <c r="B1412" s="212"/>
      <c r="C1412" s="190" t="s">
        <v>612</v>
      </c>
      <c r="D1412" s="250">
        <v>1</v>
      </c>
      <c r="E1412" s="193" t="s">
        <v>83</v>
      </c>
      <c r="F1412" s="194">
        <v>102.33</v>
      </c>
      <c r="G1412" s="255">
        <f>D1412*F1412</f>
        <v>102.33</v>
      </c>
      <c r="H1412" s="317" t="s">
        <v>316</v>
      </c>
    </row>
    <row r="1413" spans="1:8" ht="19.5" customHeight="1">
      <c r="A1413" s="189"/>
      <c r="B1413" s="212"/>
      <c r="C1413" s="190" t="s">
        <v>574</v>
      </c>
      <c r="D1413" s="250">
        <v>0.48</v>
      </c>
      <c r="E1413" s="193" t="s">
        <v>172</v>
      </c>
      <c r="F1413" s="295">
        <v>388</v>
      </c>
      <c r="G1413" s="255">
        <f>D1413*F1413</f>
        <v>186.23999999999998</v>
      </c>
      <c r="H1413" s="188"/>
    </row>
    <row r="1414" spans="1:8" ht="19.5" customHeight="1">
      <c r="A1414" s="189"/>
      <c r="B1414" s="212"/>
      <c r="C1414" s="190" t="s">
        <v>290</v>
      </c>
      <c r="D1414" s="197">
        <v>0.2</v>
      </c>
      <c r="E1414" s="193" t="s">
        <v>41</v>
      </c>
      <c r="F1414" s="314">
        <v>12.92</v>
      </c>
      <c r="G1414" s="255">
        <f>D1414*F1414</f>
        <v>2.5840000000000001</v>
      </c>
      <c r="H1414" s="188"/>
    </row>
    <row r="1415" spans="1:8" ht="19.5" customHeight="1">
      <c r="A1415" s="320"/>
      <c r="B1415" s="321"/>
      <c r="C1415" s="190" t="s">
        <v>375</v>
      </c>
      <c r="D1415" s="197">
        <v>1</v>
      </c>
      <c r="E1415" s="193" t="s">
        <v>83</v>
      </c>
      <c r="F1415" s="314">
        <v>5</v>
      </c>
      <c r="G1415" s="255">
        <f>D1415*F1415</f>
        <v>5</v>
      </c>
      <c r="H1415" s="327"/>
    </row>
    <row r="1416" spans="1:8" ht="19.5" customHeight="1">
      <c r="A1416" s="199"/>
      <c r="B1416" s="200"/>
      <c r="C1416" s="201" t="s">
        <v>613</v>
      </c>
      <c r="D1416" s="202">
        <v>1</v>
      </c>
      <c r="E1416" s="203" t="s">
        <v>83</v>
      </c>
      <c r="F1416" s="204" t="s">
        <v>54</v>
      </c>
      <c r="G1416" s="252">
        <f>SUM(G1410:G1415)</f>
        <v>296.154</v>
      </c>
      <c r="H1416" s="253" t="s">
        <v>597</v>
      </c>
    </row>
    <row r="1417" spans="1:8" ht="19.5" customHeight="1">
      <c r="A1417" s="305">
        <v>12.28</v>
      </c>
      <c r="B1417" s="284" t="s">
        <v>603</v>
      </c>
      <c r="C1417" s="191"/>
      <c r="D1417" s="287" t="s">
        <v>63</v>
      </c>
      <c r="E1417" s="288" t="s">
        <v>63</v>
      </c>
      <c r="F1417" s="295" t="s">
        <v>63</v>
      </c>
      <c r="G1417" s="315" t="s">
        <v>63</v>
      </c>
      <c r="H1417" s="316" t="s">
        <v>63</v>
      </c>
    </row>
    <row r="1418" spans="1:8" ht="19.5" customHeight="1">
      <c r="A1418" s="189"/>
      <c r="B1418" s="184" t="s">
        <v>614</v>
      </c>
      <c r="C1418" s="190"/>
      <c r="D1418" s="197" t="s">
        <v>63</v>
      </c>
      <c r="E1418" s="193" t="s">
        <v>63</v>
      </c>
      <c r="F1418" s="194" t="s">
        <v>63</v>
      </c>
      <c r="G1418" s="255" t="s">
        <v>63</v>
      </c>
      <c r="H1418" s="312" t="s">
        <v>63</v>
      </c>
    </row>
    <row r="1419" spans="1:8" ht="19.5" customHeight="1">
      <c r="A1419" s="189"/>
      <c r="B1419" s="212"/>
      <c r="C1419" s="190" t="s">
        <v>612</v>
      </c>
      <c r="D1419" s="250">
        <v>1</v>
      </c>
      <c r="E1419" s="193" t="s">
        <v>83</v>
      </c>
      <c r="F1419" s="194">
        <v>102.33</v>
      </c>
      <c r="G1419" s="255">
        <f>D1419*F1419</f>
        <v>102.33</v>
      </c>
      <c r="H1419" s="317" t="s">
        <v>316</v>
      </c>
    </row>
    <row r="1420" spans="1:8" ht="19.5" customHeight="1">
      <c r="A1420" s="189"/>
      <c r="B1420" s="212"/>
      <c r="C1420" s="190" t="s">
        <v>578</v>
      </c>
      <c r="D1420" s="250">
        <v>0.48</v>
      </c>
      <c r="E1420" s="193" t="s">
        <v>172</v>
      </c>
      <c r="F1420" s="295">
        <v>830</v>
      </c>
      <c r="G1420" s="255">
        <f>D1420*F1420</f>
        <v>398.4</v>
      </c>
      <c r="H1420" s="188"/>
    </row>
    <row r="1421" spans="1:8" ht="19.5" customHeight="1">
      <c r="A1421" s="189"/>
      <c r="B1421" s="212"/>
      <c r="C1421" s="190" t="s">
        <v>290</v>
      </c>
      <c r="D1421" s="197">
        <v>0.2</v>
      </c>
      <c r="E1421" s="193" t="s">
        <v>41</v>
      </c>
      <c r="F1421" s="314">
        <v>12.92</v>
      </c>
      <c r="G1421" s="255">
        <f>D1421*F1421</f>
        <v>2.5840000000000001</v>
      </c>
      <c r="H1421" s="188"/>
    </row>
    <row r="1422" spans="1:8" ht="19.5" customHeight="1">
      <c r="A1422" s="320"/>
      <c r="B1422" s="321"/>
      <c r="C1422" s="190" t="s">
        <v>375</v>
      </c>
      <c r="D1422" s="197">
        <v>1</v>
      </c>
      <c r="E1422" s="193" t="s">
        <v>83</v>
      </c>
      <c r="F1422" s="314">
        <v>5</v>
      </c>
      <c r="G1422" s="255">
        <f>D1422*F1422</f>
        <v>5</v>
      </c>
      <c r="H1422" s="327"/>
    </row>
    <row r="1423" spans="1:8" ht="19.5" customHeight="1">
      <c r="A1423" s="199"/>
      <c r="B1423" s="200"/>
      <c r="C1423" s="201" t="s">
        <v>613</v>
      </c>
      <c r="D1423" s="202">
        <v>1</v>
      </c>
      <c r="E1423" s="203" t="s">
        <v>83</v>
      </c>
      <c r="F1423" s="204" t="s">
        <v>54</v>
      </c>
      <c r="G1423" s="252">
        <f>SUM(G1417:G1422)</f>
        <v>508.31399999999996</v>
      </c>
      <c r="H1423" s="253" t="s">
        <v>599</v>
      </c>
    </row>
    <row r="1424" spans="1:8" ht="19.5" customHeight="1">
      <c r="A1424" s="305">
        <v>12.29</v>
      </c>
      <c r="B1424" s="284" t="s">
        <v>607</v>
      </c>
      <c r="C1424" s="191"/>
      <c r="D1424" s="287" t="s">
        <v>63</v>
      </c>
      <c r="E1424" s="288" t="s">
        <v>63</v>
      </c>
      <c r="F1424" s="295" t="s">
        <v>63</v>
      </c>
      <c r="G1424" s="315" t="s">
        <v>63</v>
      </c>
      <c r="H1424" s="316" t="s">
        <v>63</v>
      </c>
    </row>
    <row r="1425" spans="1:8" ht="19.5" customHeight="1">
      <c r="A1425" s="189"/>
      <c r="B1425" s="184" t="s">
        <v>611</v>
      </c>
      <c r="C1425" s="190"/>
      <c r="D1425" s="197" t="s">
        <v>63</v>
      </c>
      <c r="E1425" s="193" t="s">
        <v>63</v>
      </c>
      <c r="F1425" s="194" t="s">
        <v>63</v>
      </c>
      <c r="G1425" s="255" t="s">
        <v>63</v>
      </c>
      <c r="H1425" s="312" t="s">
        <v>63</v>
      </c>
    </row>
    <row r="1426" spans="1:8" ht="19.5" customHeight="1">
      <c r="A1426" s="189"/>
      <c r="B1426" s="212"/>
      <c r="C1426" s="190" t="s">
        <v>615</v>
      </c>
      <c r="D1426" s="250">
        <v>1</v>
      </c>
      <c r="E1426" s="193" t="s">
        <v>83</v>
      </c>
      <c r="F1426" s="194">
        <v>114.67</v>
      </c>
      <c r="G1426" s="255">
        <f>D1426*F1426</f>
        <v>114.67</v>
      </c>
      <c r="H1426" s="317" t="s">
        <v>316</v>
      </c>
    </row>
    <row r="1427" spans="1:8" ht="19.5" customHeight="1">
      <c r="A1427" s="189"/>
      <c r="B1427" s="212"/>
      <c r="C1427" s="190" t="s">
        <v>574</v>
      </c>
      <c r="D1427" s="250">
        <v>0.48</v>
      </c>
      <c r="E1427" s="193" t="s">
        <v>172</v>
      </c>
      <c r="F1427" s="295">
        <v>388</v>
      </c>
      <c r="G1427" s="255">
        <f>D1427*F1427</f>
        <v>186.23999999999998</v>
      </c>
      <c r="H1427" s="188"/>
    </row>
    <row r="1428" spans="1:8" ht="19.5" customHeight="1">
      <c r="A1428" s="189"/>
      <c r="B1428" s="212"/>
      <c r="C1428" s="190" t="s">
        <v>290</v>
      </c>
      <c r="D1428" s="197">
        <v>0.2</v>
      </c>
      <c r="E1428" s="193" t="s">
        <v>41</v>
      </c>
      <c r="F1428" s="314">
        <v>12.92</v>
      </c>
      <c r="G1428" s="255">
        <f>D1428*F1428</f>
        <v>2.5840000000000001</v>
      </c>
      <c r="H1428" s="188"/>
    </row>
    <row r="1429" spans="1:8" ht="19.5" customHeight="1">
      <c r="A1429" s="320"/>
      <c r="B1429" s="321"/>
      <c r="C1429" s="190" t="s">
        <v>375</v>
      </c>
      <c r="D1429" s="197">
        <v>1</v>
      </c>
      <c r="E1429" s="193" t="s">
        <v>83</v>
      </c>
      <c r="F1429" s="314">
        <v>5</v>
      </c>
      <c r="G1429" s="255">
        <f>D1429*F1429</f>
        <v>5</v>
      </c>
      <c r="H1429" s="327"/>
    </row>
    <row r="1430" spans="1:8" ht="20.25" customHeight="1">
      <c r="A1430" s="199"/>
      <c r="B1430" s="200"/>
      <c r="C1430" s="201" t="s">
        <v>616</v>
      </c>
      <c r="D1430" s="202">
        <v>1</v>
      </c>
      <c r="E1430" s="203" t="s">
        <v>83</v>
      </c>
      <c r="F1430" s="204" t="s">
        <v>54</v>
      </c>
      <c r="G1430" s="252">
        <f>SUM(G1424:G1429)</f>
        <v>308.49399999999997</v>
      </c>
      <c r="H1430" s="253" t="s">
        <v>597</v>
      </c>
    </row>
    <row r="1431" spans="1:8" ht="21.75" customHeight="1">
      <c r="A1431" s="305">
        <v>12.3</v>
      </c>
      <c r="B1431" s="284" t="s">
        <v>607</v>
      </c>
      <c r="C1431" s="191"/>
      <c r="D1431" s="287" t="s">
        <v>63</v>
      </c>
      <c r="E1431" s="288" t="s">
        <v>63</v>
      </c>
      <c r="F1431" s="295" t="s">
        <v>63</v>
      </c>
      <c r="G1431" s="315" t="s">
        <v>63</v>
      </c>
      <c r="H1431" s="316" t="s">
        <v>63</v>
      </c>
    </row>
    <row r="1432" spans="1:8" ht="38.25" customHeight="1">
      <c r="A1432" s="189"/>
      <c r="B1432" s="184" t="s">
        <v>614</v>
      </c>
      <c r="C1432" s="190"/>
      <c r="D1432" s="197" t="s">
        <v>63</v>
      </c>
      <c r="E1432" s="193" t="s">
        <v>63</v>
      </c>
      <c r="F1432" s="194" t="s">
        <v>63</v>
      </c>
      <c r="G1432" s="255" t="s">
        <v>63</v>
      </c>
      <c r="H1432" s="312" t="s">
        <v>63</v>
      </c>
    </row>
    <row r="1433" spans="1:8" ht="21" customHeight="1">
      <c r="A1433" s="189"/>
      <c r="B1433" s="212"/>
      <c r="C1433" s="190" t="s">
        <v>615</v>
      </c>
      <c r="D1433" s="250">
        <v>1</v>
      </c>
      <c r="E1433" s="193" t="s">
        <v>83</v>
      </c>
      <c r="F1433" s="194">
        <v>114.67</v>
      </c>
      <c r="G1433" s="255">
        <f>D1433*F1433</f>
        <v>114.67</v>
      </c>
      <c r="H1433" s="317" t="s">
        <v>316</v>
      </c>
    </row>
    <row r="1434" spans="1:8" ht="21" customHeight="1">
      <c r="A1434" s="189"/>
      <c r="B1434" s="212"/>
      <c r="C1434" s="190" t="s">
        <v>578</v>
      </c>
      <c r="D1434" s="250">
        <v>0.48</v>
      </c>
      <c r="E1434" s="193" t="s">
        <v>172</v>
      </c>
      <c r="F1434" s="295">
        <v>830</v>
      </c>
      <c r="G1434" s="255">
        <f>D1434*F1434</f>
        <v>398.4</v>
      </c>
      <c r="H1434" s="188"/>
    </row>
    <row r="1435" spans="1:8" ht="21" customHeight="1">
      <c r="A1435" s="189"/>
      <c r="B1435" s="212"/>
      <c r="C1435" s="190" t="s">
        <v>290</v>
      </c>
      <c r="D1435" s="197">
        <v>0.2</v>
      </c>
      <c r="E1435" s="193" t="s">
        <v>41</v>
      </c>
      <c r="F1435" s="314">
        <v>12.92</v>
      </c>
      <c r="G1435" s="255">
        <f>D1435*F1435</f>
        <v>2.5840000000000001</v>
      </c>
      <c r="H1435" s="188"/>
    </row>
    <row r="1436" spans="1:8" ht="21" customHeight="1">
      <c r="A1436" s="320"/>
      <c r="B1436" s="321"/>
      <c r="C1436" s="190" t="s">
        <v>375</v>
      </c>
      <c r="D1436" s="197">
        <v>1</v>
      </c>
      <c r="E1436" s="193" t="s">
        <v>83</v>
      </c>
      <c r="F1436" s="314">
        <v>5</v>
      </c>
      <c r="G1436" s="255">
        <f>D1436*F1436</f>
        <v>5</v>
      </c>
      <c r="H1436" s="327"/>
    </row>
    <row r="1437" spans="1:8" ht="21" customHeight="1" thickBot="1">
      <c r="A1437" s="216"/>
      <c r="B1437" s="217"/>
      <c r="C1437" s="344" t="s">
        <v>617</v>
      </c>
      <c r="D1437" s="219">
        <v>1</v>
      </c>
      <c r="E1437" s="258" t="s">
        <v>83</v>
      </c>
      <c r="F1437" s="259" t="s">
        <v>54</v>
      </c>
      <c r="G1437" s="260">
        <f>SUM(G1431:G1436)</f>
        <v>520.65399999999988</v>
      </c>
      <c r="H1437" s="222" t="s">
        <v>599</v>
      </c>
    </row>
    <row r="1438" spans="1:8" ht="21" customHeight="1">
      <c r="A1438" s="223"/>
      <c r="B1438" s="223"/>
      <c r="C1438" s="345"/>
      <c r="D1438" s="224"/>
      <c r="E1438" s="261"/>
      <c r="F1438" s="262"/>
      <c r="G1438" s="545" t="str">
        <f>$G$37</f>
        <v xml:space="preserve"> เมษายน 2549</v>
      </c>
      <c r="H1438" s="545"/>
    </row>
    <row r="1439" spans="1:8" ht="21" customHeight="1">
      <c r="A1439" s="533" t="s">
        <v>618</v>
      </c>
      <c r="B1439" s="533"/>
      <c r="C1439" s="533"/>
      <c r="D1439" s="533"/>
      <c r="E1439" s="533"/>
      <c r="F1439" s="533"/>
      <c r="G1439" s="533"/>
      <c r="H1439" s="533"/>
    </row>
    <row r="1440" spans="1:8" ht="21" customHeight="1" thickBot="1">
      <c r="A1440" s="547" t="s">
        <v>123</v>
      </c>
      <c r="B1440" s="547"/>
      <c r="C1440" s="547"/>
      <c r="D1440" s="547"/>
      <c r="E1440" s="547"/>
      <c r="F1440" s="547"/>
      <c r="G1440" s="547"/>
      <c r="H1440" s="547"/>
    </row>
    <row r="1441" spans="1:8" ht="21" customHeight="1">
      <c r="A1441" s="535" t="s">
        <v>91</v>
      </c>
      <c r="B1441" s="537" t="s">
        <v>0</v>
      </c>
      <c r="C1441" s="538"/>
      <c r="D1441" s="541" t="s">
        <v>1</v>
      </c>
      <c r="E1441" s="541" t="s">
        <v>2</v>
      </c>
      <c r="F1441" s="171" t="s">
        <v>104</v>
      </c>
      <c r="G1441" s="172" t="s">
        <v>105</v>
      </c>
      <c r="H1441" s="543" t="s">
        <v>12</v>
      </c>
    </row>
    <row r="1442" spans="1:8" ht="21" customHeight="1">
      <c r="A1442" s="536"/>
      <c r="B1442" s="539"/>
      <c r="C1442" s="540"/>
      <c r="D1442" s="542"/>
      <c r="E1442" s="542"/>
      <c r="F1442" s="173" t="s">
        <v>93</v>
      </c>
      <c r="G1442" s="174" t="s">
        <v>93</v>
      </c>
      <c r="H1442" s="544"/>
    </row>
    <row r="1443" spans="1:8" ht="21" customHeight="1">
      <c r="A1443" s="305">
        <v>12.31</v>
      </c>
      <c r="B1443" s="284" t="s">
        <v>603</v>
      </c>
      <c r="C1443" s="191"/>
      <c r="D1443" s="287" t="s">
        <v>63</v>
      </c>
      <c r="E1443" s="288" t="s">
        <v>63</v>
      </c>
      <c r="F1443" s="295" t="s">
        <v>63</v>
      </c>
      <c r="G1443" s="315" t="s">
        <v>63</v>
      </c>
      <c r="H1443" s="316" t="s">
        <v>63</v>
      </c>
    </row>
    <row r="1444" spans="1:8" ht="21" customHeight="1">
      <c r="A1444" s="189"/>
      <c r="B1444" s="184" t="s">
        <v>619</v>
      </c>
      <c r="C1444" s="190"/>
      <c r="D1444" s="197" t="s">
        <v>63</v>
      </c>
      <c r="E1444" s="193" t="s">
        <v>63</v>
      </c>
      <c r="F1444" s="194" t="s">
        <v>63</v>
      </c>
      <c r="G1444" s="255" t="s">
        <v>63</v>
      </c>
      <c r="H1444" s="312" t="s">
        <v>63</v>
      </c>
    </row>
    <row r="1445" spans="1:8" ht="21" customHeight="1">
      <c r="A1445" s="189"/>
      <c r="B1445" s="212"/>
      <c r="C1445" s="190" t="s">
        <v>620</v>
      </c>
      <c r="D1445" s="250">
        <v>1</v>
      </c>
      <c r="E1445" s="193" t="s">
        <v>83</v>
      </c>
      <c r="F1445" s="194">
        <v>103.42</v>
      </c>
      <c r="G1445" s="255">
        <f>D1445*F1445</f>
        <v>103.42</v>
      </c>
      <c r="H1445" s="317" t="s">
        <v>316</v>
      </c>
    </row>
    <row r="1446" spans="1:8" ht="21" customHeight="1">
      <c r="A1446" s="189"/>
      <c r="B1446" s="212"/>
      <c r="C1446" s="190" t="s">
        <v>574</v>
      </c>
      <c r="D1446" s="250">
        <v>0.48</v>
      </c>
      <c r="E1446" s="193" t="s">
        <v>172</v>
      </c>
      <c r="F1446" s="295">
        <v>388</v>
      </c>
      <c r="G1446" s="255">
        <f>D1446*F1446</f>
        <v>186.23999999999998</v>
      </c>
      <c r="H1446" s="188"/>
    </row>
    <row r="1447" spans="1:8" ht="21" customHeight="1">
      <c r="A1447" s="189"/>
      <c r="B1447" s="212"/>
      <c r="C1447" s="190" t="s">
        <v>290</v>
      </c>
      <c r="D1447" s="197">
        <v>0.2</v>
      </c>
      <c r="E1447" s="193" t="s">
        <v>41</v>
      </c>
      <c r="F1447" s="314">
        <v>12.92</v>
      </c>
      <c r="G1447" s="255">
        <f>D1447*F1447</f>
        <v>2.5840000000000001</v>
      </c>
      <c r="H1447" s="188"/>
    </row>
    <row r="1448" spans="1:8" ht="21" customHeight="1">
      <c r="A1448" s="320"/>
      <c r="B1448" s="321"/>
      <c r="C1448" s="190" t="s">
        <v>375</v>
      </c>
      <c r="D1448" s="197">
        <v>1</v>
      </c>
      <c r="E1448" s="193" t="s">
        <v>83</v>
      </c>
      <c r="F1448" s="314">
        <v>5</v>
      </c>
      <c r="G1448" s="255">
        <f>D1448*F1448</f>
        <v>5</v>
      </c>
      <c r="H1448" s="327"/>
    </row>
    <row r="1449" spans="1:8" ht="21" customHeight="1">
      <c r="A1449" s="199"/>
      <c r="B1449" s="200"/>
      <c r="C1449" s="201" t="s">
        <v>621</v>
      </c>
      <c r="D1449" s="202">
        <v>1</v>
      </c>
      <c r="E1449" s="203" t="s">
        <v>83</v>
      </c>
      <c r="F1449" s="204" t="s">
        <v>54</v>
      </c>
      <c r="G1449" s="252">
        <f>SUM(G1443:G1448)</f>
        <v>297.24399999999997</v>
      </c>
      <c r="H1449" s="253" t="s">
        <v>597</v>
      </c>
    </row>
    <row r="1450" spans="1:8" ht="21" customHeight="1">
      <c r="A1450" s="305">
        <v>12.32</v>
      </c>
      <c r="B1450" s="284" t="s">
        <v>622</v>
      </c>
      <c r="C1450" s="191"/>
      <c r="D1450" s="287" t="s">
        <v>63</v>
      </c>
      <c r="E1450" s="288" t="s">
        <v>63</v>
      </c>
      <c r="F1450" s="295" t="s">
        <v>63</v>
      </c>
      <c r="G1450" s="315" t="s">
        <v>63</v>
      </c>
      <c r="H1450" s="316" t="s">
        <v>63</v>
      </c>
    </row>
    <row r="1451" spans="1:8" ht="21" customHeight="1">
      <c r="A1451" s="189"/>
      <c r="B1451" s="184" t="s">
        <v>623</v>
      </c>
      <c r="C1451" s="190"/>
      <c r="D1451" s="197" t="s">
        <v>63</v>
      </c>
      <c r="E1451" s="193" t="s">
        <v>63</v>
      </c>
      <c r="F1451" s="194" t="s">
        <v>63</v>
      </c>
      <c r="G1451" s="255" t="s">
        <v>63</v>
      </c>
      <c r="H1451" s="312" t="s">
        <v>63</v>
      </c>
    </row>
    <row r="1452" spans="1:8" ht="21" customHeight="1">
      <c r="A1452" s="189"/>
      <c r="B1452" s="212"/>
      <c r="C1452" s="190" t="s">
        <v>620</v>
      </c>
      <c r="D1452" s="250">
        <v>1</v>
      </c>
      <c r="E1452" s="193" t="s">
        <v>83</v>
      </c>
      <c r="F1452" s="194">
        <v>103.42</v>
      </c>
      <c r="G1452" s="255">
        <f>D1452*F1452</f>
        <v>103.42</v>
      </c>
      <c r="H1452" s="317" t="s">
        <v>316</v>
      </c>
    </row>
    <row r="1453" spans="1:8" ht="21" customHeight="1">
      <c r="A1453" s="189"/>
      <c r="B1453" s="212"/>
      <c r="C1453" s="190" t="s">
        <v>578</v>
      </c>
      <c r="D1453" s="250">
        <v>0.48</v>
      </c>
      <c r="E1453" s="193" t="s">
        <v>172</v>
      </c>
      <c r="F1453" s="295">
        <v>830</v>
      </c>
      <c r="G1453" s="255">
        <f>D1453*F1453</f>
        <v>398.4</v>
      </c>
      <c r="H1453" s="188"/>
    </row>
    <row r="1454" spans="1:8" ht="21" customHeight="1">
      <c r="A1454" s="189"/>
      <c r="B1454" s="212"/>
      <c r="C1454" s="190" t="s">
        <v>290</v>
      </c>
      <c r="D1454" s="197">
        <v>0.2</v>
      </c>
      <c r="E1454" s="193" t="s">
        <v>41</v>
      </c>
      <c r="F1454" s="314">
        <v>12.92</v>
      </c>
      <c r="G1454" s="255">
        <f>D1454*F1454</f>
        <v>2.5840000000000001</v>
      </c>
      <c r="H1454" s="188"/>
    </row>
    <row r="1455" spans="1:8" ht="21" customHeight="1">
      <c r="A1455" s="320"/>
      <c r="B1455" s="321"/>
      <c r="C1455" s="190" t="s">
        <v>375</v>
      </c>
      <c r="D1455" s="197">
        <v>1</v>
      </c>
      <c r="E1455" s="193" t="s">
        <v>83</v>
      </c>
      <c r="F1455" s="314">
        <v>5</v>
      </c>
      <c r="G1455" s="255">
        <f>D1455*F1455</f>
        <v>5</v>
      </c>
      <c r="H1455" s="327"/>
    </row>
    <row r="1456" spans="1:8" ht="21" customHeight="1">
      <c r="A1456" s="199"/>
      <c r="B1456" s="200"/>
      <c r="C1456" s="201" t="s">
        <v>621</v>
      </c>
      <c r="D1456" s="202">
        <v>1</v>
      </c>
      <c r="E1456" s="203" t="s">
        <v>83</v>
      </c>
      <c r="F1456" s="204" t="s">
        <v>54</v>
      </c>
      <c r="G1456" s="252">
        <f>SUM(G1450:G1455)</f>
        <v>509.404</v>
      </c>
      <c r="H1456" s="253" t="s">
        <v>599</v>
      </c>
    </row>
    <row r="1457" spans="1:8" ht="21" customHeight="1">
      <c r="A1457" s="305">
        <v>12.33</v>
      </c>
      <c r="B1457" s="284" t="s">
        <v>607</v>
      </c>
      <c r="C1457" s="191"/>
      <c r="D1457" s="287" t="s">
        <v>63</v>
      </c>
      <c r="E1457" s="288" t="s">
        <v>63</v>
      </c>
      <c r="F1457" s="295" t="s">
        <v>63</v>
      </c>
      <c r="G1457" s="315" t="s">
        <v>63</v>
      </c>
      <c r="H1457" s="316" t="s">
        <v>63</v>
      </c>
    </row>
    <row r="1458" spans="1:8" ht="21" customHeight="1">
      <c r="A1458" s="189"/>
      <c r="B1458" s="184" t="s">
        <v>619</v>
      </c>
      <c r="C1458" s="190"/>
      <c r="D1458" s="197" t="s">
        <v>63</v>
      </c>
      <c r="E1458" s="193" t="s">
        <v>63</v>
      </c>
      <c r="F1458" s="194" t="s">
        <v>63</v>
      </c>
      <c r="G1458" s="255" t="s">
        <v>63</v>
      </c>
      <c r="H1458" s="312" t="s">
        <v>63</v>
      </c>
    </row>
    <row r="1459" spans="1:8" ht="21" customHeight="1">
      <c r="A1459" s="189"/>
      <c r="B1459" s="212"/>
      <c r="C1459" s="190" t="s">
        <v>624</v>
      </c>
      <c r="D1459" s="250">
        <v>1</v>
      </c>
      <c r="E1459" s="193" t="s">
        <v>83</v>
      </c>
      <c r="F1459" s="194">
        <v>116.17</v>
      </c>
      <c r="G1459" s="255">
        <f>D1459*F1459</f>
        <v>116.17</v>
      </c>
      <c r="H1459" s="317" t="s">
        <v>316</v>
      </c>
    </row>
    <row r="1460" spans="1:8" ht="21" customHeight="1">
      <c r="A1460" s="189"/>
      <c r="B1460" s="212"/>
      <c r="C1460" s="190" t="s">
        <v>574</v>
      </c>
      <c r="D1460" s="250">
        <v>0.48</v>
      </c>
      <c r="E1460" s="193" t="s">
        <v>172</v>
      </c>
      <c r="F1460" s="295">
        <v>388</v>
      </c>
      <c r="G1460" s="255">
        <f>D1460*F1460</f>
        <v>186.23999999999998</v>
      </c>
      <c r="H1460" s="188"/>
    </row>
    <row r="1461" spans="1:8" ht="21" customHeight="1">
      <c r="A1461" s="189"/>
      <c r="B1461" s="212"/>
      <c r="C1461" s="190" t="s">
        <v>290</v>
      </c>
      <c r="D1461" s="197">
        <v>0.2</v>
      </c>
      <c r="E1461" s="193" t="s">
        <v>41</v>
      </c>
      <c r="F1461" s="314">
        <v>12.92</v>
      </c>
      <c r="G1461" s="255">
        <f>D1461*F1461</f>
        <v>2.5840000000000001</v>
      </c>
      <c r="H1461" s="188"/>
    </row>
    <row r="1462" spans="1:8" ht="21" customHeight="1">
      <c r="A1462" s="320"/>
      <c r="B1462" s="321"/>
      <c r="C1462" s="190" t="s">
        <v>375</v>
      </c>
      <c r="D1462" s="197">
        <v>1</v>
      </c>
      <c r="E1462" s="193" t="s">
        <v>83</v>
      </c>
      <c r="F1462" s="314">
        <v>5</v>
      </c>
      <c r="G1462" s="255">
        <f>D1462*F1462</f>
        <v>5</v>
      </c>
      <c r="H1462" s="327"/>
    </row>
    <row r="1463" spans="1:8" ht="21" customHeight="1">
      <c r="A1463" s="199"/>
      <c r="B1463" s="200"/>
      <c r="C1463" s="201" t="s">
        <v>625</v>
      </c>
      <c r="D1463" s="202">
        <v>1</v>
      </c>
      <c r="E1463" s="203" t="s">
        <v>83</v>
      </c>
      <c r="F1463" s="204" t="s">
        <v>54</v>
      </c>
      <c r="G1463" s="252">
        <f>SUM(G1457:G1462)</f>
        <v>309.99399999999997</v>
      </c>
      <c r="H1463" s="253" t="s">
        <v>597</v>
      </c>
    </row>
    <row r="1464" spans="1:8" ht="21" customHeight="1">
      <c r="A1464" s="305">
        <v>12.34</v>
      </c>
      <c r="B1464" s="284" t="s">
        <v>607</v>
      </c>
      <c r="C1464" s="191"/>
      <c r="D1464" s="287" t="s">
        <v>63</v>
      </c>
      <c r="E1464" s="288" t="s">
        <v>63</v>
      </c>
      <c r="F1464" s="295" t="s">
        <v>63</v>
      </c>
      <c r="G1464" s="315" t="s">
        <v>63</v>
      </c>
      <c r="H1464" s="316" t="s">
        <v>63</v>
      </c>
    </row>
    <row r="1465" spans="1:8" ht="21" customHeight="1">
      <c r="A1465" s="189"/>
      <c r="B1465" s="184" t="s">
        <v>623</v>
      </c>
      <c r="C1465" s="190"/>
      <c r="D1465" s="197" t="s">
        <v>63</v>
      </c>
      <c r="E1465" s="193" t="s">
        <v>63</v>
      </c>
      <c r="F1465" s="194" t="s">
        <v>63</v>
      </c>
      <c r="G1465" s="255" t="s">
        <v>63</v>
      </c>
      <c r="H1465" s="312" t="s">
        <v>63</v>
      </c>
    </row>
    <row r="1466" spans="1:8" ht="21" customHeight="1">
      <c r="A1466" s="189"/>
      <c r="B1466" s="212"/>
      <c r="C1466" s="190" t="s">
        <v>624</v>
      </c>
      <c r="D1466" s="250">
        <v>1</v>
      </c>
      <c r="E1466" s="193" t="s">
        <v>83</v>
      </c>
      <c r="F1466" s="194">
        <v>116.17</v>
      </c>
      <c r="G1466" s="255">
        <f>D1466*F1466</f>
        <v>116.17</v>
      </c>
      <c r="H1466" s="317" t="s">
        <v>316</v>
      </c>
    </row>
    <row r="1467" spans="1:8" ht="21" customHeight="1">
      <c r="A1467" s="189"/>
      <c r="B1467" s="212"/>
      <c r="C1467" s="190" t="s">
        <v>578</v>
      </c>
      <c r="D1467" s="250">
        <v>0.48</v>
      </c>
      <c r="E1467" s="193" t="s">
        <v>172</v>
      </c>
      <c r="F1467" s="295">
        <v>830</v>
      </c>
      <c r="G1467" s="255">
        <f>D1467*F1467</f>
        <v>398.4</v>
      </c>
      <c r="H1467" s="188"/>
    </row>
    <row r="1468" spans="1:8" ht="21.75" customHeight="1">
      <c r="A1468" s="189"/>
      <c r="B1468" s="212"/>
      <c r="C1468" s="190" t="s">
        <v>290</v>
      </c>
      <c r="D1468" s="197">
        <v>0.2</v>
      </c>
      <c r="E1468" s="193" t="s">
        <v>41</v>
      </c>
      <c r="F1468" s="314">
        <v>12.92</v>
      </c>
      <c r="G1468" s="255">
        <f>D1468*F1468</f>
        <v>2.5840000000000001</v>
      </c>
      <c r="H1468" s="188"/>
    </row>
    <row r="1469" spans="1:8" ht="35.25" customHeight="1">
      <c r="A1469" s="320"/>
      <c r="B1469" s="321"/>
      <c r="C1469" s="190" t="s">
        <v>375</v>
      </c>
      <c r="D1469" s="197">
        <v>1</v>
      </c>
      <c r="E1469" s="193" t="s">
        <v>83</v>
      </c>
      <c r="F1469" s="314">
        <v>5</v>
      </c>
      <c r="G1469" s="255">
        <f>D1469*F1469</f>
        <v>5</v>
      </c>
      <c r="H1469" s="327"/>
    </row>
    <row r="1470" spans="1:8" ht="21" customHeight="1">
      <c r="A1470" s="189"/>
      <c r="B1470" s="212"/>
      <c r="C1470" s="190" t="s">
        <v>625</v>
      </c>
      <c r="D1470" s="192">
        <v>1</v>
      </c>
      <c r="E1470" s="193" t="s">
        <v>83</v>
      </c>
      <c r="F1470" s="213" t="s">
        <v>54</v>
      </c>
      <c r="G1470" s="292">
        <f>SUM(G1464:G1469)</f>
        <v>522.15399999999988</v>
      </c>
      <c r="H1470" s="188" t="s">
        <v>599</v>
      </c>
    </row>
    <row r="1471" spans="1:8" ht="21" customHeight="1">
      <c r="A1471" s="189"/>
      <c r="B1471" s="319"/>
      <c r="C1471" s="190"/>
      <c r="D1471" s="192"/>
      <c r="E1471" s="193"/>
      <c r="F1471" s="213"/>
      <c r="G1471" s="292"/>
      <c r="H1471" s="188"/>
    </row>
    <row r="1472" spans="1:8">
      <c r="A1472" s="189"/>
      <c r="B1472" s="319"/>
      <c r="C1472" s="190"/>
      <c r="D1472" s="192"/>
      <c r="E1472" s="193"/>
      <c r="F1472" s="213"/>
      <c r="G1472" s="292"/>
      <c r="H1472" s="188"/>
    </row>
    <row r="1473" spans="1:11">
      <c r="A1473" s="189"/>
      <c r="B1473" s="319"/>
      <c r="C1473" s="190"/>
      <c r="D1473" s="192"/>
      <c r="E1473" s="193"/>
      <c r="F1473" s="213"/>
      <c r="G1473" s="292"/>
      <c r="H1473" s="188"/>
    </row>
    <row r="1474" spans="1:11" ht="21.75" thickBot="1">
      <c r="A1474" s="216"/>
      <c r="B1474" s="293"/>
      <c r="C1474" s="218"/>
      <c r="D1474" s="219"/>
      <c r="E1474" s="258"/>
      <c r="F1474" s="259"/>
      <c r="G1474" s="260"/>
      <c r="H1474" s="222"/>
      <c r="J1474" s="170">
        <v>142.06</v>
      </c>
      <c r="K1474" s="170">
        <f>J1474/2.4</f>
        <v>59.19166666666667</v>
      </c>
    </row>
    <row r="1475" spans="1:11">
      <c r="A1475" s="223"/>
      <c r="B1475" s="223"/>
      <c r="C1475" s="223"/>
      <c r="D1475" s="224"/>
      <c r="E1475" s="261"/>
      <c r="F1475" s="262"/>
      <c r="G1475" s="545" t="str">
        <f>$G$37</f>
        <v xml:space="preserve"> เมษายน 2549</v>
      </c>
      <c r="H1475" s="545"/>
    </row>
    <row r="1476" spans="1:11" ht="21.75">
      <c r="A1476" s="533" t="s">
        <v>626</v>
      </c>
      <c r="B1476" s="533"/>
      <c r="C1476" s="533"/>
      <c r="D1476" s="533"/>
      <c r="E1476" s="533"/>
      <c r="F1476" s="533"/>
      <c r="G1476" s="533"/>
      <c r="H1476" s="533"/>
    </row>
    <row r="1477" spans="1:11" ht="22.5" thickBot="1">
      <c r="A1477" s="547" t="s">
        <v>123</v>
      </c>
      <c r="B1477" s="547"/>
      <c r="C1477" s="547"/>
      <c r="D1477" s="547"/>
      <c r="E1477" s="547"/>
      <c r="F1477" s="547"/>
      <c r="G1477" s="547"/>
      <c r="H1477" s="547"/>
    </row>
    <row r="1478" spans="1:11">
      <c r="A1478" s="535" t="s">
        <v>91</v>
      </c>
      <c r="B1478" s="537" t="s">
        <v>0</v>
      </c>
      <c r="C1478" s="538"/>
      <c r="D1478" s="541" t="s">
        <v>1</v>
      </c>
      <c r="E1478" s="541" t="s">
        <v>2</v>
      </c>
      <c r="F1478" s="171" t="s">
        <v>104</v>
      </c>
      <c r="G1478" s="172" t="s">
        <v>105</v>
      </c>
      <c r="H1478" s="543" t="s">
        <v>12</v>
      </c>
    </row>
    <row r="1479" spans="1:11">
      <c r="A1479" s="536"/>
      <c r="B1479" s="539"/>
      <c r="C1479" s="540"/>
      <c r="D1479" s="542"/>
      <c r="E1479" s="542"/>
      <c r="F1479" s="173" t="s">
        <v>93</v>
      </c>
      <c r="G1479" s="174" t="s">
        <v>93</v>
      </c>
      <c r="H1479" s="544"/>
    </row>
    <row r="1480" spans="1:11">
      <c r="A1480" s="328">
        <v>12.35</v>
      </c>
      <c r="B1480" s="284" t="s">
        <v>627</v>
      </c>
      <c r="C1480" s="191"/>
      <c r="D1480" s="287" t="s">
        <v>63</v>
      </c>
      <c r="E1480" s="288" t="s">
        <v>63</v>
      </c>
      <c r="F1480" s="295" t="s">
        <v>63</v>
      </c>
      <c r="G1480" s="315" t="s">
        <v>63</v>
      </c>
      <c r="H1480" s="316" t="s">
        <v>63</v>
      </c>
    </row>
    <row r="1481" spans="1:11">
      <c r="A1481" s="189"/>
      <c r="B1481" s="184" t="s">
        <v>628</v>
      </c>
      <c r="C1481" s="190"/>
      <c r="D1481" s="197" t="s">
        <v>63</v>
      </c>
      <c r="E1481" s="193" t="s">
        <v>63</v>
      </c>
      <c r="F1481" s="194" t="s">
        <v>63</v>
      </c>
      <c r="G1481" s="255" t="s">
        <v>63</v>
      </c>
      <c r="H1481" s="312" t="s">
        <v>63</v>
      </c>
    </row>
    <row r="1482" spans="1:11">
      <c r="A1482" s="189"/>
      <c r="B1482" s="212"/>
      <c r="C1482" s="190" t="s">
        <v>374</v>
      </c>
      <c r="D1482" s="250">
        <v>1</v>
      </c>
      <c r="E1482" s="193" t="s">
        <v>83</v>
      </c>
      <c r="F1482" s="283">
        <v>60</v>
      </c>
      <c r="G1482" s="255">
        <f>D1482*F1482</f>
        <v>60</v>
      </c>
      <c r="H1482" s="317" t="s">
        <v>316</v>
      </c>
    </row>
    <row r="1483" spans="1:11">
      <c r="A1483" s="189"/>
      <c r="B1483" s="212"/>
      <c r="C1483" s="190" t="s">
        <v>385</v>
      </c>
      <c r="D1483" s="250">
        <v>1</v>
      </c>
      <c r="E1483" s="193" t="s">
        <v>83</v>
      </c>
      <c r="F1483" s="295">
        <v>170</v>
      </c>
      <c r="G1483" s="255">
        <f>D1483*F1483</f>
        <v>170</v>
      </c>
      <c r="H1483" s="188"/>
    </row>
    <row r="1484" spans="1:11">
      <c r="A1484" s="189"/>
      <c r="B1484" s="212"/>
      <c r="C1484" s="190" t="s">
        <v>386</v>
      </c>
      <c r="D1484" s="197">
        <v>0.11</v>
      </c>
      <c r="E1484" s="193" t="s">
        <v>41</v>
      </c>
      <c r="F1484" s="314">
        <v>25</v>
      </c>
      <c r="G1484" s="255">
        <f>D1484*F1484</f>
        <v>2.75</v>
      </c>
      <c r="H1484" s="188"/>
    </row>
    <row r="1485" spans="1:11">
      <c r="A1485" s="320"/>
      <c r="B1485" s="321"/>
      <c r="C1485" s="190" t="s">
        <v>375</v>
      </c>
      <c r="D1485" s="197">
        <v>1</v>
      </c>
      <c r="E1485" s="193" t="s">
        <v>83</v>
      </c>
      <c r="F1485" s="314">
        <v>5</v>
      </c>
      <c r="G1485" s="255">
        <f>D1485*F1485</f>
        <v>5</v>
      </c>
      <c r="H1485" s="327"/>
    </row>
    <row r="1486" spans="1:11">
      <c r="A1486" s="320"/>
      <c r="B1486" s="321"/>
      <c r="C1486" s="190" t="s">
        <v>629</v>
      </c>
      <c r="D1486" s="197">
        <v>1</v>
      </c>
      <c r="E1486" s="193" t="s">
        <v>83</v>
      </c>
      <c r="F1486" s="314">
        <v>0</v>
      </c>
      <c r="G1486" s="255">
        <f>D1486*F1486</f>
        <v>0</v>
      </c>
      <c r="H1486" s="327"/>
    </row>
    <row r="1487" spans="1:11">
      <c r="A1487" s="199"/>
      <c r="B1487" s="200"/>
      <c r="C1487" s="201" t="s">
        <v>630</v>
      </c>
      <c r="D1487" s="202">
        <v>1</v>
      </c>
      <c r="E1487" s="203" t="s">
        <v>83</v>
      </c>
      <c r="F1487" s="204" t="s">
        <v>54</v>
      </c>
      <c r="G1487" s="346">
        <f>SUM(G1480:G1486)</f>
        <v>237.75</v>
      </c>
      <c r="H1487" s="253" t="s">
        <v>389</v>
      </c>
    </row>
    <row r="1488" spans="1:11">
      <c r="A1488" s="305">
        <v>12.36</v>
      </c>
      <c r="B1488" s="284" t="s">
        <v>607</v>
      </c>
      <c r="C1488" s="191"/>
      <c r="D1488" s="287" t="s">
        <v>63</v>
      </c>
      <c r="E1488" s="288" t="s">
        <v>63</v>
      </c>
      <c r="F1488" s="295" t="s">
        <v>63</v>
      </c>
      <c r="G1488" s="315" t="s">
        <v>63</v>
      </c>
      <c r="H1488" s="316" t="s">
        <v>63</v>
      </c>
    </row>
    <row r="1489" spans="1:8">
      <c r="A1489" s="189"/>
      <c r="B1489" s="184" t="s">
        <v>628</v>
      </c>
      <c r="C1489" s="190"/>
      <c r="D1489" s="197" t="s">
        <v>63</v>
      </c>
      <c r="E1489" s="193" t="s">
        <v>63</v>
      </c>
      <c r="F1489" s="194" t="s">
        <v>63</v>
      </c>
      <c r="G1489" s="255" t="s">
        <v>63</v>
      </c>
      <c r="H1489" s="312" t="s">
        <v>63</v>
      </c>
    </row>
    <row r="1490" spans="1:8">
      <c r="A1490" s="189"/>
      <c r="B1490" s="212"/>
      <c r="C1490" s="190" t="s">
        <v>379</v>
      </c>
      <c r="D1490" s="250">
        <v>1</v>
      </c>
      <c r="E1490" s="193" t="s">
        <v>83</v>
      </c>
      <c r="F1490" s="194">
        <v>83.33</v>
      </c>
      <c r="G1490" s="255">
        <f>D1490*F1490</f>
        <v>83.33</v>
      </c>
      <c r="H1490" s="317" t="s">
        <v>316</v>
      </c>
    </row>
    <row r="1491" spans="1:8">
      <c r="A1491" s="189"/>
      <c r="B1491" s="212"/>
      <c r="C1491" s="190" t="s">
        <v>385</v>
      </c>
      <c r="D1491" s="250">
        <v>1</v>
      </c>
      <c r="E1491" s="193" t="s">
        <v>83</v>
      </c>
      <c r="F1491" s="295">
        <v>170</v>
      </c>
      <c r="G1491" s="255">
        <f>D1491*F1491</f>
        <v>170</v>
      </c>
      <c r="H1491" s="188"/>
    </row>
    <row r="1492" spans="1:8">
      <c r="A1492" s="189"/>
      <c r="B1492" s="212"/>
      <c r="C1492" s="190" t="s">
        <v>386</v>
      </c>
      <c r="D1492" s="197">
        <v>0.11</v>
      </c>
      <c r="E1492" s="193" t="s">
        <v>41</v>
      </c>
      <c r="F1492" s="314">
        <v>25</v>
      </c>
      <c r="G1492" s="255">
        <f>D1492*F1492</f>
        <v>2.75</v>
      </c>
      <c r="H1492" s="188"/>
    </row>
    <row r="1493" spans="1:8">
      <c r="A1493" s="320"/>
      <c r="B1493" s="321"/>
      <c r="C1493" s="190" t="s">
        <v>375</v>
      </c>
      <c r="D1493" s="197">
        <v>2</v>
      </c>
      <c r="E1493" s="193" t="s">
        <v>83</v>
      </c>
      <c r="F1493" s="314">
        <v>5</v>
      </c>
      <c r="G1493" s="255">
        <f>D1493*F1493</f>
        <v>10</v>
      </c>
      <c r="H1493" s="327"/>
    </row>
    <row r="1494" spans="1:8">
      <c r="A1494" s="320"/>
      <c r="B1494" s="321"/>
      <c r="C1494" s="190" t="s">
        <v>629</v>
      </c>
      <c r="D1494" s="197">
        <v>1</v>
      </c>
      <c r="E1494" s="193" t="s">
        <v>83</v>
      </c>
      <c r="F1494" s="314">
        <v>100</v>
      </c>
      <c r="G1494" s="255">
        <f>D1494*F1494</f>
        <v>100</v>
      </c>
      <c r="H1494" s="327"/>
    </row>
    <row r="1495" spans="1:8">
      <c r="A1495" s="199"/>
      <c r="B1495" s="200"/>
      <c r="C1495" s="201" t="s">
        <v>631</v>
      </c>
      <c r="D1495" s="202">
        <v>1</v>
      </c>
      <c r="E1495" s="203" t="s">
        <v>83</v>
      </c>
      <c r="F1495" s="204" t="s">
        <v>54</v>
      </c>
      <c r="G1495" s="252">
        <f>SUM(G1488:G1494)</f>
        <v>366.08</v>
      </c>
      <c r="H1495" s="253" t="s">
        <v>389</v>
      </c>
    </row>
    <row r="1496" spans="1:8">
      <c r="A1496" s="305">
        <v>12.37</v>
      </c>
      <c r="B1496" s="284" t="s">
        <v>627</v>
      </c>
      <c r="C1496" s="191"/>
      <c r="D1496" s="287" t="s">
        <v>63</v>
      </c>
      <c r="E1496" s="288" t="s">
        <v>63</v>
      </c>
      <c r="F1496" s="295" t="s">
        <v>63</v>
      </c>
      <c r="G1496" s="315" t="s">
        <v>63</v>
      </c>
      <c r="H1496" s="316" t="s">
        <v>63</v>
      </c>
    </row>
    <row r="1497" spans="1:8">
      <c r="A1497" s="189"/>
      <c r="B1497" s="184" t="s">
        <v>632</v>
      </c>
      <c r="C1497" s="190"/>
      <c r="D1497" s="197" t="s">
        <v>63</v>
      </c>
      <c r="E1497" s="193" t="s">
        <v>63</v>
      </c>
      <c r="F1497" s="194" t="s">
        <v>63</v>
      </c>
      <c r="G1497" s="255" t="s">
        <v>63</v>
      </c>
      <c r="H1497" s="312" t="s">
        <v>63</v>
      </c>
    </row>
    <row r="1498" spans="1:8">
      <c r="A1498" s="189"/>
      <c r="B1498" s="212"/>
      <c r="C1498" s="190" t="s">
        <v>374</v>
      </c>
      <c r="D1498" s="250">
        <v>1</v>
      </c>
      <c r="E1498" s="193" t="s">
        <v>83</v>
      </c>
      <c r="F1498" s="194">
        <v>102.33</v>
      </c>
      <c r="G1498" s="255">
        <f>D1498*F1498</f>
        <v>102.33</v>
      </c>
      <c r="H1498" s="317" t="s">
        <v>316</v>
      </c>
    </row>
    <row r="1499" spans="1:8">
      <c r="A1499" s="189"/>
      <c r="B1499" s="212"/>
      <c r="C1499" s="190" t="s">
        <v>385</v>
      </c>
      <c r="D1499" s="250">
        <v>1</v>
      </c>
      <c r="E1499" s="193" t="s">
        <v>83</v>
      </c>
      <c r="F1499" s="295">
        <v>170</v>
      </c>
      <c r="G1499" s="255">
        <f>D1499*F1499</f>
        <v>170</v>
      </c>
      <c r="H1499" s="188"/>
    </row>
    <row r="1500" spans="1:8">
      <c r="A1500" s="189"/>
      <c r="B1500" s="212"/>
      <c r="C1500" s="190" t="s">
        <v>386</v>
      </c>
      <c r="D1500" s="197">
        <v>0.11</v>
      </c>
      <c r="E1500" s="193" t="s">
        <v>41</v>
      </c>
      <c r="F1500" s="314">
        <v>25</v>
      </c>
      <c r="G1500" s="255">
        <f>D1500*F1500</f>
        <v>2.75</v>
      </c>
      <c r="H1500" s="188"/>
    </row>
    <row r="1501" spans="1:8">
      <c r="A1501" s="320"/>
      <c r="B1501" s="321"/>
      <c r="C1501" s="190" t="s">
        <v>375</v>
      </c>
      <c r="D1501" s="197">
        <v>2</v>
      </c>
      <c r="E1501" s="193" t="s">
        <v>83</v>
      </c>
      <c r="F1501" s="314">
        <v>5</v>
      </c>
      <c r="G1501" s="255">
        <f>D1501*F1501</f>
        <v>10</v>
      </c>
      <c r="H1501" s="327"/>
    </row>
    <row r="1502" spans="1:8">
      <c r="A1502" s="320"/>
      <c r="B1502" s="321"/>
      <c r="C1502" s="190" t="s">
        <v>629</v>
      </c>
      <c r="D1502" s="197">
        <v>1</v>
      </c>
      <c r="E1502" s="193" t="s">
        <v>83</v>
      </c>
      <c r="F1502" s="314">
        <v>0</v>
      </c>
      <c r="G1502" s="255">
        <f>D1502*F1502</f>
        <v>0</v>
      </c>
      <c r="H1502" s="327"/>
    </row>
    <row r="1503" spans="1:8">
      <c r="A1503" s="199"/>
      <c r="B1503" s="200"/>
      <c r="C1503" s="201" t="s">
        <v>630</v>
      </c>
      <c r="D1503" s="202">
        <v>1</v>
      </c>
      <c r="E1503" s="203" t="s">
        <v>83</v>
      </c>
      <c r="F1503" s="204" t="s">
        <v>54</v>
      </c>
      <c r="G1503" s="252">
        <f>SUM(G1496:G1502)</f>
        <v>285.08</v>
      </c>
      <c r="H1503" s="253" t="s">
        <v>389</v>
      </c>
    </row>
    <row r="1504" spans="1:8">
      <c r="A1504" s="305">
        <v>12.38</v>
      </c>
      <c r="B1504" s="284" t="s">
        <v>607</v>
      </c>
      <c r="C1504" s="191"/>
      <c r="D1504" s="287" t="s">
        <v>63</v>
      </c>
      <c r="E1504" s="288" t="s">
        <v>63</v>
      </c>
      <c r="F1504" s="295" t="s">
        <v>63</v>
      </c>
      <c r="G1504" s="315" t="s">
        <v>63</v>
      </c>
      <c r="H1504" s="316" t="s">
        <v>63</v>
      </c>
    </row>
    <row r="1505" spans="1:8">
      <c r="A1505" s="189"/>
      <c r="B1505" s="184" t="s">
        <v>632</v>
      </c>
      <c r="C1505" s="190"/>
      <c r="D1505" s="197" t="s">
        <v>63</v>
      </c>
      <c r="E1505" s="193" t="s">
        <v>63</v>
      </c>
      <c r="F1505" s="194" t="s">
        <v>63</v>
      </c>
      <c r="G1505" s="255" t="s">
        <v>63</v>
      </c>
      <c r="H1505" s="312" t="s">
        <v>63</v>
      </c>
    </row>
    <row r="1506" spans="1:8" ht="35.25" customHeight="1">
      <c r="A1506" s="189"/>
      <c r="B1506" s="212"/>
      <c r="C1506" s="190" t="s">
        <v>379</v>
      </c>
      <c r="D1506" s="250">
        <v>1</v>
      </c>
      <c r="E1506" s="193" t="s">
        <v>83</v>
      </c>
      <c r="F1506" s="194">
        <v>114.67</v>
      </c>
      <c r="G1506" s="255">
        <f>D1506*F1506</f>
        <v>114.67</v>
      </c>
      <c r="H1506" s="317" t="s">
        <v>316</v>
      </c>
    </row>
    <row r="1507" spans="1:8">
      <c r="A1507" s="189"/>
      <c r="B1507" s="212"/>
      <c r="C1507" s="190" t="s">
        <v>385</v>
      </c>
      <c r="D1507" s="250">
        <v>1</v>
      </c>
      <c r="E1507" s="193" t="s">
        <v>83</v>
      </c>
      <c r="F1507" s="295">
        <v>170</v>
      </c>
      <c r="G1507" s="255">
        <f>D1507*F1507</f>
        <v>170</v>
      </c>
      <c r="H1507" s="188"/>
    </row>
    <row r="1508" spans="1:8">
      <c r="A1508" s="189"/>
      <c r="B1508" s="212"/>
      <c r="C1508" s="190" t="s">
        <v>386</v>
      </c>
      <c r="D1508" s="197">
        <v>0.11</v>
      </c>
      <c r="E1508" s="193" t="s">
        <v>41</v>
      </c>
      <c r="F1508" s="314">
        <v>25</v>
      </c>
      <c r="G1508" s="255">
        <f>D1508*F1508</f>
        <v>2.75</v>
      </c>
      <c r="H1508" s="188"/>
    </row>
    <row r="1509" spans="1:8" ht="21" customHeight="1">
      <c r="A1509" s="320"/>
      <c r="B1509" s="321"/>
      <c r="C1509" s="190" t="s">
        <v>375</v>
      </c>
      <c r="D1509" s="197">
        <v>2</v>
      </c>
      <c r="E1509" s="193" t="s">
        <v>83</v>
      </c>
      <c r="F1509" s="314">
        <v>5</v>
      </c>
      <c r="G1509" s="255">
        <f>D1509*F1509</f>
        <v>10</v>
      </c>
      <c r="H1509" s="327"/>
    </row>
    <row r="1510" spans="1:8">
      <c r="A1510" s="320"/>
      <c r="B1510" s="321"/>
      <c r="C1510" s="190" t="s">
        <v>629</v>
      </c>
      <c r="D1510" s="197">
        <v>1</v>
      </c>
      <c r="E1510" s="193" t="s">
        <v>83</v>
      </c>
      <c r="F1510" s="314">
        <v>100</v>
      </c>
      <c r="G1510" s="255">
        <f>D1510*F1510</f>
        <v>100</v>
      </c>
      <c r="H1510" s="327"/>
    </row>
    <row r="1511" spans="1:8" ht="21.75" thickBot="1">
      <c r="A1511" s="216"/>
      <c r="B1511" s="217"/>
      <c r="C1511" s="218" t="s">
        <v>631</v>
      </c>
      <c r="D1511" s="219">
        <v>1</v>
      </c>
      <c r="E1511" s="258" t="s">
        <v>83</v>
      </c>
      <c r="F1511" s="259" t="s">
        <v>54</v>
      </c>
      <c r="G1511" s="260">
        <f>SUM(G1504:G1510)</f>
        <v>397.42</v>
      </c>
      <c r="H1511" s="222" t="s">
        <v>389</v>
      </c>
    </row>
    <row r="1512" spans="1:8">
      <c r="A1512" s="347"/>
      <c r="B1512" s="347"/>
      <c r="C1512" s="347" t="s">
        <v>63</v>
      </c>
      <c r="D1512" s="348" t="s">
        <v>63</v>
      </c>
      <c r="E1512" s="349" t="s">
        <v>63</v>
      </c>
      <c r="F1512" s="350" t="s">
        <v>63</v>
      </c>
      <c r="G1512" s="545" t="str">
        <f>$G$37</f>
        <v xml:space="preserve"> เมษายน 2549</v>
      </c>
      <c r="H1512" s="545"/>
    </row>
    <row r="1513" spans="1:8" ht="21.75">
      <c r="A1513" s="533" t="s">
        <v>633</v>
      </c>
      <c r="B1513" s="533"/>
      <c r="C1513" s="533"/>
      <c r="D1513" s="533"/>
      <c r="E1513" s="533"/>
      <c r="F1513" s="533"/>
      <c r="G1513" s="533"/>
      <c r="H1513" s="533"/>
    </row>
    <row r="1514" spans="1:8" ht="22.5" thickBot="1">
      <c r="A1514" s="547" t="s">
        <v>123</v>
      </c>
      <c r="B1514" s="547"/>
      <c r="C1514" s="547"/>
      <c r="D1514" s="547"/>
      <c r="E1514" s="547"/>
      <c r="F1514" s="547"/>
      <c r="G1514" s="547"/>
      <c r="H1514" s="547"/>
    </row>
    <row r="1515" spans="1:8">
      <c r="A1515" s="535" t="s">
        <v>91</v>
      </c>
      <c r="B1515" s="537" t="s">
        <v>0</v>
      </c>
      <c r="C1515" s="538"/>
      <c r="D1515" s="541" t="s">
        <v>1</v>
      </c>
      <c r="E1515" s="541" t="s">
        <v>2</v>
      </c>
      <c r="F1515" s="171" t="s">
        <v>104</v>
      </c>
      <c r="G1515" s="172" t="s">
        <v>105</v>
      </c>
      <c r="H1515" s="543" t="s">
        <v>12</v>
      </c>
    </row>
    <row r="1516" spans="1:8">
      <c r="A1516" s="536"/>
      <c r="B1516" s="539"/>
      <c r="C1516" s="540"/>
      <c r="D1516" s="542"/>
      <c r="E1516" s="542"/>
      <c r="F1516" s="173" t="s">
        <v>93</v>
      </c>
      <c r="G1516" s="174" t="s">
        <v>93</v>
      </c>
      <c r="H1516" s="544"/>
    </row>
    <row r="1517" spans="1:8">
      <c r="A1517" s="305">
        <v>12.39</v>
      </c>
      <c r="B1517" s="284" t="s">
        <v>634</v>
      </c>
      <c r="C1517" s="191"/>
      <c r="D1517" s="287" t="s">
        <v>63</v>
      </c>
      <c r="E1517" s="288" t="s">
        <v>63</v>
      </c>
      <c r="F1517" s="295" t="s">
        <v>63</v>
      </c>
      <c r="G1517" s="315" t="s">
        <v>63</v>
      </c>
      <c r="H1517" s="316" t="s">
        <v>63</v>
      </c>
    </row>
    <row r="1518" spans="1:8">
      <c r="A1518" s="189"/>
      <c r="B1518" s="184" t="s">
        <v>635</v>
      </c>
      <c r="C1518" s="190"/>
      <c r="D1518" s="197" t="s">
        <v>63</v>
      </c>
      <c r="E1518" s="193" t="s">
        <v>63</v>
      </c>
      <c r="F1518" s="194" t="s">
        <v>63</v>
      </c>
      <c r="G1518" s="255" t="s">
        <v>63</v>
      </c>
      <c r="H1518" s="312" t="s">
        <v>63</v>
      </c>
    </row>
    <row r="1519" spans="1:8">
      <c r="A1519" s="189"/>
      <c r="B1519" s="212"/>
      <c r="C1519" s="190" t="s">
        <v>636</v>
      </c>
      <c r="D1519" s="250">
        <v>1</v>
      </c>
      <c r="E1519" s="193" t="s">
        <v>83</v>
      </c>
      <c r="F1519" s="194">
        <v>144</v>
      </c>
      <c r="G1519" s="255">
        <f>D1519*F1519</f>
        <v>144</v>
      </c>
      <c r="H1519" s="317" t="s">
        <v>316</v>
      </c>
    </row>
    <row r="1520" spans="1:8">
      <c r="A1520" s="189"/>
      <c r="B1520" s="212"/>
      <c r="C1520" s="190" t="s">
        <v>385</v>
      </c>
      <c r="D1520" s="250">
        <v>1</v>
      </c>
      <c r="E1520" s="193" t="s">
        <v>83</v>
      </c>
      <c r="F1520" s="295">
        <v>170</v>
      </c>
      <c r="G1520" s="255">
        <f>D1520*F1520</f>
        <v>170</v>
      </c>
      <c r="H1520" s="188"/>
    </row>
    <row r="1521" spans="1:8">
      <c r="A1521" s="189"/>
      <c r="B1521" s="212"/>
      <c r="C1521" s="190" t="s">
        <v>386</v>
      </c>
      <c r="D1521" s="197">
        <v>0.11</v>
      </c>
      <c r="E1521" s="193" t="s">
        <v>41</v>
      </c>
      <c r="F1521" s="314">
        <v>25</v>
      </c>
      <c r="G1521" s="255">
        <f>D1521*F1521</f>
        <v>2.75</v>
      </c>
      <c r="H1521" s="188"/>
    </row>
    <row r="1522" spans="1:8">
      <c r="A1522" s="320"/>
      <c r="B1522" s="321"/>
      <c r="C1522" s="190" t="s">
        <v>375</v>
      </c>
      <c r="D1522" s="197">
        <v>2</v>
      </c>
      <c r="E1522" s="193" t="s">
        <v>83</v>
      </c>
      <c r="F1522" s="314">
        <v>5</v>
      </c>
      <c r="G1522" s="255">
        <f>D1522*F1522</f>
        <v>10</v>
      </c>
      <c r="H1522" s="327"/>
    </row>
    <row r="1523" spans="1:8">
      <c r="A1523" s="320"/>
      <c r="B1523" s="321"/>
      <c r="C1523" s="190" t="s">
        <v>629</v>
      </c>
      <c r="D1523" s="197">
        <v>1</v>
      </c>
      <c r="E1523" s="193" t="s">
        <v>83</v>
      </c>
      <c r="F1523" s="314">
        <v>100</v>
      </c>
      <c r="G1523" s="255">
        <f>D1523*F1523</f>
        <v>100</v>
      </c>
      <c r="H1523" s="327"/>
    </row>
    <row r="1524" spans="1:8">
      <c r="A1524" s="199"/>
      <c r="B1524" s="200"/>
      <c r="C1524" s="201" t="s">
        <v>630</v>
      </c>
      <c r="D1524" s="202">
        <v>1</v>
      </c>
      <c r="E1524" s="203" t="s">
        <v>83</v>
      </c>
      <c r="F1524" s="204" t="s">
        <v>54</v>
      </c>
      <c r="G1524" s="252">
        <f>SUM(G1517:G1523)</f>
        <v>426.75</v>
      </c>
      <c r="H1524" s="253" t="s">
        <v>389</v>
      </c>
    </row>
    <row r="1525" spans="1:8">
      <c r="A1525" s="305">
        <v>12.4</v>
      </c>
      <c r="B1525" s="284" t="s">
        <v>637</v>
      </c>
      <c r="C1525" s="191"/>
      <c r="D1525" s="287" t="s">
        <v>63</v>
      </c>
      <c r="E1525" s="288" t="s">
        <v>63</v>
      </c>
      <c r="F1525" s="295" t="s">
        <v>63</v>
      </c>
      <c r="G1525" s="315" t="s">
        <v>63</v>
      </c>
      <c r="H1525" s="316" t="s">
        <v>63</v>
      </c>
    </row>
    <row r="1526" spans="1:8">
      <c r="A1526" s="189"/>
      <c r="B1526" s="184" t="s">
        <v>638</v>
      </c>
      <c r="C1526" s="190"/>
      <c r="D1526" s="197" t="s">
        <v>63</v>
      </c>
      <c r="E1526" s="193" t="s">
        <v>63</v>
      </c>
      <c r="F1526" s="194" t="s">
        <v>63</v>
      </c>
      <c r="G1526" s="255" t="s">
        <v>63</v>
      </c>
      <c r="H1526" s="312" t="s">
        <v>63</v>
      </c>
    </row>
    <row r="1527" spans="1:8">
      <c r="A1527" s="189"/>
      <c r="B1527" s="212"/>
      <c r="C1527" s="190" t="s">
        <v>639</v>
      </c>
      <c r="D1527" s="250">
        <v>1</v>
      </c>
      <c r="E1527" s="193" t="s">
        <v>83</v>
      </c>
      <c r="F1527" s="194">
        <v>144</v>
      </c>
      <c r="G1527" s="255">
        <f>D1527*F1527</f>
        <v>144</v>
      </c>
      <c r="H1527" s="317" t="s">
        <v>316</v>
      </c>
    </row>
    <row r="1528" spans="1:8">
      <c r="A1528" s="189"/>
      <c r="B1528" s="212"/>
      <c r="C1528" s="190" t="s">
        <v>385</v>
      </c>
      <c r="D1528" s="250">
        <v>1</v>
      </c>
      <c r="E1528" s="193" t="s">
        <v>83</v>
      </c>
      <c r="F1528" s="295">
        <v>170</v>
      </c>
      <c r="G1528" s="255">
        <f>D1528*F1528</f>
        <v>170</v>
      </c>
      <c r="H1528" s="188"/>
    </row>
    <row r="1529" spans="1:8">
      <c r="A1529" s="189"/>
      <c r="B1529" s="212"/>
      <c r="C1529" s="190" t="s">
        <v>386</v>
      </c>
      <c r="D1529" s="197">
        <v>0.11</v>
      </c>
      <c r="E1529" s="193" t="s">
        <v>41</v>
      </c>
      <c r="F1529" s="314">
        <v>25</v>
      </c>
      <c r="G1529" s="255">
        <f>D1529*F1529</f>
        <v>2.75</v>
      </c>
      <c r="H1529" s="188"/>
    </row>
    <row r="1530" spans="1:8">
      <c r="A1530" s="320"/>
      <c r="B1530" s="321"/>
      <c r="C1530" s="190" t="s">
        <v>375</v>
      </c>
      <c r="D1530" s="197">
        <v>2</v>
      </c>
      <c r="E1530" s="193" t="s">
        <v>83</v>
      </c>
      <c r="F1530" s="314">
        <v>5</v>
      </c>
      <c r="G1530" s="255">
        <f>D1530*F1530</f>
        <v>10</v>
      </c>
      <c r="H1530" s="327"/>
    </row>
    <row r="1531" spans="1:8">
      <c r="A1531" s="320"/>
      <c r="B1531" s="321"/>
      <c r="C1531" s="190" t="s">
        <v>629</v>
      </c>
      <c r="D1531" s="197">
        <v>1</v>
      </c>
      <c r="E1531" s="193" t="s">
        <v>83</v>
      </c>
      <c r="F1531" s="314">
        <v>100</v>
      </c>
      <c r="G1531" s="255">
        <f>D1531*F1531</f>
        <v>100</v>
      </c>
      <c r="H1531" s="327"/>
    </row>
    <row r="1532" spans="1:8">
      <c r="A1532" s="199"/>
      <c r="B1532" s="200"/>
      <c r="C1532" s="201" t="s">
        <v>630</v>
      </c>
      <c r="D1532" s="202">
        <v>1</v>
      </c>
      <c r="E1532" s="203" t="s">
        <v>83</v>
      </c>
      <c r="F1532" s="204" t="s">
        <v>54</v>
      </c>
      <c r="G1532" s="252">
        <f>SUM(G1525:G1531)</f>
        <v>426.75</v>
      </c>
      <c r="H1532" s="253" t="s">
        <v>389</v>
      </c>
    </row>
    <row r="1533" spans="1:8">
      <c r="A1533" s="305">
        <v>12.41</v>
      </c>
      <c r="B1533" s="284" t="s">
        <v>640</v>
      </c>
      <c r="C1533" s="191"/>
      <c r="D1533" s="287" t="s">
        <v>63</v>
      </c>
      <c r="E1533" s="288" t="s">
        <v>63</v>
      </c>
      <c r="F1533" s="295" t="s">
        <v>63</v>
      </c>
      <c r="G1533" s="315" t="s">
        <v>63</v>
      </c>
      <c r="H1533" s="316" t="s">
        <v>63</v>
      </c>
    </row>
    <row r="1534" spans="1:8">
      <c r="A1534" s="189"/>
      <c r="B1534" s="184" t="s">
        <v>641</v>
      </c>
      <c r="C1534" s="190"/>
      <c r="D1534" s="197" t="s">
        <v>63</v>
      </c>
      <c r="E1534" s="193" t="s">
        <v>63</v>
      </c>
      <c r="F1534" s="194" t="s">
        <v>63</v>
      </c>
      <c r="G1534" s="255" t="s">
        <v>63</v>
      </c>
      <c r="H1534" s="312" t="s">
        <v>63</v>
      </c>
    </row>
    <row r="1535" spans="1:8">
      <c r="A1535" s="189"/>
      <c r="B1535" s="212"/>
      <c r="C1535" s="190" t="s">
        <v>636</v>
      </c>
      <c r="D1535" s="250">
        <v>1</v>
      </c>
      <c r="E1535" s="193" t="s">
        <v>83</v>
      </c>
      <c r="F1535" s="194">
        <v>72.92</v>
      </c>
      <c r="G1535" s="255">
        <f>D1535*F1535</f>
        <v>72.92</v>
      </c>
      <c r="H1535" s="317" t="s">
        <v>316</v>
      </c>
    </row>
    <row r="1536" spans="1:8">
      <c r="A1536" s="189"/>
      <c r="B1536" s="212"/>
      <c r="C1536" s="190" t="s">
        <v>385</v>
      </c>
      <c r="D1536" s="250">
        <v>1</v>
      </c>
      <c r="E1536" s="193" t="s">
        <v>83</v>
      </c>
      <c r="F1536" s="295">
        <v>170</v>
      </c>
      <c r="G1536" s="255">
        <f>D1536*F1536</f>
        <v>170</v>
      </c>
      <c r="H1536" s="188"/>
    </row>
    <row r="1537" spans="1:8">
      <c r="A1537" s="189"/>
      <c r="B1537" s="212"/>
      <c r="C1537" s="190" t="s">
        <v>386</v>
      </c>
      <c r="D1537" s="197">
        <v>0.11</v>
      </c>
      <c r="E1537" s="193" t="s">
        <v>41</v>
      </c>
      <c r="F1537" s="314">
        <v>25</v>
      </c>
      <c r="G1537" s="255">
        <f>D1537*F1537</f>
        <v>2.75</v>
      </c>
      <c r="H1537" s="188"/>
    </row>
    <row r="1538" spans="1:8">
      <c r="A1538" s="320"/>
      <c r="B1538" s="321"/>
      <c r="C1538" s="190" t="s">
        <v>375</v>
      </c>
      <c r="D1538" s="197">
        <v>2</v>
      </c>
      <c r="E1538" s="193" t="s">
        <v>83</v>
      </c>
      <c r="F1538" s="314">
        <v>5</v>
      </c>
      <c r="G1538" s="255">
        <f>D1538*F1538</f>
        <v>10</v>
      </c>
      <c r="H1538" s="327"/>
    </row>
    <row r="1539" spans="1:8">
      <c r="A1539" s="320"/>
      <c r="B1539" s="321"/>
      <c r="C1539" s="190" t="s">
        <v>629</v>
      </c>
      <c r="D1539" s="197">
        <v>1</v>
      </c>
      <c r="E1539" s="193" t="s">
        <v>83</v>
      </c>
      <c r="F1539" s="314">
        <v>100</v>
      </c>
      <c r="G1539" s="255">
        <f>D1539*F1539</f>
        <v>100</v>
      </c>
      <c r="H1539" s="327"/>
    </row>
    <row r="1540" spans="1:8">
      <c r="A1540" s="199"/>
      <c r="B1540" s="200"/>
      <c r="C1540" s="201" t="s">
        <v>630</v>
      </c>
      <c r="D1540" s="202">
        <v>1</v>
      </c>
      <c r="E1540" s="203" t="s">
        <v>83</v>
      </c>
      <c r="F1540" s="204" t="s">
        <v>54</v>
      </c>
      <c r="G1540" s="252">
        <f>SUM(G1533:G1539)</f>
        <v>355.67</v>
      </c>
      <c r="H1540" s="253" t="s">
        <v>389</v>
      </c>
    </row>
    <row r="1541" spans="1:8">
      <c r="A1541" s="305">
        <v>12.42</v>
      </c>
      <c r="B1541" s="284" t="s">
        <v>642</v>
      </c>
      <c r="C1541" s="191"/>
      <c r="D1541" s="287" t="s">
        <v>63</v>
      </c>
      <c r="E1541" s="288" t="s">
        <v>63</v>
      </c>
      <c r="F1541" s="295" t="s">
        <v>63</v>
      </c>
      <c r="G1541" s="315" t="s">
        <v>63</v>
      </c>
      <c r="H1541" s="316" t="s">
        <v>63</v>
      </c>
    </row>
    <row r="1542" spans="1:8">
      <c r="A1542" s="189"/>
      <c r="B1542" s="184" t="s">
        <v>641</v>
      </c>
      <c r="C1542" s="190"/>
      <c r="D1542" s="197" t="s">
        <v>63</v>
      </c>
      <c r="E1542" s="193" t="s">
        <v>63</v>
      </c>
      <c r="F1542" s="194" t="s">
        <v>63</v>
      </c>
      <c r="G1542" s="255" t="s">
        <v>63</v>
      </c>
      <c r="H1542" s="312" t="s">
        <v>63</v>
      </c>
    </row>
    <row r="1543" spans="1:8">
      <c r="A1543" s="189"/>
      <c r="B1543" s="212"/>
      <c r="C1543" s="190" t="s">
        <v>636</v>
      </c>
      <c r="D1543" s="250">
        <v>1</v>
      </c>
      <c r="E1543" s="193" t="s">
        <v>83</v>
      </c>
      <c r="F1543" s="194">
        <v>78.33</v>
      </c>
      <c r="G1543" s="255">
        <f>D1543*F1543</f>
        <v>78.33</v>
      </c>
      <c r="H1543" s="317" t="s">
        <v>316</v>
      </c>
    </row>
    <row r="1544" spans="1:8">
      <c r="A1544" s="189"/>
      <c r="B1544" s="212"/>
      <c r="C1544" s="190" t="s">
        <v>385</v>
      </c>
      <c r="D1544" s="250">
        <v>1</v>
      </c>
      <c r="E1544" s="193" t="s">
        <v>83</v>
      </c>
      <c r="F1544" s="295">
        <v>170</v>
      </c>
      <c r="G1544" s="255">
        <f>D1544*F1544</f>
        <v>170</v>
      </c>
      <c r="H1544" s="188"/>
    </row>
    <row r="1545" spans="1:8">
      <c r="A1545" s="189"/>
      <c r="B1545" s="212"/>
      <c r="C1545" s="190" t="s">
        <v>386</v>
      </c>
      <c r="D1545" s="197">
        <v>0.11</v>
      </c>
      <c r="E1545" s="193" t="s">
        <v>41</v>
      </c>
      <c r="F1545" s="314">
        <v>25</v>
      </c>
      <c r="G1545" s="255">
        <f>D1545*F1545</f>
        <v>2.75</v>
      </c>
      <c r="H1545" s="188"/>
    </row>
    <row r="1546" spans="1:8">
      <c r="A1546" s="320"/>
      <c r="B1546" s="321"/>
      <c r="C1546" s="190" t="s">
        <v>375</v>
      </c>
      <c r="D1546" s="197">
        <v>2</v>
      </c>
      <c r="E1546" s="193" t="s">
        <v>83</v>
      </c>
      <c r="F1546" s="314">
        <v>5</v>
      </c>
      <c r="G1546" s="255">
        <f>D1546*F1546</f>
        <v>10</v>
      </c>
      <c r="H1546" s="327"/>
    </row>
    <row r="1547" spans="1:8">
      <c r="A1547" s="320"/>
      <c r="B1547" s="321"/>
      <c r="C1547" s="190" t="s">
        <v>629</v>
      </c>
      <c r="D1547" s="197">
        <v>1</v>
      </c>
      <c r="E1547" s="193" t="s">
        <v>83</v>
      </c>
      <c r="F1547" s="314">
        <v>100</v>
      </c>
      <c r="G1547" s="255">
        <f>D1547*F1547</f>
        <v>100</v>
      </c>
      <c r="H1547" s="327"/>
    </row>
    <row r="1548" spans="1:8" ht="21.75" thickBot="1">
      <c r="A1548" s="216"/>
      <c r="B1548" s="217"/>
      <c r="C1548" s="218" t="s">
        <v>630</v>
      </c>
      <c r="D1548" s="219">
        <v>1</v>
      </c>
      <c r="E1548" s="258" t="s">
        <v>83</v>
      </c>
      <c r="F1548" s="259" t="s">
        <v>54</v>
      </c>
      <c r="G1548" s="260">
        <f>SUM(G1541:G1547)</f>
        <v>361.08</v>
      </c>
      <c r="H1548" s="188" t="s">
        <v>389</v>
      </c>
    </row>
    <row r="1549" spans="1:8">
      <c r="A1549" s="223"/>
      <c r="B1549" s="223"/>
      <c r="C1549" s="223"/>
      <c r="D1549" s="224"/>
      <c r="E1549" s="261"/>
      <c r="F1549" s="262"/>
      <c r="G1549" s="548" t="str">
        <f>$G$37</f>
        <v xml:space="preserve"> เมษายน 2549</v>
      </c>
      <c r="H1549" s="545"/>
    </row>
    <row r="1550" spans="1:8" ht="21.75">
      <c r="A1550" s="533" t="s">
        <v>643</v>
      </c>
      <c r="B1550" s="533"/>
      <c r="C1550" s="533"/>
      <c r="D1550" s="533"/>
      <c r="E1550" s="533"/>
      <c r="F1550" s="533"/>
      <c r="G1550" s="533"/>
      <c r="H1550" s="533"/>
    </row>
    <row r="1551" spans="1:8" ht="22.5" thickBot="1">
      <c r="A1551" s="547" t="s">
        <v>123</v>
      </c>
      <c r="B1551" s="547"/>
      <c r="C1551" s="547"/>
      <c r="D1551" s="547"/>
      <c r="E1551" s="547"/>
      <c r="F1551" s="547"/>
      <c r="G1551" s="547"/>
      <c r="H1551" s="547"/>
    </row>
    <row r="1552" spans="1:8">
      <c r="A1552" s="535" t="s">
        <v>91</v>
      </c>
      <c r="B1552" s="537" t="s">
        <v>0</v>
      </c>
      <c r="C1552" s="538"/>
      <c r="D1552" s="541" t="s">
        <v>1</v>
      </c>
      <c r="E1552" s="541" t="s">
        <v>2</v>
      </c>
      <c r="F1552" s="171" t="s">
        <v>104</v>
      </c>
      <c r="G1552" s="172" t="s">
        <v>105</v>
      </c>
      <c r="H1552" s="543" t="s">
        <v>12</v>
      </c>
    </row>
    <row r="1553" spans="1:8">
      <c r="A1553" s="536"/>
      <c r="B1553" s="539"/>
      <c r="C1553" s="540"/>
      <c r="D1553" s="542"/>
      <c r="E1553" s="542"/>
      <c r="F1553" s="173" t="s">
        <v>93</v>
      </c>
      <c r="G1553" s="174" t="s">
        <v>93</v>
      </c>
      <c r="H1553" s="544"/>
    </row>
    <row r="1554" spans="1:8" ht="21.75">
      <c r="A1554" s="337">
        <v>13</v>
      </c>
      <c r="B1554" s="176" t="s">
        <v>644</v>
      </c>
      <c r="C1554" s="338"/>
      <c r="D1554" s="185"/>
      <c r="E1554" s="185"/>
      <c r="F1554" s="186"/>
      <c r="G1554" s="187" t="s">
        <v>63</v>
      </c>
      <c r="H1554" s="188"/>
    </row>
    <row r="1555" spans="1:8">
      <c r="A1555" s="207">
        <v>13.1</v>
      </c>
      <c r="B1555" s="184" t="s">
        <v>645</v>
      </c>
      <c r="C1555" s="190"/>
      <c r="D1555" s="197" t="s">
        <v>63</v>
      </c>
      <c r="E1555" s="193" t="s">
        <v>63</v>
      </c>
      <c r="F1555" s="194" t="s">
        <v>63</v>
      </c>
      <c r="G1555" s="255" t="s">
        <v>63</v>
      </c>
      <c r="H1555" s="312" t="s">
        <v>63</v>
      </c>
    </row>
    <row r="1556" spans="1:8">
      <c r="A1556" s="189"/>
      <c r="B1556" s="212"/>
      <c r="C1556" s="190" t="s">
        <v>646</v>
      </c>
      <c r="D1556" s="197">
        <v>0.2</v>
      </c>
      <c r="E1556" s="193" t="s">
        <v>41</v>
      </c>
      <c r="F1556" s="194">
        <v>10</v>
      </c>
      <c r="G1556" s="255">
        <f>D1556*F1556</f>
        <v>2</v>
      </c>
      <c r="H1556" s="312" t="s">
        <v>63</v>
      </c>
    </row>
    <row r="1557" spans="1:8">
      <c r="A1557" s="189"/>
      <c r="B1557" s="212"/>
      <c r="C1557" s="190" t="s">
        <v>647</v>
      </c>
      <c r="D1557" s="197">
        <f>1/28</f>
        <v>3.5714285714285712E-2</v>
      </c>
      <c r="E1557" s="193" t="s">
        <v>648</v>
      </c>
      <c r="F1557" s="295">
        <v>383.18</v>
      </c>
      <c r="G1557" s="255">
        <f>D1557*F1557</f>
        <v>13.684999999999999</v>
      </c>
      <c r="H1557" s="188"/>
    </row>
    <row r="1558" spans="1:8">
      <c r="A1558" s="189"/>
      <c r="B1558" s="212"/>
      <c r="C1558" s="190" t="s">
        <v>649</v>
      </c>
      <c r="D1558" s="197">
        <f>1/20</f>
        <v>0.05</v>
      </c>
      <c r="E1558" s="193" t="s">
        <v>648</v>
      </c>
      <c r="F1558" s="314">
        <v>383.18</v>
      </c>
      <c r="G1558" s="195">
        <f>D1558*F1558*2</f>
        <v>38.318000000000005</v>
      </c>
      <c r="H1558" s="188"/>
    </row>
    <row r="1559" spans="1:8">
      <c r="A1559" s="189"/>
      <c r="B1559" s="212"/>
      <c r="C1559" s="190" t="s">
        <v>650</v>
      </c>
      <c r="D1559" s="197">
        <v>1</v>
      </c>
      <c r="E1559" s="193" t="s">
        <v>113</v>
      </c>
      <c r="F1559" s="198">
        <v>1.44E-2</v>
      </c>
      <c r="G1559" s="255">
        <f>D1559*F1559</f>
        <v>1.44E-2</v>
      </c>
      <c r="H1559" s="188"/>
    </row>
    <row r="1560" spans="1:8">
      <c r="A1560" s="199"/>
      <c r="B1560" s="200"/>
      <c r="C1560" s="201" t="s">
        <v>651</v>
      </c>
      <c r="D1560" s="202">
        <v>1</v>
      </c>
      <c r="E1560" s="203" t="s">
        <v>83</v>
      </c>
      <c r="F1560" s="204" t="s">
        <v>54</v>
      </c>
      <c r="G1560" s="252">
        <f>SUM(G1556:G1559)</f>
        <v>54.017400000000002</v>
      </c>
      <c r="H1560" s="206" t="s">
        <v>115</v>
      </c>
    </row>
    <row r="1561" spans="1:8">
      <c r="A1561" s="207">
        <v>13.2</v>
      </c>
      <c r="B1561" s="184" t="s">
        <v>652</v>
      </c>
      <c r="C1561" s="190"/>
      <c r="D1561" s="197" t="s">
        <v>63</v>
      </c>
      <c r="E1561" s="193" t="s">
        <v>63</v>
      </c>
      <c r="F1561" s="194" t="s">
        <v>63</v>
      </c>
      <c r="G1561" s="255" t="s">
        <v>63</v>
      </c>
      <c r="H1561" s="312" t="s">
        <v>63</v>
      </c>
    </row>
    <row r="1562" spans="1:8">
      <c r="A1562" s="189"/>
      <c r="B1562" s="212"/>
      <c r="C1562" s="190" t="s">
        <v>646</v>
      </c>
      <c r="D1562" s="197">
        <v>0.2</v>
      </c>
      <c r="E1562" s="193" t="s">
        <v>41</v>
      </c>
      <c r="F1562" s="194">
        <v>10</v>
      </c>
      <c r="G1562" s="255">
        <f>D1562*F1562</f>
        <v>2</v>
      </c>
      <c r="H1562" s="312" t="s">
        <v>63</v>
      </c>
    </row>
    <row r="1563" spans="1:8">
      <c r="A1563" s="189"/>
      <c r="B1563" s="212"/>
      <c r="C1563" s="190" t="s">
        <v>653</v>
      </c>
      <c r="D1563" s="197">
        <f>1/28</f>
        <v>3.5714285714285712E-2</v>
      </c>
      <c r="E1563" s="193" t="s">
        <v>648</v>
      </c>
      <c r="F1563" s="295">
        <v>299.07</v>
      </c>
      <c r="G1563" s="255">
        <f>D1563*F1563</f>
        <v>10.681071428571428</v>
      </c>
      <c r="H1563" s="188"/>
    </row>
    <row r="1564" spans="1:8">
      <c r="A1564" s="189"/>
      <c r="B1564" s="212"/>
      <c r="C1564" s="190" t="s">
        <v>654</v>
      </c>
      <c r="D1564" s="197">
        <f>1/20</f>
        <v>0.05</v>
      </c>
      <c r="E1564" s="193" t="s">
        <v>648</v>
      </c>
      <c r="F1564" s="314">
        <v>299.07</v>
      </c>
      <c r="G1564" s="255">
        <f>D1564*F1564*2</f>
        <v>29.907</v>
      </c>
      <c r="H1564" s="188"/>
    </row>
    <row r="1565" spans="1:8">
      <c r="A1565" s="189"/>
      <c r="B1565" s="212"/>
      <c r="C1565" s="190" t="s">
        <v>650</v>
      </c>
      <c r="D1565" s="197">
        <v>1</v>
      </c>
      <c r="E1565" s="193" t="s">
        <v>113</v>
      </c>
      <c r="F1565" s="198">
        <v>1.44E-2</v>
      </c>
      <c r="G1565" s="255">
        <f>D1565*F1565</f>
        <v>1.44E-2</v>
      </c>
      <c r="H1565" s="188"/>
    </row>
    <row r="1566" spans="1:8">
      <c r="A1566" s="199"/>
      <c r="B1566" s="200"/>
      <c r="C1566" s="201" t="s">
        <v>655</v>
      </c>
      <c r="D1566" s="202">
        <v>1</v>
      </c>
      <c r="E1566" s="203" t="s">
        <v>83</v>
      </c>
      <c r="F1566" s="204" t="s">
        <v>54</v>
      </c>
      <c r="G1566" s="252">
        <f>SUM(G1562:G1565)+0.93</f>
        <v>43.532471428571426</v>
      </c>
      <c r="H1566" s="206" t="s">
        <v>115</v>
      </c>
    </row>
    <row r="1567" spans="1:8">
      <c r="A1567" s="207">
        <v>13.3</v>
      </c>
      <c r="B1567" s="184" t="s">
        <v>656</v>
      </c>
      <c r="C1567" s="190"/>
      <c r="D1567" s="197" t="s">
        <v>63</v>
      </c>
      <c r="E1567" s="193" t="s">
        <v>63</v>
      </c>
      <c r="F1567" s="194" t="s">
        <v>63</v>
      </c>
      <c r="G1567" s="255" t="s">
        <v>63</v>
      </c>
      <c r="H1567" s="312" t="s">
        <v>63</v>
      </c>
    </row>
    <row r="1568" spans="1:8">
      <c r="A1568" s="189"/>
      <c r="B1568" s="212"/>
      <c r="C1568" s="190" t="s">
        <v>646</v>
      </c>
      <c r="D1568" s="197">
        <v>0.2</v>
      </c>
      <c r="E1568" s="193" t="s">
        <v>41</v>
      </c>
      <c r="F1568" s="194">
        <v>10</v>
      </c>
      <c r="G1568" s="255">
        <f>D1568*F1568</f>
        <v>2</v>
      </c>
      <c r="H1568" s="312" t="s">
        <v>63</v>
      </c>
    </row>
    <row r="1569" spans="1:8">
      <c r="A1569" s="189"/>
      <c r="B1569" s="212"/>
      <c r="C1569" s="190" t="s">
        <v>657</v>
      </c>
      <c r="D1569" s="197">
        <f>1/28</f>
        <v>3.5714285714285712E-2</v>
      </c>
      <c r="E1569" s="193" t="s">
        <v>648</v>
      </c>
      <c r="F1569" s="295">
        <v>500</v>
      </c>
      <c r="G1569" s="255">
        <f>D1569*F1569</f>
        <v>17.857142857142858</v>
      </c>
      <c r="H1569" s="188"/>
    </row>
    <row r="1570" spans="1:8">
      <c r="A1570" s="189"/>
      <c r="B1570" s="212"/>
      <c r="C1570" s="190" t="s">
        <v>658</v>
      </c>
      <c r="D1570" s="197">
        <f>1/20</f>
        <v>0.05</v>
      </c>
      <c r="E1570" s="193" t="s">
        <v>648</v>
      </c>
      <c r="F1570" s="314">
        <v>500</v>
      </c>
      <c r="G1570" s="255">
        <f>D1570*F1570</f>
        <v>25</v>
      </c>
      <c r="H1570" s="188"/>
    </row>
    <row r="1571" spans="1:8">
      <c r="A1571" s="189"/>
      <c r="B1571" s="212"/>
      <c r="C1571" s="190" t="s">
        <v>659</v>
      </c>
      <c r="D1571" s="197">
        <v>0.01</v>
      </c>
      <c r="E1571" s="193" t="s">
        <v>648</v>
      </c>
      <c r="F1571" s="314">
        <v>250</v>
      </c>
      <c r="G1571" s="255">
        <f>D1571*F1571</f>
        <v>2.5</v>
      </c>
      <c r="H1571" s="188"/>
    </row>
    <row r="1572" spans="1:8">
      <c r="A1572" s="199"/>
      <c r="B1572" s="200"/>
      <c r="C1572" s="201" t="s">
        <v>660</v>
      </c>
      <c r="D1572" s="202">
        <v>1</v>
      </c>
      <c r="E1572" s="203" t="s">
        <v>83</v>
      </c>
      <c r="F1572" s="204" t="s">
        <v>54</v>
      </c>
      <c r="G1572" s="252">
        <f>SUM(G1568:G1571)</f>
        <v>47.357142857142861</v>
      </c>
      <c r="H1572" s="206" t="s">
        <v>115</v>
      </c>
    </row>
    <row r="1573" spans="1:8">
      <c r="A1573" s="207">
        <v>13.4</v>
      </c>
      <c r="B1573" s="184" t="s">
        <v>661</v>
      </c>
      <c r="C1573" s="190"/>
      <c r="D1573" s="197" t="s">
        <v>63</v>
      </c>
      <c r="E1573" s="193" t="s">
        <v>63</v>
      </c>
      <c r="F1573" s="194" t="s">
        <v>63</v>
      </c>
      <c r="G1573" s="255" t="s">
        <v>63</v>
      </c>
      <c r="H1573" s="312" t="s">
        <v>63</v>
      </c>
    </row>
    <row r="1574" spans="1:8">
      <c r="A1574" s="189"/>
      <c r="B1574" s="212"/>
      <c r="C1574" s="190" t="s">
        <v>662</v>
      </c>
      <c r="D1574" s="197">
        <v>0.2</v>
      </c>
      <c r="E1574" s="193" t="s">
        <v>41</v>
      </c>
      <c r="F1574" s="194">
        <v>20</v>
      </c>
      <c r="G1574" s="255">
        <f>D1574*F1574</f>
        <v>4</v>
      </c>
      <c r="H1574" s="312" t="s">
        <v>63</v>
      </c>
    </row>
    <row r="1575" spans="1:8">
      <c r="A1575" s="189"/>
      <c r="B1575" s="212"/>
      <c r="C1575" s="190" t="s">
        <v>663</v>
      </c>
      <c r="D1575" s="197">
        <f>1/28</f>
        <v>3.5714285714285712E-2</v>
      </c>
      <c r="E1575" s="193" t="s">
        <v>648</v>
      </c>
      <c r="F1575" s="295">
        <v>416.5</v>
      </c>
      <c r="G1575" s="255">
        <f>D1575*F1575</f>
        <v>14.875</v>
      </c>
      <c r="H1575" s="188"/>
    </row>
    <row r="1576" spans="1:8">
      <c r="A1576" s="189"/>
      <c r="B1576" s="212"/>
      <c r="C1576" s="190" t="s">
        <v>664</v>
      </c>
      <c r="D1576" s="197">
        <f>1/18</f>
        <v>5.5555555555555552E-2</v>
      </c>
      <c r="E1576" s="193" t="s">
        <v>648</v>
      </c>
      <c r="F1576" s="314">
        <v>483</v>
      </c>
      <c r="G1576" s="255">
        <f>D1576*F1576</f>
        <v>26.833333333333332</v>
      </c>
      <c r="H1576" s="188"/>
    </row>
    <row r="1577" spans="1:8">
      <c r="A1577" s="189"/>
      <c r="B1577" s="212"/>
      <c r="C1577" s="190" t="s">
        <v>665</v>
      </c>
      <c r="D1577" s="197">
        <v>0.01</v>
      </c>
      <c r="E1577" s="193" t="s">
        <v>648</v>
      </c>
      <c r="F1577" s="314">
        <v>435</v>
      </c>
      <c r="G1577" s="255">
        <f>D1577*F1577</f>
        <v>4.3500000000000005</v>
      </c>
      <c r="H1577" s="188"/>
    </row>
    <row r="1578" spans="1:8">
      <c r="A1578" s="199"/>
      <c r="B1578" s="200"/>
      <c r="C1578" s="201" t="s">
        <v>666</v>
      </c>
      <c r="D1578" s="202">
        <v>1</v>
      </c>
      <c r="E1578" s="203" t="s">
        <v>83</v>
      </c>
      <c r="F1578" s="204" t="s">
        <v>54</v>
      </c>
      <c r="G1578" s="252">
        <f>SUM(G1574:G1577)</f>
        <v>50.05833333333333</v>
      </c>
      <c r="H1578" s="206" t="s">
        <v>115</v>
      </c>
    </row>
    <row r="1579" spans="1:8">
      <c r="A1579" s="207">
        <v>13.5</v>
      </c>
      <c r="B1579" s="184" t="s">
        <v>667</v>
      </c>
      <c r="C1579" s="190"/>
      <c r="D1579" s="197" t="s">
        <v>63</v>
      </c>
      <c r="E1579" s="193" t="s">
        <v>63</v>
      </c>
      <c r="F1579" s="194" t="s">
        <v>63</v>
      </c>
      <c r="G1579" s="255" t="s">
        <v>63</v>
      </c>
      <c r="H1579" s="312" t="s">
        <v>63</v>
      </c>
    </row>
    <row r="1580" spans="1:8">
      <c r="A1580" s="189"/>
      <c r="B1580" s="212"/>
      <c r="C1580" s="190" t="s">
        <v>662</v>
      </c>
      <c r="D1580" s="197">
        <v>0.2</v>
      </c>
      <c r="E1580" s="193" t="s">
        <v>41</v>
      </c>
      <c r="F1580" s="194">
        <v>10</v>
      </c>
      <c r="G1580" s="255">
        <f>D1580*F1580</f>
        <v>2</v>
      </c>
      <c r="H1580" s="312" t="s">
        <v>63</v>
      </c>
    </row>
    <row r="1581" spans="1:8">
      <c r="A1581" s="189"/>
      <c r="B1581" s="212"/>
      <c r="C1581" s="190" t="s">
        <v>663</v>
      </c>
      <c r="D1581" s="197">
        <f>1/28</f>
        <v>3.5714285714285712E-2</v>
      </c>
      <c r="E1581" s="193" t="s">
        <v>648</v>
      </c>
      <c r="F1581" s="295">
        <v>500</v>
      </c>
      <c r="G1581" s="255">
        <f>D1581*F1581</f>
        <v>17.857142857142858</v>
      </c>
      <c r="H1581" s="188"/>
    </row>
    <row r="1582" spans="1:8">
      <c r="A1582" s="189"/>
      <c r="B1582" s="212"/>
      <c r="C1582" s="190" t="s">
        <v>664</v>
      </c>
      <c r="D1582" s="197">
        <f>1/18</f>
        <v>5.5555555555555552E-2</v>
      </c>
      <c r="E1582" s="193" t="s">
        <v>648</v>
      </c>
      <c r="F1582" s="314">
        <v>0</v>
      </c>
      <c r="G1582" s="255">
        <f>D1582*F1582</f>
        <v>0</v>
      </c>
      <c r="H1582" s="188"/>
    </row>
    <row r="1583" spans="1:8">
      <c r="A1583" s="189"/>
      <c r="B1583" s="212"/>
      <c r="C1583" s="190" t="s">
        <v>665</v>
      </c>
      <c r="D1583" s="197">
        <v>0.01</v>
      </c>
      <c r="E1583" s="193" t="s">
        <v>648</v>
      </c>
      <c r="F1583" s="314">
        <v>327.10000000000002</v>
      </c>
      <c r="G1583" s="255">
        <f>D1583*F1583</f>
        <v>3.2710000000000004</v>
      </c>
      <c r="H1583" s="188"/>
    </row>
    <row r="1584" spans="1:8">
      <c r="A1584" s="189"/>
      <c r="B1584" s="212"/>
      <c r="C1584" s="190" t="s">
        <v>668</v>
      </c>
      <c r="D1584" s="192">
        <v>1</v>
      </c>
      <c r="E1584" s="193" t="s">
        <v>83</v>
      </c>
      <c r="F1584" s="213" t="s">
        <v>54</v>
      </c>
      <c r="G1584" s="292">
        <f>SUM(G1580:G1583)</f>
        <v>23.128142857142858</v>
      </c>
      <c r="H1584" s="215" t="s">
        <v>115</v>
      </c>
    </row>
    <row r="1585" spans="1:8" ht="21.75" thickBot="1">
      <c r="A1585" s="351"/>
      <c r="B1585" s="352"/>
      <c r="C1585" s="353" t="s">
        <v>63</v>
      </c>
      <c r="D1585" s="354" t="s">
        <v>63</v>
      </c>
      <c r="E1585" s="355" t="s">
        <v>63</v>
      </c>
      <c r="F1585" s="356" t="s">
        <v>63</v>
      </c>
      <c r="G1585" s="357" t="s">
        <v>63</v>
      </c>
      <c r="H1585" s="358" t="s">
        <v>63</v>
      </c>
    </row>
    <row r="1586" spans="1:8">
      <c r="G1586" s="545" t="str">
        <f>$G$37</f>
        <v xml:space="preserve"> เมษายน 2549</v>
      </c>
      <c r="H1586" s="545"/>
    </row>
  </sheetData>
  <mergeCells count="337">
    <mergeCell ref="G1586:H1586"/>
    <mergeCell ref="G1549:H1549"/>
    <mergeCell ref="A1550:H1550"/>
    <mergeCell ref="A1551:H1551"/>
    <mergeCell ref="A1552:A1553"/>
    <mergeCell ref="B1552:C1553"/>
    <mergeCell ref="D1552:D1553"/>
    <mergeCell ref="E1552:E1553"/>
    <mergeCell ref="H1552:H1553"/>
    <mergeCell ref="G1512:H1512"/>
    <mergeCell ref="A1513:H1513"/>
    <mergeCell ref="A1514:H1514"/>
    <mergeCell ref="A1515:A1516"/>
    <mergeCell ref="B1515:C1516"/>
    <mergeCell ref="D1515:D1516"/>
    <mergeCell ref="E1515:E1516"/>
    <mergeCell ref="H1515:H1516"/>
    <mergeCell ref="G1475:H1475"/>
    <mergeCell ref="A1476:H1476"/>
    <mergeCell ref="A1477:H1477"/>
    <mergeCell ref="A1478:A1479"/>
    <mergeCell ref="B1478:C1479"/>
    <mergeCell ref="D1478:D1479"/>
    <mergeCell ref="E1478:E1479"/>
    <mergeCell ref="H1478:H1479"/>
    <mergeCell ref="G1438:H1438"/>
    <mergeCell ref="A1439:H1439"/>
    <mergeCell ref="A1440:H1440"/>
    <mergeCell ref="A1441:A1442"/>
    <mergeCell ref="B1441:C1442"/>
    <mergeCell ref="D1441:D1442"/>
    <mergeCell ref="E1441:E1442"/>
    <mergeCell ref="H1441:H1442"/>
    <mergeCell ref="G1398:H1398"/>
    <mergeCell ref="A1399:H1399"/>
    <mergeCell ref="A1400:H1400"/>
    <mergeCell ref="A1401:A1402"/>
    <mergeCell ref="B1401:C1402"/>
    <mergeCell ref="D1401:D1402"/>
    <mergeCell ref="E1401:E1402"/>
    <mergeCell ref="H1401:H1402"/>
    <mergeCell ref="G1360:H1360"/>
    <mergeCell ref="A1361:H1361"/>
    <mergeCell ref="A1362:H1362"/>
    <mergeCell ref="A1363:A1364"/>
    <mergeCell ref="B1363:C1364"/>
    <mergeCell ref="D1363:D1364"/>
    <mergeCell ref="E1363:E1364"/>
    <mergeCell ref="H1363:H1364"/>
    <mergeCell ref="G1323:H1323"/>
    <mergeCell ref="A1324:H1324"/>
    <mergeCell ref="A1325:H1325"/>
    <mergeCell ref="A1326:A1327"/>
    <mergeCell ref="B1326:C1327"/>
    <mergeCell ref="D1326:D1327"/>
    <mergeCell ref="E1326:E1327"/>
    <mergeCell ref="H1326:H1327"/>
    <mergeCell ref="G1286:H1286"/>
    <mergeCell ref="A1287:H1287"/>
    <mergeCell ref="A1288:H1288"/>
    <mergeCell ref="A1289:A1290"/>
    <mergeCell ref="B1289:C1290"/>
    <mergeCell ref="D1289:D1290"/>
    <mergeCell ref="E1289:E1290"/>
    <mergeCell ref="H1289:H1290"/>
    <mergeCell ref="G1249:H1249"/>
    <mergeCell ref="A1250:H1250"/>
    <mergeCell ref="A1251:H1251"/>
    <mergeCell ref="A1252:A1253"/>
    <mergeCell ref="B1252:C1253"/>
    <mergeCell ref="D1252:D1253"/>
    <mergeCell ref="E1252:E1253"/>
    <mergeCell ref="H1252:H1253"/>
    <mergeCell ref="G1212:H1212"/>
    <mergeCell ref="A1213:H1213"/>
    <mergeCell ref="A1214:H1214"/>
    <mergeCell ref="A1215:A1216"/>
    <mergeCell ref="B1215:C1216"/>
    <mergeCell ref="D1215:D1216"/>
    <mergeCell ref="E1215:E1216"/>
    <mergeCell ref="H1215:H1216"/>
    <mergeCell ref="G1175:H1175"/>
    <mergeCell ref="A1176:H1176"/>
    <mergeCell ref="A1177:H1177"/>
    <mergeCell ref="A1178:A1179"/>
    <mergeCell ref="B1178:C1179"/>
    <mergeCell ref="D1178:D1179"/>
    <mergeCell ref="E1178:E1179"/>
    <mergeCell ref="H1178:H1179"/>
    <mergeCell ref="G1138:H1138"/>
    <mergeCell ref="A1139:H1139"/>
    <mergeCell ref="A1140:H1140"/>
    <mergeCell ref="A1141:A1142"/>
    <mergeCell ref="B1141:C1142"/>
    <mergeCell ref="D1141:D1142"/>
    <mergeCell ref="E1141:E1142"/>
    <mergeCell ref="H1141:H1142"/>
    <mergeCell ref="G1101:H1101"/>
    <mergeCell ref="A1102:H1102"/>
    <mergeCell ref="A1103:H1103"/>
    <mergeCell ref="A1104:A1105"/>
    <mergeCell ref="B1104:C1105"/>
    <mergeCell ref="D1104:D1105"/>
    <mergeCell ref="E1104:E1105"/>
    <mergeCell ref="H1104:H1105"/>
    <mergeCell ref="G1064:H1064"/>
    <mergeCell ref="A1065:H1065"/>
    <mergeCell ref="A1066:H1066"/>
    <mergeCell ref="A1067:A1068"/>
    <mergeCell ref="B1067:C1068"/>
    <mergeCell ref="D1067:D1068"/>
    <mergeCell ref="E1067:E1068"/>
    <mergeCell ref="H1067:H1068"/>
    <mergeCell ref="G1027:H1027"/>
    <mergeCell ref="A1028:H1028"/>
    <mergeCell ref="A1029:H1029"/>
    <mergeCell ref="A1030:A1031"/>
    <mergeCell ref="B1030:C1031"/>
    <mergeCell ref="D1030:D1031"/>
    <mergeCell ref="E1030:E1031"/>
    <mergeCell ref="H1030:H1031"/>
    <mergeCell ref="G989:H989"/>
    <mergeCell ref="A990:H990"/>
    <mergeCell ref="A991:H991"/>
    <mergeCell ref="A992:A993"/>
    <mergeCell ref="B992:C993"/>
    <mergeCell ref="D992:D993"/>
    <mergeCell ref="E992:E993"/>
    <mergeCell ref="H992:H993"/>
    <mergeCell ref="G952:H952"/>
    <mergeCell ref="A953:H953"/>
    <mergeCell ref="A954:H954"/>
    <mergeCell ref="A955:A956"/>
    <mergeCell ref="B955:C956"/>
    <mergeCell ref="D955:D956"/>
    <mergeCell ref="E955:E956"/>
    <mergeCell ref="H955:H956"/>
    <mergeCell ref="G906:H906"/>
    <mergeCell ref="A907:H907"/>
    <mergeCell ref="A908:H908"/>
    <mergeCell ref="A909:A910"/>
    <mergeCell ref="B909:C910"/>
    <mergeCell ref="D909:D910"/>
    <mergeCell ref="E909:E910"/>
    <mergeCell ref="H909:H910"/>
    <mergeCell ref="G869:H869"/>
    <mergeCell ref="A870:H870"/>
    <mergeCell ref="A871:H871"/>
    <mergeCell ref="A872:A873"/>
    <mergeCell ref="B872:C873"/>
    <mergeCell ref="D872:D873"/>
    <mergeCell ref="E872:E873"/>
    <mergeCell ref="H872:H873"/>
    <mergeCell ref="G829:H829"/>
    <mergeCell ref="A830:H830"/>
    <mergeCell ref="A831:H831"/>
    <mergeCell ref="A832:A833"/>
    <mergeCell ref="B832:C833"/>
    <mergeCell ref="D832:D833"/>
    <mergeCell ref="E832:E833"/>
    <mergeCell ref="H832:H833"/>
    <mergeCell ref="G791:H791"/>
    <mergeCell ref="A792:H792"/>
    <mergeCell ref="A793:H793"/>
    <mergeCell ref="A794:A795"/>
    <mergeCell ref="B794:C795"/>
    <mergeCell ref="D794:D795"/>
    <mergeCell ref="E794:E795"/>
    <mergeCell ref="H794:H795"/>
    <mergeCell ref="G754:H754"/>
    <mergeCell ref="A755:H755"/>
    <mergeCell ref="A756:H756"/>
    <mergeCell ref="A757:A758"/>
    <mergeCell ref="B757:C758"/>
    <mergeCell ref="D757:D758"/>
    <mergeCell ref="E757:E758"/>
    <mergeCell ref="H757:H758"/>
    <mergeCell ref="G714:H714"/>
    <mergeCell ref="A715:H715"/>
    <mergeCell ref="A716:H716"/>
    <mergeCell ref="A717:A718"/>
    <mergeCell ref="B717:C718"/>
    <mergeCell ref="D717:D718"/>
    <mergeCell ref="E717:E718"/>
    <mergeCell ref="H717:H718"/>
    <mergeCell ref="G677:H677"/>
    <mergeCell ref="A678:H678"/>
    <mergeCell ref="A679:H679"/>
    <mergeCell ref="A680:A681"/>
    <mergeCell ref="B680:C681"/>
    <mergeCell ref="D680:D681"/>
    <mergeCell ref="E680:E681"/>
    <mergeCell ref="H680:H681"/>
    <mergeCell ref="G640:H640"/>
    <mergeCell ref="A641:H641"/>
    <mergeCell ref="A642:H642"/>
    <mergeCell ref="A643:A644"/>
    <mergeCell ref="B643:C644"/>
    <mergeCell ref="D643:D644"/>
    <mergeCell ref="E643:E644"/>
    <mergeCell ref="H643:H644"/>
    <mergeCell ref="G603:H603"/>
    <mergeCell ref="A604:H604"/>
    <mergeCell ref="A605:H605"/>
    <mergeCell ref="A606:A607"/>
    <mergeCell ref="B606:C607"/>
    <mergeCell ref="D606:D607"/>
    <mergeCell ref="E606:E607"/>
    <mergeCell ref="H606:H607"/>
    <mergeCell ref="G566:H566"/>
    <mergeCell ref="A567:H567"/>
    <mergeCell ref="A568:H568"/>
    <mergeCell ref="A569:A570"/>
    <mergeCell ref="B569:C570"/>
    <mergeCell ref="D569:D570"/>
    <mergeCell ref="E569:E570"/>
    <mergeCell ref="H569:H570"/>
    <mergeCell ref="G529:H529"/>
    <mergeCell ref="A530:H530"/>
    <mergeCell ref="A531:H531"/>
    <mergeCell ref="A532:A533"/>
    <mergeCell ref="B532:C533"/>
    <mergeCell ref="D532:D533"/>
    <mergeCell ref="E532:E533"/>
    <mergeCell ref="H532:H533"/>
    <mergeCell ref="G492:H492"/>
    <mergeCell ref="A493:H493"/>
    <mergeCell ref="A494:H494"/>
    <mergeCell ref="A495:A496"/>
    <mergeCell ref="B495:C496"/>
    <mergeCell ref="D495:D496"/>
    <mergeCell ref="E495:E496"/>
    <mergeCell ref="H495:H496"/>
    <mergeCell ref="G455:H455"/>
    <mergeCell ref="A456:H456"/>
    <mergeCell ref="A457:H457"/>
    <mergeCell ref="A458:A459"/>
    <mergeCell ref="B458:C459"/>
    <mergeCell ref="D458:D459"/>
    <mergeCell ref="E458:E459"/>
    <mergeCell ref="H458:H459"/>
    <mergeCell ref="G418:H418"/>
    <mergeCell ref="A419:H419"/>
    <mergeCell ref="A420:H420"/>
    <mergeCell ref="A421:A422"/>
    <mergeCell ref="B421:C422"/>
    <mergeCell ref="D421:D422"/>
    <mergeCell ref="E421:E422"/>
    <mergeCell ref="H421:H422"/>
    <mergeCell ref="G379:H379"/>
    <mergeCell ref="A380:H380"/>
    <mergeCell ref="A381:H381"/>
    <mergeCell ref="A382:A383"/>
    <mergeCell ref="B382:C383"/>
    <mergeCell ref="D382:D383"/>
    <mergeCell ref="E382:E383"/>
    <mergeCell ref="H382:H383"/>
    <mergeCell ref="G342:H342"/>
    <mergeCell ref="A343:H343"/>
    <mergeCell ref="A344:H344"/>
    <mergeCell ref="A345:A346"/>
    <mergeCell ref="B345:C346"/>
    <mergeCell ref="D345:D346"/>
    <mergeCell ref="E345:E346"/>
    <mergeCell ref="H345:H346"/>
    <mergeCell ref="G305:H305"/>
    <mergeCell ref="A306:H306"/>
    <mergeCell ref="A307:H307"/>
    <mergeCell ref="A308:A309"/>
    <mergeCell ref="B308:C309"/>
    <mergeCell ref="D308:D309"/>
    <mergeCell ref="E308:E309"/>
    <mergeCell ref="H308:H309"/>
    <mergeCell ref="G268:H268"/>
    <mergeCell ref="A269:H269"/>
    <mergeCell ref="A270:H270"/>
    <mergeCell ref="A271:A272"/>
    <mergeCell ref="B271:C272"/>
    <mergeCell ref="D271:D272"/>
    <mergeCell ref="E271:E272"/>
    <mergeCell ref="H271:H272"/>
    <mergeCell ref="G231:H231"/>
    <mergeCell ref="A232:H232"/>
    <mergeCell ref="A233:H233"/>
    <mergeCell ref="A234:A235"/>
    <mergeCell ref="B234:C235"/>
    <mergeCell ref="D234:D235"/>
    <mergeCell ref="E234:E235"/>
    <mergeCell ref="H234:H235"/>
    <mergeCell ref="G186:H186"/>
    <mergeCell ref="A187:H187"/>
    <mergeCell ref="A188:H188"/>
    <mergeCell ref="A189:A190"/>
    <mergeCell ref="B189:C190"/>
    <mergeCell ref="D189:D190"/>
    <mergeCell ref="E189:E190"/>
    <mergeCell ref="H189:H190"/>
    <mergeCell ref="G149:H149"/>
    <mergeCell ref="A150:H150"/>
    <mergeCell ref="A151:H151"/>
    <mergeCell ref="A152:A153"/>
    <mergeCell ref="B152:C153"/>
    <mergeCell ref="D152:D153"/>
    <mergeCell ref="E152:E153"/>
    <mergeCell ref="H152:H153"/>
    <mergeCell ref="G112:H112"/>
    <mergeCell ref="A113:H113"/>
    <mergeCell ref="A114:H114"/>
    <mergeCell ref="A115:A116"/>
    <mergeCell ref="B115:C116"/>
    <mergeCell ref="D115:D116"/>
    <mergeCell ref="E115:E116"/>
    <mergeCell ref="H115:H116"/>
    <mergeCell ref="B773:D773"/>
    <mergeCell ref="A1:H1"/>
    <mergeCell ref="A2:H2"/>
    <mergeCell ref="A3:A4"/>
    <mergeCell ref="B3:C4"/>
    <mergeCell ref="D3:D4"/>
    <mergeCell ref="E3:E4"/>
    <mergeCell ref="H3:H4"/>
    <mergeCell ref="G74:H74"/>
    <mergeCell ref="A75:H75"/>
    <mergeCell ref="A76:H76"/>
    <mergeCell ref="A77:A78"/>
    <mergeCell ref="B77:C78"/>
    <mergeCell ref="D77:D78"/>
    <mergeCell ref="E77:E78"/>
    <mergeCell ref="H77:H78"/>
    <mergeCell ref="G37:H37"/>
    <mergeCell ref="A38:H38"/>
    <mergeCell ref="A39:H39"/>
    <mergeCell ref="A40:A41"/>
    <mergeCell ref="B40:C41"/>
    <mergeCell ref="D40:D41"/>
    <mergeCell ref="E40:E41"/>
    <mergeCell ref="H40:H41"/>
  </mergeCells>
  <pageMargins left="0.7" right="0.7" top="0.75" bottom="0.75" header="0.3" footer="0.3"/>
  <pageSetup paperSize="9" scale="95" orientation="portrait" horizontalDpi="4294967293" verticalDpi="4294967293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21.75"/>
  <cols>
    <col min="1" max="1" width="6.140625" customWidth="1"/>
    <col min="2" max="2" width="3" customWidth="1"/>
    <col min="3" max="3" width="50.140625" customWidth="1"/>
    <col min="4" max="8" width="9.140625" hidden="1" customWidth="1"/>
    <col min="9" max="9" width="13.85546875" hidden="1" customWidth="1"/>
    <col min="10" max="10" width="9.5703125" customWidth="1"/>
    <col min="11" max="11" width="7.28515625" customWidth="1"/>
    <col min="12" max="12" width="10.28515625" customWidth="1"/>
    <col min="13" max="13" width="13.140625" customWidth="1"/>
    <col min="14" max="14" width="9.7109375" customWidth="1"/>
    <col min="15" max="16" width="13.140625" customWidth="1"/>
    <col min="17" max="17" width="13.7109375" customWidth="1"/>
    <col min="18" max="18" width="12.28515625" customWidth="1"/>
  </cols>
  <sheetData>
    <row r="1" spans="1:17" ht="22.5" customHeight="1">
      <c r="A1" t="s">
        <v>1103</v>
      </c>
      <c r="J1" t="s">
        <v>1100</v>
      </c>
    </row>
    <row r="2" spans="1:17" ht="22.5" customHeight="1">
      <c r="A2" t="s">
        <v>81</v>
      </c>
      <c r="M2" t="s">
        <v>84</v>
      </c>
    </row>
    <row r="3" spans="1:17" ht="22.5" customHeight="1">
      <c r="A3" t="s">
        <v>47</v>
      </c>
      <c r="M3" t="s">
        <v>33</v>
      </c>
    </row>
    <row r="4" spans="1:17" ht="22.5" customHeight="1">
      <c r="A4" t="s">
        <v>1097</v>
      </c>
      <c r="M4" t="s">
        <v>40</v>
      </c>
      <c r="O4" s="459">
        <v>239315</v>
      </c>
      <c r="P4" s="459"/>
    </row>
    <row r="5" spans="1:17" ht="22.5" customHeight="1">
      <c r="A5" t="s">
        <v>8</v>
      </c>
      <c r="C5" t="s">
        <v>0</v>
      </c>
      <c r="D5" s="459" t="s">
        <v>18</v>
      </c>
      <c r="E5" s="459"/>
      <c r="F5" s="459"/>
      <c r="G5" s="459"/>
      <c r="H5" s="459"/>
      <c r="J5" s="459" t="s">
        <v>10</v>
      </c>
      <c r="K5" s="459"/>
      <c r="L5" s="459" t="s">
        <v>11</v>
      </c>
      <c r="M5" s="459"/>
      <c r="N5" s="459" t="s">
        <v>5</v>
      </c>
      <c r="O5" s="459"/>
      <c r="P5" t="s">
        <v>6</v>
      </c>
      <c r="Q5" s="459" t="s">
        <v>12</v>
      </c>
    </row>
    <row r="6" spans="1:17" ht="22.5" customHeight="1">
      <c r="A6" t="s">
        <v>9</v>
      </c>
      <c r="D6" t="s">
        <v>13</v>
      </c>
      <c r="E6" t="s">
        <v>14</v>
      </c>
      <c r="F6" t="s">
        <v>15</v>
      </c>
      <c r="G6" t="s">
        <v>1</v>
      </c>
      <c r="H6" t="s">
        <v>10</v>
      </c>
      <c r="I6" t="s">
        <v>4</v>
      </c>
      <c r="J6" t="s">
        <v>1</v>
      </c>
      <c r="K6" t="s">
        <v>2</v>
      </c>
      <c r="L6" t="s">
        <v>3</v>
      </c>
      <c r="M6" t="s">
        <v>4</v>
      </c>
      <c r="N6" t="s">
        <v>3</v>
      </c>
      <c r="O6" t="s">
        <v>4</v>
      </c>
      <c r="P6" t="s">
        <v>7</v>
      </c>
      <c r="Q6" s="459"/>
    </row>
    <row r="7" spans="1:17">
      <c r="A7">
        <v>1</v>
      </c>
      <c r="C7" t="s">
        <v>1092</v>
      </c>
    </row>
    <row r="8" spans="1:17">
      <c r="B8" t="s">
        <v>1094</v>
      </c>
      <c r="C8" t="s">
        <v>783</v>
      </c>
      <c r="D8">
        <v>99.6</v>
      </c>
      <c r="F8">
        <v>25</v>
      </c>
      <c r="G8">
        <f>D8*F8</f>
        <v>2490</v>
      </c>
      <c r="H8">
        <f>G8/6</f>
        <v>415</v>
      </c>
      <c r="I8">
        <f>(D8*8)</f>
        <v>796.8</v>
      </c>
      <c r="J8">
        <v>5</v>
      </c>
      <c r="K8" t="s">
        <v>36</v>
      </c>
      <c r="L8">
        <v>2490</v>
      </c>
      <c r="M8">
        <f>ROUND(J8*L8,2)</f>
        <v>12450</v>
      </c>
      <c r="N8">
        <v>200.95</v>
      </c>
      <c r="O8">
        <f>ROUND(J8*N8,2)</f>
        <v>1004.75</v>
      </c>
      <c r="P8">
        <f>ROUND(M8+O8,2)</f>
        <v>13454.75</v>
      </c>
    </row>
    <row r="9" spans="1:17" hidden="1">
      <c r="I9">
        <f>SUM(H9:H11)</f>
        <v>28.4</v>
      </c>
    </row>
    <row r="10" spans="1:17" hidden="1">
      <c r="C10" t="s">
        <v>781</v>
      </c>
      <c r="I10">
        <f>I9/6</f>
        <v>4.7333333333333334</v>
      </c>
    </row>
    <row r="11" spans="1:17" hidden="1">
      <c r="D11">
        <f>13+13+1.2+1.2</f>
        <v>28.4</v>
      </c>
      <c r="G11">
        <v>1</v>
      </c>
      <c r="H11">
        <f>D11*G11</f>
        <v>28.4</v>
      </c>
    </row>
    <row r="12" spans="1:17" hidden="1"/>
    <row r="13" spans="1:17">
      <c r="B13" t="s">
        <v>1094</v>
      </c>
      <c r="C13" t="s">
        <v>784</v>
      </c>
      <c r="D13">
        <v>57.3</v>
      </c>
      <c r="F13">
        <v>25</v>
      </c>
      <c r="G13">
        <f>D13*F13</f>
        <v>1432.5</v>
      </c>
      <c r="H13">
        <f>G13/6</f>
        <v>238.75</v>
      </c>
      <c r="I13">
        <f>(D13*8)</f>
        <v>458.4</v>
      </c>
      <c r="J13">
        <v>5</v>
      </c>
      <c r="K13" t="s">
        <v>36</v>
      </c>
      <c r="L13">
        <v>1432.5</v>
      </c>
      <c r="M13">
        <f>ROUND(J13*L13,2)</f>
        <v>7162.5</v>
      </c>
      <c r="N13">
        <v>133.97</v>
      </c>
      <c r="O13">
        <f>ROUND(J13*N13,2)</f>
        <v>669.85</v>
      </c>
      <c r="P13">
        <f>ROUND(M13+O13,2)</f>
        <v>7832.35</v>
      </c>
    </row>
    <row r="14" spans="1:17" hidden="1">
      <c r="I14">
        <f>SUM(H14:H17)</f>
        <v>28.6</v>
      </c>
    </row>
    <row r="15" spans="1:17" hidden="1">
      <c r="C15" t="s">
        <v>781</v>
      </c>
      <c r="I15">
        <f>I14/6</f>
        <v>4.7666666666666666</v>
      </c>
    </row>
    <row r="16" spans="1:17" hidden="1"/>
    <row r="17" spans="1:16" hidden="1">
      <c r="D17">
        <f>(1*13)+(1.3*12)</f>
        <v>28.6</v>
      </c>
      <c r="G17">
        <v>1</v>
      </c>
      <c r="H17">
        <f>D17*G17</f>
        <v>28.6</v>
      </c>
    </row>
    <row r="18" spans="1:16" hidden="1"/>
    <row r="19" spans="1:16">
      <c r="B19" t="s">
        <v>1094</v>
      </c>
      <c r="C19" t="s">
        <v>782</v>
      </c>
      <c r="I19">
        <f>SUM(H20:H21)</f>
        <v>4</v>
      </c>
      <c r="J19">
        <v>4</v>
      </c>
      <c r="K19" t="s">
        <v>83</v>
      </c>
      <c r="L19">
        <v>60</v>
      </c>
      <c r="M19">
        <f>ROUND(J19*L19,2)</f>
        <v>240</v>
      </c>
      <c r="N19">
        <v>19.43</v>
      </c>
      <c r="O19">
        <f>ROUND(J19*N19,2)</f>
        <v>77.72</v>
      </c>
      <c r="P19">
        <f>ROUND(M19+O19,2)</f>
        <v>317.72000000000003</v>
      </c>
    </row>
    <row r="20" spans="1:16" hidden="1">
      <c r="C20" t="s">
        <v>779</v>
      </c>
      <c r="D20">
        <f>0.125+0.125+0.125+0.125</f>
        <v>0.5</v>
      </c>
      <c r="E20">
        <f>J8</f>
        <v>5</v>
      </c>
      <c r="H20">
        <f>E20*D20</f>
        <v>2.5</v>
      </c>
    </row>
    <row r="21" spans="1:16" hidden="1">
      <c r="C21" t="s">
        <v>780</v>
      </c>
      <c r="D21">
        <f>0.075+0.075+0.075+0.075</f>
        <v>0.3</v>
      </c>
      <c r="E21">
        <f>J13</f>
        <v>5</v>
      </c>
      <c r="H21">
        <f>E21*D21</f>
        <v>1.5</v>
      </c>
    </row>
    <row r="22" spans="1:16">
      <c r="C22" t="s">
        <v>694</v>
      </c>
      <c r="M22">
        <f>SUM(M8:M21)</f>
        <v>19852.5</v>
      </c>
      <c r="O22">
        <f>SUM(O8:O21)</f>
        <v>1752.32</v>
      </c>
      <c r="P22">
        <f>ROUND(M22+O22,2)</f>
        <v>21604.82</v>
      </c>
    </row>
    <row r="24" spans="1:16">
      <c r="C24" t="s">
        <v>1096</v>
      </c>
      <c r="M24">
        <f>M22</f>
        <v>19852.5</v>
      </c>
      <c r="O24">
        <f>O22</f>
        <v>1752.32</v>
      </c>
      <c r="P24">
        <f>ROUND(M24+O24,2)</f>
        <v>21604.82</v>
      </c>
    </row>
    <row r="25" spans="1:16">
      <c r="A25">
        <v>2</v>
      </c>
      <c r="C25" t="s">
        <v>1101</v>
      </c>
    </row>
    <row r="26" spans="1:16">
      <c r="B26" t="s">
        <v>1094</v>
      </c>
      <c r="C26" t="s">
        <v>783</v>
      </c>
      <c r="D26">
        <v>99.6</v>
      </c>
      <c r="F26">
        <v>25</v>
      </c>
      <c r="G26">
        <f>D26*F26</f>
        <v>2490</v>
      </c>
      <c r="H26">
        <f>G26/6</f>
        <v>415</v>
      </c>
      <c r="I26">
        <f>(D26*8)</f>
        <v>796.8</v>
      </c>
      <c r="J26">
        <v>5</v>
      </c>
      <c r="K26" t="s">
        <v>36</v>
      </c>
      <c r="L26">
        <v>2490</v>
      </c>
      <c r="M26">
        <f>ROUND(J26*L26,2)</f>
        <v>12450</v>
      </c>
      <c r="N26">
        <v>200.95</v>
      </c>
      <c r="O26">
        <f>ROUND(J26*N26,2)</f>
        <v>1004.75</v>
      </c>
      <c r="P26">
        <f>ROUND(M26+O26,2)</f>
        <v>13454.75</v>
      </c>
    </row>
    <row r="27" spans="1:16" hidden="1">
      <c r="I27">
        <f>SUM(H27:H29)</f>
        <v>24.1</v>
      </c>
    </row>
    <row r="28" spans="1:16" hidden="1">
      <c r="C28" t="s">
        <v>1093</v>
      </c>
      <c r="I28">
        <f>I27/6</f>
        <v>4.0166666666666666</v>
      </c>
    </row>
    <row r="29" spans="1:16" hidden="1">
      <c r="D29">
        <f>13+9.5+1.6</f>
        <v>24.1</v>
      </c>
      <c r="G29">
        <v>1</v>
      </c>
      <c r="H29">
        <f>D29*G29</f>
        <v>24.1</v>
      </c>
    </row>
    <row r="30" spans="1:16" hidden="1"/>
    <row r="31" spans="1:16">
      <c r="B31" t="s">
        <v>1094</v>
      </c>
      <c r="C31" t="s">
        <v>784</v>
      </c>
      <c r="D31">
        <v>57.3</v>
      </c>
      <c r="F31">
        <v>25</v>
      </c>
      <c r="G31">
        <f>D31*F31</f>
        <v>1432.5</v>
      </c>
      <c r="H31">
        <f>G31/6</f>
        <v>238.75</v>
      </c>
      <c r="I31">
        <f>(D31*8)</f>
        <v>458.4</v>
      </c>
      <c r="J31">
        <v>3</v>
      </c>
      <c r="K31" t="s">
        <v>36</v>
      </c>
      <c r="L31">
        <v>1432.5</v>
      </c>
      <c r="M31">
        <f>ROUND(J31*L31,2)</f>
        <v>4297.5</v>
      </c>
      <c r="N31">
        <v>133.97</v>
      </c>
      <c r="O31">
        <f>ROUND(J31*N31,2)</f>
        <v>401.91</v>
      </c>
      <c r="P31">
        <f>ROUND(M31+O31,2)</f>
        <v>4699.41</v>
      </c>
    </row>
    <row r="32" spans="1:16" hidden="1">
      <c r="I32">
        <f>SUM(H32:H34)</f>
        <v>17.149999999999999</v>
      </c>
    </row>
    <row r="33" spans="2:16" hidden="1">
      <c r="C33" t="s">
        <v>1093</v>
      </c>
      <c r="I33">
        <f>I32/6</f>
        <v>2.8583333333333329</v>
      </c>
    </row>
    <row r="34" spans="2:16" hidden="1">
      <c r="D34">
        <f>(1.55*7)+(0.9*7)</f>
        <v>17.149999999999999</v>
      </c>
      <c r="G34">
        <v>1</v>
      </c>
      <c r="H34">
        <f>D34*G34</f>
        <v>17.149999999999999</v>
      </c>
    </row>
    <row r="35" spans="2:16" hidden="1"/>
    <row r="36" spans="2:16">
      <c r="B36" t="s">
        <v>1094</v>
      </c>
      <c r="C36" t="s">
        <v>782</v>
      </c>
      <c r="I36">
        <f>SUM(H37:H38)</f>
        <v>3.4</v>
      </c>
      <c r="J36">
        <v>3.4</v>
      </c>
      <c r="K36" t="s">
        <v>83</v>
      </c>
      <c r="L36">
        <v>60</v>
      </c>
      <c r="M36">
        <f>ROUND(J36*L36,2)</f>
        <v>204</v>
      </c>
      <c r="N36">
        <v>19.43</v>
      </c>
      <c r="O36">
        <f>ROUND(J36*N36,2)</f>
        <v>66.06</v>
      </c>
      <c r="P36">
        <f>ROUND(M36+O36,2)</f>
        <v>270.06</v>
      </c>
    </row>
    <row r="37" spans="2:16" hidden="1">
      <c r="C37" t="s">
        <v>779</v>
      </c>
      <c r="D37">
        <f>0.125+0.125+0.125+0.125</f>
        <v>0.5</v>
      </c>
      <c r="E37">
        <f>J26</f>
        <v>5</v>
      </c>
      <c r="H37">
        <f>E37*D37</f>
        <v>2.5</v>
      </c>
    </row>
    <row r="38" spans="2:16" hidden="1">
      <c r="C38" t="s">
        <v>780</v>
      </c>
      <c r="D38">
        <f>0.075+0.075+0.075+0.075</f>
        <v>0.3</v>
      </c>
      <c r="E38">
        <f>J31</f>
        <v>3</v>
      </c>
      <c r="H38">
        <f>E38*D38</f>
        <v>0.89999999999999991</v>
      </c>
    </row>
    <row r="39" spans="2:16">
      <c r="C39" t="s">
        <v>694</v>
      </c>
      <c r="M39">
        <f>SUM(M26:M38)</f>
        <v>16951.5</v>
      </c>
      <c r="O39">
        <f>SUM(O26:O38)</f>
        <v>1472.72</v>
      </c>
      <c r="P39">
        <f>ROUND(M39+O39,2)</f>
        <v>18424.22</v>
      </c>
    </row>
    <row r="41" spans="2:16">
      <c r="C41" t="s">
        <v>1095</v>
      </c>
      <c r="M41">
        <f>M39</f>
        <v>16951.5</v>
      </c>
      <c r="O41">
        <f>O39</f>
        <v>1472.72</v>
      </c>
      <c r="P41">
        <f>ROUND(M41+O41,2)</f>
        <v>18424.22</v>
      </c>
    </row>
    <row r="42" spans="2:16">
      <c r="B42" t="s">
        <v>1100</v>
      </c>
    </row>
    <row r="43" spans="2:16">
      <c r="B43">
        <v>1</v>
      </c>
      <c r="C43" t="str">
        <f>$C$7</f>
        <v>งานโครงหลังคา (ตามสัญญา)</v>
      </c>
      <c r="M43">
        <f>M24</f>
        <v>19852.5</v>
      </c>
      <c r="O43">
        <f>O24</f>
        <v>1752.32</v>
      </c>
      <c r="P43">
        <f>P24</f>
        <v>21604.82</v>
      </c>
    </row>
    <row r="44" spans="2:16">
      <c r="B44">
        <v>2</v>
      </c>
      <c r="C44" t="str">
        <f>$C$25</f>
        <v>งานโครงหลังคา (แก้ไขใหม่)</v>
      </c>
      <c r="M44">
        <f>M41</f>
        <v>16951.5</v>
      </c>
      <c r="O44">
        <f>O41</f>
        <v>1472.72</v>
      </c>
      <c r="P44">
        <f>P41</f>
        <v>18424.22</v>
      </c>
    </row>
    <row r="46" spans="2:16">
      <c r="C46" t="s">
        <v>1102</v>
      </c>
      <c r="P46">
        <f>P43-P44</f>
        <v>3180.5999999999985</v>
      </c>
    </row>
    <row r="47" spans="2:16">
      <c r="C47" t="s">
        <v>1098</v>
      </c>
      <c r="P47">
        <f>ROUND(P46*1.2681,2)-P46</f>
        <v>852.72000000000162</v>
      </c>
    </row>
    <row r="49" spans="1:16" ht="21.75" customHeight="1">
      <c r="A49" s="459" t="s">
        <v>19</v>
      </c>
      <c r="B49" s="459" t="s">
        <v>1099</v>
      </c>
      <c r="C49" s="459"/>
      <c r="P49">
        <f>ROUND(P46*1.2681,2)</f>
        <v>4033.32</v>
      </c>
    </row>
    <row r="50" spans="1:16" ht="21.75" customHeight="1">
      <c r="A50" s="459"/>
      <c r="B50" s="459"/>
      <c r="C50" s="459"/>
      <c r="J50" s="459" t="str">
        <f>"("&amp;BAHTTEXT(P49)&amp;")"</f>
        <v>(สี่พันสามสิบสามบาทสามสิบสองสตางค์)</v>
      </c>
      <c r="K50" s="459"/>
      <c r="L50" s="459"/>
      <c r="M50" s="459"/>
      <c r="N50" s="459"/>
      <c r="O50" s="459"/>
      <c r="P50" s="459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H19" sqref="H19"/>
    </sheetView>
  </sheetViews>
  <sheetFormatPr defaultRowHeight="21"/>
  <cols>
    <col min="1" max="1" width="6.5703125" style="371" customWidth="1"/>
    <col min="2" max="2" width="22.42578125" style="371" customWidth="1"/>
    <col min="3" max="3" width="16.140625" style="371" customWidth="1"/>
    <col min="4" max="4" width="18" style="371" customWidth="1"/>
    <col min="5" max="5" width="12.28515625" style="371" customWidth="1"/>
    <col min="6" max="6" width="18.42578125" style="371" customWidth="1"/>
    <col min="7" max="7" width="15.7109375" style="372" customWidth="1"/>
    <col min="8" max="8" width="19" style="371" customWidth="1"/>
    <col min="9" max="9" width="10.28515625" style="371" customWidth="1"/>
    <col min="10" max="10" width="16.85546875" style="371" customWidth="1"/>
    <col min="11" max="256" width="9.140625" style="371"/>
    <col min="257" max="257" width="6.5703125" style="371" customWidth="1"/>
    <col min="258" max="258" width="22.42578125" style="371" customWidth="1"/>
    <col min="259" max="259" width="16.140625" style="371" customWidth="1"/>
    <col min="260" max="260" width="18" style="371" customWidth="1"/>
    <col min="261" max="261" width="12.28515625" style="371" customWidth="1"/>
    <col min="262" max="262" width="18.42578125" style="371" customWidth="1"/>
    <col min="263" max="263" width="15.7109375" style="371" customWidth="1"/>
    <col min="264" max="264" width="19" style="371" customWidth="1"/>
    <col min="265" max="265" width="10.28515625" style="371" customWidth="1"/>
    <col min="266" max="266" width="16.85546875" style="371" customWidth="1"/>
    <col min="267" max="512" width="9.140625" style="371"/>
    <col min="513" max="513" width="6.5703125" style="371" customWidth="1"/>
    <col min="514" max="514" width="22.42578125" style="371" customWidth="1"/>
    <col min="515" max="515" width="16.140625" style="371" customWidth="1"/>
    <col min="516" max="516" width="18" style="371" customWidth="1"/>
    <col min="517" max="517" width="12.28515625" style="371" customWidth="1"/>
    <col min="518" max="518" width="18.42578125" style="371" customWidth="1"/>
    <col min="519" max="519" width="15.7109375" style="371" customWidth="1"/>
    <col min="520" max="520" width="19" style="371" customWidth="1"/>
    <col min="521" max="521" width="10.28515625" style="371" customWidth="1"/>
    <col min="522" max="522" width="16.85546875" style="371" customWidth="1"/>
    <col min="523" max="768" width="9.140625" style="371"/>
    <col min="769" max="769" width="6.5703125" style="371" customWidth="1"/>
    <col min="770" max="770" width="22.42578125" style="371" customWidth="1"/>
    <col min="771" max="771" width="16.140625" style="371" customWidth="1"/>
    <col min="772" max="772" width="18" style="371" customWidth="1"/>
    <col min="773" max="773" width="12.28515625" style="371" customWidth="1"/>
    <col min="774" max="774" width="18.42578125" style="371" customWidth="1"/>
    <col min="775" max="775" width="15.7109375" style="371" customWidth="1"/>
    <col min="776" max="776" width="19" style="371" customWidth="1"/>
    <col min="777" max="777" width="10.28515625" style="371" customWidth="1"/>
    <col min="778" max="778" width="16.85546875" style="371" customWidth="1"/>
    <col min="779" max="1024" width="9.140625" style="371"/>
    <col min="1025" max="1025" width="6.5703125" style="371" customWidth="1"/>
    <col min="1026" max="1026" width="22.42578125" style="371" customWidth="1"/>
    <col min="1027" max="1027" width="16.140625" style="371" customWidth="1"/>
    <col min="1028" max="1028" width="18" style="371" customWidth="1"/>
    <col min="1029" max="1029" width="12.28515625" style="371" customWidth="1"/>
    <col min="1030" max="1030" width="18.42578125" style="371" customWidth="1"/>
    <col min="1031" max="1031" width="15.7109375" style="371" customWidth="1"/>
    <col min="1032" max="1032" width="19" style="371" customWidth="1"/>
    <col min="1033" max="1033" width="10.28515625" style="371" customWidth="1"/>
    <col min="1034" max="1034" width="16.85546875" style="371" customWidth="1"/>
    <col min="1035" max="1280" width="9.140625" style="371"/>
    <col min="1281" max="1281" width="6.5703125" style="371" customWidth="1"/>
    <col min="1282" max="1282" width="22.42578125" style="371" customWidth="1"/>
    <col min="1283" max="1283" width="16.140625" style="371" customWidth="1"/>
    <col min="1284" max="1284" width="18" style="371" customWidth="1"/>
    <col min="1285" max="1285" width="12.28515625" style="371" customWidth="1"/>
    <col min="1286" max="1286" width="18.42578125" style="371" customWidth="1"/>
    <col min="1287" max="1287" width="15.7109375" style="371" customWidth="1"/>
    <col min="1288" max="1288" width="19" style="371" customWidth="1"/>
    <col min="1289" max="1289" width="10.28515625" style="371" customWidth="1"/>
    <col min="1290" max="1290" width="16.85546875" style="371" customWidth="1"/>
    <col min="1291" max="1536" width="9.140625" style="371"/>
    <col min="1537" max="1537" width="6.5703125" style="371" customWidth="1"/>
    <col min="1538" max="1538" width="22.42578125" style="371" customWidth="1"/>
    <col min="1539" max="1539" width="16.140625" style="371" customWidth="1"/>
    <col min="1540" max="1540" width="18" style="371" customWidth="1"/>
    <col min="1541" max="1541" width="12.28515625" style="371" customWidth="1"/>
    <col min="1542" max="1542" width="18.42578125" style="371" customWidth="1"/>
    <col min="1543" max="1543" width="15.7109375" style="371" customWidth="1"/>
    <col min="1544" max="1544" width="19" style="371" customWidth="1"/>
    <col min="1545" max="1545" width="10.28515625" style="371" customWidth="1"/>
    <col min="1546" max="1546" width="16.85546875" style="371" customWidth="1"/>
    <col min="1547" max="1792" width="9.140625" style="371"/>
    <col min="1793" max="1793" width="6.5703125" style="371" customWidth="1"/>
    <col min="1794" max="1794" width="22.42578125" style="371" customWidth="1"/>
    <col min="1795" max="1795" width="16.140625" style="371" customWidth="1"/>
    <col min="1796" max="1796" width="18" style="371" customWidth="1"/>
    <col min="1797" max="1797" width="12.28515625" style="371" customWidth="1"/>
    <col min="1798" max="1798" width="18.42578125" style="371" customWidth="1"/>
    <col min="1799" max="1799" width="15.7109375" style="371" customWidth="1"/>
    <col min="1800" max="1800" width="19" style="371" customWidth="1"/>
    <col min="1801" max="1801" width="10.28515625" style="371" customWidth="1"/>
    <col min="1802" max="1802" width="16.85546875" style="371" customWidth="1"/>
    <col min="1803" max="2048" width="9.140625" style="371"/>
    <col min="2049" max="2049" width="6.5703125" style="371" customWidth="1"/>
    <col min="2050" max="2050" width="22.42578125" style="371" customWidth="1"/>
    <col min="2051" max="2051" width="16.140625" style="371" customWidth="1"/>
    <col min="2052" max="2052" width="18" style="371" customWidth="1"/>
    <col min="2053" max="2053" width="12.28515625" style="371" customWidth="1"/>
    <col min="2054" max="2054" width="18.42578125" style="371" customWidth="1"/>
    <col min="2055" max="2055" width="15.7109375" style="371" customWidth="1"/>
    <col min="2056" max="2056" width="19" style="371" customWidth="1"/>
    <col min="2057" max="2057" width="10.28515625" style="371" customWidth="1"/>
    <col min="2058" max="2058" width="16.85546875" style="371" customWidth="1"/>
    <col min="2059" max="2304" width="9.140625" style="371"/>
    <col min="2305" max="2305" width="6.5703125" style="371" customWidth="1"/>
    <col min="2306" max="2306" width="22.42578125" style="371" customWidth="1"/>
    <col min="2307" max="2307" width="16.140625" style="371" customWidth="1"/>
    <col min="2308" max="2308" width="18" style="371" customWidth="1"/>
    <col min="2309" max="2309" width="12.28515625" style="371" customWidth="1"/>
    <col min="2310" max="2310" width="18.42578125" style="371" customWidth="1"/>
    <col min="2311" max="2311" width="15.7109375" style="371" customWidth="1"/>
    <col min="2312" max="2312" width="19" style="371" customWidth="1"/>
    <col min="2313" max="2313" width="10.28515625" style="371" customWidth="1"/>
    <col min="2314" max="2314" width="16.85546875" style="371" customWidth="1"/>
    <col min="2315" max="2560" width="9.140625" style="371"/>
    <col min="2561" max="2561" width="6.5703125" style="371" customWidth="1"/>
    <col min="2562" max="2562" width="22.42578125" style="371" customWidth="1"/>
    <col min="2563" max="2563" width="16.140625" style="371" customWidth="1"/>
    <col min="2564" max="2564" width="18" style="371" customWidth="1"/>
    <col min="2565" max="2565" width="12.28515625" style="371" customWidth="1"/>
    <col min="2566" max="2566" width="18.42578125" style="371" customWidth="1"/>
    <col min="2567" max="2567" width="15.7109375" style="371" customWidth="1"/>
    <col min="2568" max="2568" width="19" style="371" customWidth="1"/>
    <col min="2569" max="2569" width="10.28515625" style="371" customWidth="1"/>
    <col min="2570" max="2570" width="16.85546875" style="371" customWidth="1"/>
    <col min="2571" max="2816" width="9.140625" style="371"/>
    <col min="2817" max="2817" width="6.5703125" style="371" customWidth="1"/>
    <col min="2818" max="2818" width="22.42578125" style="371" customWidth="1"/>
    <col min="2819" max="2819" width="16.140625" style="371" customWidth="1"/>
    <col min="2820" max="2820" width="18" style="371" customWidth="1"/>
    <col min="2821" max="2821" width="12.28515625" style="371" customWidth="1"/>
    <col min="2822" max="2822" width="18.42578125" style="371" customWidth="1"/>
    <col min="2823" max="2823" width="15.7109375" style="371" customWidth="1"/>
    <col min="2824" max="2824" width="19" style="371" customWidth="1"/>
    <col min="2825" max="2825" width="10.28515625" style="371" customWidth="1"/>
    <col min="2826" max="2826" width="16.85546875" style="371" customWidth="1"/>
    <col min="2827" max="3072" width="9.140625" style="371"/>
    <col min="3073" max="3073" width="6.5703125" style="371" customWidth="1"/>
    <col min="3074" max="3074" width="22.42578125" style="371" customWidth="1"/>
    <col min="3075" max="3075" width="16.140625" style="371" customWidth="1"/>
    <col min="3076" max="3076" width="18" style="371" customWidth="1"/>
    <col min="3077" max="3077" width="12.28515625" style="371" customWidth="1"/>
    <col min="3078" max="3078" width="18.42578125" style="371" customWidth="1"/>
    <col min="3079" max="3079" width="15.7109375" style="371" customWidth="1"/>
    <col min="3080" max="3080" width="19" style="371" customWidth="1"/>
    <col min="3081" max="3081" width="10.28515625" style="371" customWidth="1"/>
    <col min="3082" max="3082" width="16.85546875" style="371" customWidth="1"/>
    <col min="3083" max="3328" width="9.140625" style="371"/>
    <col min="3329" max="3329" width="6.5703125" style="371" customWidth="1"/>
    <col min="3330" max="3330" width="22.42578125" style="371" customWidth="1"/>
    <col min="3331" max="3331" width="16.140625" style="371" customWidth="1"/>
    <col min="3332" max="3332" width="18" style="371" customWidth="1"/>
    <col min="3333" max="3333" width="12.28515625" style="371" customWidth="1"/>
    <col min="3334" max="3334" width="18.42578125" style="371" customWidth="1"/>
    <col min="3335" max="3335" width="15.7109375" style="371" customWidth="1"/>
    <col min="3336" max="3336" width="19" style="371" customWidth="1"/>
    <col min="3337" max="3337" width="10.28515625" style="371" customWidth="1"/>
    <col min="3338" max="3338" width="16.85546875" style="371" customWidth="1"/>
    <col min="3339" max="3584" width="9.140625" style="371"/>
    <col min="3585" max="3585" width="6.5703125" style="371" customWidth="1"/>
    <col min="3586" max="3586" width="22.42578125" style="371" customWidth="1"/>
    <col min="3587" max="3587" width="16.140625" style="371" customWidth="1"/>
    <col min="3588" max="3588" width="18" style="371" customWidth="1"/>
    <col min="3589" max="3589" width="12.28515625" style="371" customWidth="1"/>
    <col min="3590" max="3590" width="18.42578125" style="371" customWidth="1"/>
    <col min="3591" max="3591" width="15.7109375" style="371" customWidth="1"/>
    <col min="3592" max="3592" width="19" style="371" customWidth="1"/>
    <col min="3593" max="3593" width="10.28515625" style="371" customWidth="1"/>
    <col min="3594" max="3594" width="16.85546875" style="371" customWidth="1"/>
    <col min="3595" max="3840" width="9.140625" style="371"/>
    <col min="3841" max="3841" width="6.5703125" style="371" customWidth="1"/>
    <col min="3842" max="3842" width="22.42578125" style="371" customWidth="1"/>
    <col min="3843" max="3843" width="16.140625" style="371" customWidth="1"/>
    <col min="3844" max="3844" width="18" style="371" customWidth="1"/>
    <col min="3845" max="3845" width="12.28515625" style="371" customWidth="1"/>
    <col min="3846" max="3846" width="18.42578125" style="371" customWidth="1"/>
    <col min="3847" max="3847" width="15.7109375" style="371" customWidth="1"/>
    <col min="3848" max="3848" width="19" style="371" customWidth="1"/>
    <col min="3849" max="3849" width="10.28515625" style="371" customWidth="1"/>
    <col min="3850" max="3850" width="16.85546875" style="371" customWidth="1"/>
    <col min="3851" max="4096" width="9.140625" style="371"/>
    <col min="4097" max="4097" width="6.5703125" style="371" customWidth="1"/>
    <col min="4098" max="4098" width="22.42578125" style="371" customWidth="1"/>
    <col min="4099" max="4099" width="16.140625" style="371" customWidth="1"/>
    <col min="4100" max="4100" width="18" style="371" customWidth="1"/>
    <col min="4101" max="4101" width="12.28515625" style="371" customWidth="1"/>
    <col min="4102" max="4102" width="18.42578125" style="371" customWidth="1"/>
    <col min="4103" max="4103" width="15.7109375" style="371" customWidth="1"/>
    <col min="4104" max="4104" width="19" style="371" customWidth="1"/>
    <col min="4105" max="4105" width="10.28515625" style="371" customWidth="1"/>
    <col min="4106" max="4106" width="16.85546875" style="371" customWidth="1"/>
    <col min="4107" max="4352" width="9.140625" style="371"/>
    <col min="4353" max="4353" width="6.5703125" style="371" customWidth="1"/>
    <col min="4354" max="4354" width="22.42578125" style="371" customWidth="1"/>
    <col min="4355" max="4355" width="16.140625" style="371" customWidth="1"/>
    <col min="4356" max="4356" width="18" style="371" customWidth="1"/>
    <col min="4357" max="4357" width="12.28515625" style="371" customWidth="1"/>
    <col min="4358" max="4358" width="18.42578125" style="371" customWidth="1"/>
    <col min="4359" max="4359" width="15.7109375" style="371" customWidth="1"/>
    <col min="4360" max="4360" width="19" style="371" customWidth="1"/>
    <col min="4361" max="4361" width="10.28515625" style="371" customWidth="1"/>
    <col min="4362" max="4362" width="16.85546875" style="371" customWidth="1"/>
    <col min="4363" max="4608" width="9.140625" style="371"/>
    <col min="4609" max="4609" width="6.5703125" style="371" customWidth="1"/>
    <col min="4610" max="4610" width="22.42578125" style="371" customWidth="1"/>
    <col min="4611" max="4611" width="16.140625" style="371" customWidth="1"/>
    <col min="4612" max="4612" width="18" style="371" customWidth="1"/>
    <col min="4613" max="4613" width="12.28515625" style="371" customWidth="1"/>
    <col min="4614" max="4614" width="18.42578125" style="371" customWidth="1"/>
    <col min="4615" max="4615" width="15.7109375" style="371" customWidth="1"/>
    <col min="4616" max="4616" width="19" style="371" customWidth="1"/>
    <col min="4617" max="4617" width="10.28515625" style="371" customWidth="1"/>
    <col min="4618" max="4618" width="16.85546875" style="371" customWidth="1"/>
    <col min="4619" max="4864" width="9.140625" style="371"/>
    <col min="4865" max="4865" width="6.5703125" style="371" customWidth="1"/>
    <col min="4866" max="4866" width="22.42578125" style="371" customWidth="1"/>
    <col min="4867" max="4867" width="16.140625" style="371" customWidth="1"/>
    <col min="4868" max="4868" width="18" style="371" customWidth="1"/>
    <col min="4869" max="4869" width="12.28515625" style="371" customWidth="1"/>
    <col min="4870" max="4870" width="18.42578125" style="371" customWidth="1"/>
    <col min="4871" max="4871" width="15.7109375" style="371" customWidth="1"/>
    <col min="4872" max="4872" width="19" style="371" customWidth="1"/>
    <col min="4873" max="4873" width="10.28515625" style="371" customWidth="1"/>
    <col min="4874" max="4874" width="16.85546875" style="371" customWidth="1"/>
    <col min="4875" max="5120" width="9.140625" style="371"/>
    <col min="5121" max="5121" width="6.5703125" style="371" customWidth="1"/>
    <col min="5122" max="5122" width="22.42578125" style="371" customWidth="1"/>
    <col min="5123" max="5123" width="16.140625" style="371" customWidth="1"/>
    <col min="5124" max="5124" width="18" style="371" customWidth="1"/>
    <col min="5125" max="5125" width="12.28515625" style="371" customWidth="1"/>
    <col min="5126" max="5126" width="18.42578125" style="371" customWidth="1"/>
    <col min="5127" max="5127" width="15.7109375" style="371" customWidth="1"/>
    <col min="5128" max="5128" width="19" style="371" customWidth="1"/>
    <col min="5129" max="5129" width="10.28515625" style="371" customWidth="1"/>
    <col min="5130" max="5130" width="16.85546875" style="371" customWidth="1"/>
    <col min="5131" max="5376" width="9.140625" style="371"/>
    <col min="5377" max="5377" width="6.5703125" style="371" customWidth="1"/>
    <col min="5378" max="5378" width="22.42578125" style="371" customWidth="1"/>
    <col min="5379" max="5379" width="16.140625" style="371" customWidth="1"/>
    <col min="5380" max="5380" width="18" style="371" customWidth="1"/>
    <col min="5381" max="5381" width="12.28515625" style="371" customWidth="1"/>
    <col min="5382" max="5382" width="18.42578125" style="371" customWidth="1"/>
    <col min="5383" max="5383" width="15.7109375" style="371" customWidth="1"/>
    <col min="5384" max="5384" width="19" style="371" customWidth="1"/>
    <col min="5385" max="5385" width="10.28515625" style="371" customWidth="1"/>
    <col min="5386" max="5386" width="16.85546875" style="371" customWidth="1"/>
    <col min="5387" max="5632" width="9.140625" style="371"/>
    <col min="5633" max="5633" width="6.5703125" style="371" customWidth="1"/>
    <col min="5634" max="5634" width="22.42578125" style="371" customWidth="1"/>
    <col min="5635" max="5635" width="16.140625" style="371" customWidth="1"/>
    <col min="5636" max="5636" width="18" style="371" customWidth="1"/>
    <col min="5637" max="5637" width="12.28515625" style="371" customWidth="1"/>
    <col min="5638" max="5638" width="18.42578125" style="371" customWidth="1"/>
    <col min="5639" max="5639" width="15.7109375" style="371" customWidth="1"/>
    <col min="5640" max="5640" width="19" style="371" customWidth="1"/>
    <col min="5641" max="5641" width="10.28515625" style="371" customWidth="1"/>
    <col min="5642" max="5642" width="16.85546875" style="371" customWidth="1"/>
    <col min="5643" max="5888" width="9.140625" style="371"/>
    <col min="5889" max="5889" width="6.5703125" style="371" customWidth="1"/>
    <col min="5890" max="5890" width="22.42578125" style="371" customWidth="1"/>
    <col min="5891" max="5891" width="16.140625" style="371" customWidth="1"/>
    <col min="5892" max="5892" width="18" style="371" customWidth="1"/>
    <col min="5893" max="5893" width="12.28515625" style="371" customWidth="1"/>
    <col min="5894" max="5894" width="18.42578125" style="371" customWidth="1"/>
    <col min="5895" max="5895" width="15.7109375" style="371" customWidth="1"/>
    <col min="5896" max="5896" width="19" style="371" customWidth="1"/>
    <col min="5897" max="5897" width="10.28515625" style="371" customWidth="1"/>
    <col min="5898" max="5898" width="16.85546875" style="371" customWidth="1"/>
    <col min="5899" max="6144" width="9.140625" style="371"/>
    <col min="6145" max="6145" width="6.5703125" style="371" customWidth="1"/>
    <col min="6146" max="6146" width="22.42578125" style="371" customWidth="1"/>
    <col min="6147" max="6147" width="16.140625" style="371" customWidth="1"/>
    <col min="6148" max="6148" width="18" style="371" customWidth="1"/>
    <col min="6149" max="6149" width="12.28515625" style="371" customWidth="1"/>
    <col min="6150" max="6150" width="18.42578125" style="371" customWidth="1"/>
    <col min="6151" max="6151" width="15.7109375" style="371" customWidth="1"/>
    <col min="6152" max="6152" width="19" style="371" customWidth="1"/>
    <col min="6153" max="6153" width="10.28515625" style="371" customWidth="1"/>
    <col min="6154" max="6154" width="16.85546875" style="371" customWidth="1"/>
    <col min="6155" max="6400" width="9.140625" style="371"/>
    <col min="6401" max="6401" width="6.5703125" style="371" customWidth="1"/>
    <col min="6402" max="6402" width="22.42578125" style="371" customWidth="1"/>
    <col min="6403" max="6403" width="16.140625" style="371" customWidth="1"/>
    <col min="6404" max="6404" width="18" style="371" customWidth="1"/>
    <col min="6405" max="6405" width="12.28515625" style="371" customWidth="1"/>
    <col min="6406" max="6406" width="18.42578125" style="371" customWidth="1"/>
    <col min="6407" max="6407" width="15.7109375" style="371" customWidth="1"/>
    <col min="6408" max="6408" width="19" style="371" customWidth="1"/>
    <col min="6409" max="6409" width="10.28515625" style="371" customWidth="1"/>
    <col min="6410" max="6410" width="16.85546875" style="371" customWidth="1"/>
    <col min="6411" max="6656" width="9.140625" style="371"/>
    <col min="6657" max="6657" width="6.5703125" style="371" customWidth="1"/>
    <col min="6658" max="6658" width="22.42578125" style="371" customWidth="1"/>
    <col min="6659" max="6659" width="16.140625" style="371" customWidth="1"/>
    <col min="6660" max="6660" width="18" style="371" customWidth="1"/>
    <col min="6661" max="6661" width="12.28515625" style="371" customWidth="1"/>
    <col min="6662" max="6662" width="18.42578125" style="371" customWidth="1"/>
    <col min="6663" max="6663" width="15.7109375" style="371" customWidth="1"/>
    <col min="6664" max="6664" width="19" style="371" customWidth="1"/>
    <col min="6665" max="6665" width="10.28515625" style="371" customWidth="1"/>
    <col min="6666" max="6666" width="16.85546875" style="371" customWidth="1"/>
    <col min="6667" max="6912" width="9.140625" style="371"/>
    <col min="6913" max="6913" width="6.5703125" style="371" customWidth="1"/>
    <col min="6914" max="6914" width="22.42578125" style="371" customWidth="1"/>
    <col min="6915" max="6915" width="16.140625" style="371" customWidth="1"/>
    <col min="6916" max="6916" width="18" style="371" customWidth="1"/>
    <col min="6917" max="6917" width="12.28515625" style="371" customWidth="1"/>
    <col min="6918" max="6918" width="18.42578125" style="371" customWidth="1"/>
    <col min="6919" max="6919" width="15.7109375" style="371" customWidth="1"/>
    <col min="6920" max="6920" width="19" style="371" customWidth="1"/>
    <col min="6921" max="6921" width="10.28515625" style="371" customWidth="1"/>
    <col min="6922" max="6922" width="16.85546875" style="371" customWidth="1"/>
    <col min="6923" max="7168" width="9.140625" style="371"/>
    <col min="7169" max="7169" width="6.5703125" style="371" customWidth="1"/>
    <col min="7170" max="7170" width="22.42578125" style="371" customWidth="1"/>
    <col min="7171" max="7171" width="16.140625" style="371" customWidth="1"/>
    <col min="7172" max="7172" width="18" style="371" customWidth="1"/>
    <col min="7173" max="7173" width="12.28515625" style="371" customWidth="1"/>
    <col min="7174" max="7174" width="18.42578125" style="371" customWidth="1"/>
    <col min="7175" max="7175" width="15.7109375" style="371" customWidth="1"/>
    <col min="7176" max="7176" width="19" style="371" customWidth="1"/>
    <col min="7177" max="7177" width="10.28515625" style="371" customWidth="1"/>
    <col min="7178" max="7178" width="16.85546875" style="371" customWidth="1"/>
    <col min="7179" max="7424" width="9.140625" style="371"/>
    <col min="7425" max="7425" width="6.5703125" style="371" customWidth="1"/>
    <col min="7426" max="7426" width="22.42578125" style="371" customWidth="1"/>
    <col min="7427" max="7427" width="16.140625" style="371" customWidth="1"/>
    <col min="7428" max="7428" width="18" style="371" customWidth="1"/>
    <col min="7429" max="7429" width="12.28515625" style="371" customWidth="1"/>
    <col min="7430" max="7430" width="18.42578125" style="371" customWidth="1"/>
    <col min="7431" max="7431" width="15.7109375" style="371" customWidth="1"/>
    <col min="7432" max="7432" width="19" style="371" customWidth="1"/>
    <col min="7433" max="7433" width="10.28515625" style="371" customWidth="1"/>
    <col min="7434" max="7434" width="16.85546875" style="371" customWidth="1"/>
    <col min="7435" max="7680" width="9.140625" style="371"/>
    <col min="7681" max="7681" width="6.5703125" style="371" customWidth="1"/>
    <col min="7682" max="7682" width="22.42578125" style="371" customWidth="1"/>
    <col min="7683" max="7683" width="16.140625" style="371" customWidth="1"/>
    <col min="7684" max="7684" width="18" style="371" customWidth="1"/>
    <col min="7685" max="7685" width="12.28515625" style="371" customWidth="1"/>
    <col min="7686" max="7686" width="18.42578125" style="371" customWidth="1"/>
    <col min="7687" max="7687" width="15.7109375" style="371" customWidth="1"/>
    <col min="7688" max="7688" width="19" style="371" customWidth="1"/>
    <col min="7689" max="7689" width="10.28515625" style="371" customWidth="1"/>
    <col min="7690" max="7690" width="16.85546875" style="371" customWidth="1"/>
    <col min="7691" max="7936" width="9.140625" style="371"/>
    <col min="7937" max="7937" width="6.5703125" style="371" customWidth="1"/>
    <col min="7938" max="7938" width="22.42578125" style="371" customWidth="1"/>
    <col min="7939" max="7939" width="16.140625" style="371" customWidth="1"/>
    <col min="7940" max="7940" width="18" style="371" customWidth="1"/>
    <col min="7941" max="7941" width="12.28515625" style="371" customWidth="1"/>
    <col min="7942" max="7942" width="18.42578125" style="371" customWidth="1"/>
    <col min="7943" max="7943" width="15.7109375" style="371" customWidth="1"/>
    <col min="7944" max="7944" width="19" style="371" customWidth="1"/>
    <col min="7945" max="7945" width="10.28515625" style="371" customWidth="1"/>
    <col min="7946" max="7946" width="16.85546875" style="371" customWidth="1"/>
    <col min="7947" max="8192" width="9.140625" style="371"/>
    <col min="8193" max="8193" width="6.5703125" style="371" customWidth="1"/>
    <col min="8194" max="8194" width="22.42578125" style="371" customWidth="1"/>
    <col min="8195" max="8195" width="16.140625" style="371" customWidth="1"/>
    <col min="8196" max="8196" width="18" style="371" customWidth="1"/>
    <col min="8197" max="8197" width="12.28515625" style="371" customWidth="1"/>
    <col min="8198" max="8198" width="18.42578125" style="371" customWidth="1"/>
    <col min="8199" max="8199" width="15.7109375" style="371" customWidth="1"/>
    <col min="8200" max="8200" width="19" style="371" customWidth="1"/>
    <col min="8201" max="8201" width="10.28515625" style="371" customWidth="1"/>
    <col min="8202" max="8202" width="16.85546875" style="371" customWidth="1"/>
    <col min="8203" max="8448" width="9.140625" style="371"/>
    <col min="8449" max="8449" width="6.5703125" style="371" customWidth="1"/>
    <col min="8450" max="8450" width="22.42578125" style="371" customWidth="1"/>
    <col min="8451" max="8451" width="16.140625" style="371" customWidth="1"/>
    <col min="8452" max="8452" width="18" style="371" customWidth="1"/>
    <col min="8453" max="8453" width="12.28515625" style="371" customWidth="1"/>
    <col min="8454" max="8454" width="18.42578125" style="371" customWidth="1"/>
    <col min="8455" max="8455" width="15.7109375" style="371" customWidth="1"/>
    <col min="8456" max="8456" width="19" style="371" customWidth="1"/>
    <col min="8457" max="8457" width="10.28515625" style="371" customWidth="1"/>
    <col min="8458" max="8458" width="16.85546875" style="371" customWidth="1"/>
    <col min="8459" max="8704" width="9.140625" style="371"/>
    <col min="8705" max="8705" width="6.5703125" style="371" customWidth="1"/>
    <col min="8706" max="8706" width="22.42578125" style="371" customWidth="1"/>
    <col min="8707" max="8707" width="16.140625" style="371" customWidth="1"/>
    <col min="8708" max="8708" width="18" style="371" customWidth="1"/>
    <col min="8709" max="8709" width="12.28515625" style="371" customWidth="1"/>
    <col min="8710" max="8710" width="18.42578125" style="371" customWidth="1"/>
    <col min="8711" max="8711" width="15.7109375" style="371" customWidth="1"/>
    <col min="8712" max="8712" width="19" style="371" customWidth="1"/>
    <col min="8713" max="8713" width="10.28515625" style="371" customWidth="1"/>
    <col min="8714" max="8714" width="16.85546875" style="371" customWidth="1"/>
    <col min="8715" max="8960" width="9.140625" style="371"/>
    <col min="8961" max="8961" width="6.5703125" style="371" customWidth="1"/>
    <col min="8962" max="8962" width="22.42578125" style="371" customWidth="1"/>
    <col min="8963" max="8963" width="16.140625" style="371" customWidth="1"/>
    <col min="8964" max="8964" width="18" style="371" customWidth="1"/>
    <col min="8965" max="8965" width="12.28515625" style="371" customWidth="1"/>
    <col min="8966" max="8966" width="18.42578125" style="371" customWidth="1"/>
    <col min="8967" max="8967" width="15.7109375" style="371" customWidth="1"/>
    <col min="8968" max="8968" width="19" style="371" customWidth="1"/>
    <col min="8969" max="8969" width="10.28515625" style="371" customWidth="1"/>
    <col min="8970" max="8970" width="16.85546875" style="371" customWidth="1"/>
    <col min="8971" max="9216" width="9.140625" style="371"/>
    <col min="9217" max="9217" width="6.5703125" style="371" customWidth="1"/>
    <col min="9218" max="9218" width="22.42578125" style="371" customWidth="1"/>
    <col min="9219" max="9219" width="16.140625" style="371" customWidth="1"/>
    <col min="9220" max="9220" width="18" style="371" customWidth="1"/>
    <col min="9221" max="9221" width="12.28515625" style="371" customWidth="1"/>
    <col min="9222" max="9222" width="18.42578125" style="371" customWidth="1"/>
    <col min="9223" max="9223" width="15.7109375" style="371" customWidth="1"/>
    <col min="9224" max="9224" width="19" style="371" customWidth="1"/>
    <col min="9225" max="9225" width="10.28515625" style="371" customWidth="1"/>
    <col min="9226" max="9226" width="16.85546875" style="371" customWidth="1"/>
    <col min="9227" max="9472" width="9.140625" style="371"/>
    <col min="9473" max="9473" width="6.5703125" style="371" customWidth="1"/>
    <col min="9474" max="9474" width="22.42578125" style="371" customWidth="1"/>
    <col min="9475" max="9475" width="16.140625" style="371" customWidth="1"/>
    <col min="9476" max="9476" width="18" style="371" customWidth="1"/>
    <col min="9477" max="9477" width="12.28515625" style="371" customWidth="1"/>
    <col min="9478" max="9478" width="18.42578125" style="371" customWidth="1"/>
    <col min="9479" max="9479" width="15.7109375" style="371" customWidth="1"/>
    <col min="9480" max="9480" width="19" style="371" customWidth="1"/>
    <col min="9481" max="9481" width="10.28515625" style="371" customWidth="1"/>
    <col min="9482" max="9482" width="16.85546875" style="371" customWidth="1"/>
    <col min="9483" max="9728" width="9.140625" style="371"/>
    <col min="9729" max="9729" width="6.5703125" style="371" customWidth="1"/>
    <col min="9730" max="9730" width="22.42578125" style="371" customWidth="1"/>
    <col min="9731" max="9731" width="16.140625" style="371" customWidth="1"/>
    <col min="9732" max="9732" width="18" style="371" customWidth="1"/>
    <col min="9733" max="9733" width="12.28515625" style="371" customWidth="1"/>
    <col min="9734" max="9734" width="18.42578125" style="371" customWidth="1"/>
    <col min="9735" max="9735" width="15.7109375" style="371" customWidth="1"/>
    <col min="9736" max="9736" width="19" style="371" customWidth="1"/>
    <col min="9737" max="9737" width="10.28515625" style="371" customWidth="1"/>
    <col min="9738" max="9738" width="16.85546875" style="371" customWidth="1"/>
    <col min="9739" max="9984" width="9.140625" style="371"/>
    <col min="9985" max="9985" width="6.5703125" style="371" customWidth="1"/>
    <col min="9986" max="9986" width="22.42578125" style="371" customWidth="1"/>
    <col min="9987" max="9987" width="16.140625" style="371" customWidth="1"/>
    <col min="9988" max="9988" width="18" style="371" customWidth="1"/>
    <col min="9989" max="9989" width="12.28515625" style="371" customWidth="1"/>
    <col min="9990" max="9990" width="18.42578125" style="371" customWidth="1"/>
    <col min="9991" max="9991" width="15.7109375" style="371" customWidth="1"/>
    <col min="9992" max="9992" width="19" style="371" customWidth="1"/>
    <col min="9993" max="9993" width="10.28515625" style="371" customWidth="1"/>
    <col min="9994" max="9994" width="16.85546875" style="371" customWidth="1"/>
    <col min="9995" max="10240" width="9.140625" style="371"/>
    <col min="10241" max="10241" width="6.5703125" style="371" customWidth="1"/>
    <col min="10242" max="10242" width="22.42578125" style="371" customWidth="1"/>
    <col min="10243" max="10243" width="16.140625" style="371" customWidth="1"/>
    <col min="10244" max="10244" width="18" style="371" customWidth="1"/>
    <col min="10245" max="10245" width="12.28515625" style="371" customWidth="1"/>
    <col min="10246" max="10246" width="18.42578125" style="371" customWidth="1"/>
    <col min="10247" max="10247" width="15.7109375" style="371" customWidth="1"/>
    <col min="10248" max="10248" width="19" style="371" customWidth="1"/>
    <col min="10249" max="10249" width="10.28515625" style="371" customWidth="1"/>
    <col min="10250" max="10250" width="16.85546875" style="371" customWidth="1"/>
    <col min="10251" max="10496" width="9.140625" style="371"/>
    <col min="10497" max="10497" width="6.5703125" style="371" customWidth="1"/>
    <col min="10498" max="10498" width="22.42578125" style="371" customWidth="1"/>
    <col min="10499" max="10499" width="16.140625" style="371" customWidth="1"/>
    <col min="10500" max="10500" width="18" style="371" customWidth="1"/>
    <col min="10501" max="10501" width="12.28515625" style="371" customWidth="1"/>
    <col min="10502" max="10502" width="18.42578125" style="371" customWidth="1"/>
    <col min="10503" max="10503" width="15.7109375" style="371" customWidth="1"/>
    <col min="10504" max="10504" width="19" style="371" customWidth="1"/>
    <col min="10505" max="10505" width="10.28515625" style="371" customWidth="1"/>
    <col min="10506" max="10506" width="16.85546875" style="371" customWidth="1"/>
    <col min="10507" max="10752" width="9.140625" style="371"/>
    <col min="10753" max="10753" width="6.5703125" style="371" customWidth="1"/>
    <col min="10754" max="10754" width="22.42578125" style="371" customWidth="1"/>
    <col min="10755" max="10755" width="16.140625" style="371" customWidth="1"/>
    <col min="10756" max="10756" width="18" style="371" customWidth="1"/>
    <col min="10757" max="10757" width="12.28515625" style="371" customWidth="1"/>
    <col min="10758" max="10758" width="18.42578125" style="371" customWidth="1"/>
    <col min="10759" max="10759" width="15.7109375" style="371" customWidth="1"/>
    <col min="10760" max="10760" width="19" style="371" customWidth="1"/>
    <col min="10761" max="10761" width="10.28515625" style="371" customWidth="1"/>
    <col min="10762" max="10762" width="16.85546875" style="371" customWidth="1"/>
    <col min="10763" max="11008" width="9.140625" style="371"/>
    <col min="11009" max="11009" width="6.5703125" style="371" customWidth="1"/>
    <col min="11010" max="11010" width="22.42578125" style="371" customWidth="1"/>
    <col min="11011" max="11011" width="16.140625" style="371" customWidth="1"/>
    <col min="11012" max="11012" width="18" style="371" customWidth="1"/>
    <col min="11013" max="11013" width="12.28515625" style="371" customWidth="1"/>
    <col min="11014" max="11014" width="18.42578125" style="371" customWidth="1"/>
    <col min="11015" max="11015" width="15.7109375" style="371" customWidth="1"/>
    <col min="11016" max="11016" width="19" style="371" customWidth="1"/>
    <col min="11017" max="11017" width="10.28515625" style="371" customWidth="1"/>
    <col min="11018" max="11018" width="16.85546875" style="371" customWidth="1"/>
    <col min="11019" max="11264" width="9.140625" style="371"/>
    <col min="11265" max="11265" width="6.5703125" style="371" customWidth="1"/>
    <col min="11266" max="11266" width="22.42578125" style="371" customWidth="1"/>
    <col min="11267" max="11267" width="16.140625" style="371" customWidth="1"/>
    <col min="11268" max="11268" width="18" style="371" customWidth="1"/>
    <col min="11269" max="11269" width="12.28515625" style="371" customWidth="1"/>
    <col min="11270" max="11270" width="18.42578125" style="371" customWidth="1"/>
    <col min="11271" max="11271" width="15.7109375" style="371" customWidth="1"/>
    <col min="11272" max="11272" width="19" style="371" customWidth="1"/>
    <col min="11273" max="11273" width="10.28515625" style="371" customWidth="1"/>
    <col min="11274" max="11274" width="16.85546875" style="371" customWidth="1"/>
    <col min="11275" max="11520" width="9.140625" style="371"/>
    <col min="11521" max="11521" width="6.5703125" style="371" customWidth="1"/>
    <col min="11522" max="11522" width="22.42578125" style="371" customWidth="1"/>
    <col min="11523" max="11523" width="16.140625" style="371" customWidth="1"/>
    <col min="11524" max="11524" width="18" style="371" customWidth="1"/>
    <col min="11525" max="11525" width="12.28515625" style="371" customWidth="1"/>
    <col min="11526" max="11526" width="18.42578125" style="371" customWidth="1"/>
    <col min="11527" max="11527" width="15.7109375" style="371" customWidth="1"/>
    <col min="11528" max="11528" width="19" style="371" customWidth="1"/>
    <col min="11529" max="11529" width="10.28515625" style="371" customWidth="1"/>
    <col min="11530" max="11530" width="16.85546875" style="371" customWidth="1"/>
    <col min="11531" max="11776" width="9.140625" style="371"/>
    <col min="11777" max="11777" width="6.5703125" style="371" customWidth="1"/>
    <col min="11778" max="11778" width="22.42578125" style="371" customWidth="1"/>
    <col min="11779" max="11779" width="16.140625" style="371" customWidth="1"/>
    <col min="11780" max="11780" width="18" style="371" customWidth="1"/>
    <col min="11781" max="11781" width="12.28515625" style="371" customWidth="1"/>
    <col min="11782" max="11782" width="18.42578125" style="371" customWidth="1"/>
    <col min="11783" max="11783" width="15.7109375" style="371" customWidth="1"/>
    <col min="11784" max="11784" width="19" style="371" customWidth="1"/>
    <col min="11785" max="11785" width="10.28515625" style="371" customWidth="1"/>
    <col min="11786" max="11786" width="16.85546875" style="371" customWidth="1"/>
    <col min="11787" max="12032" width="9.140625" style="371"/>
    <col min="12033" max="12033" width="6.5703125" style="371" customWidth="1"/>
    <col min="12034" max="12034" width="22.42578125" style="371" customWidth="1"/>
    <col min="12035" max="12035" width="16.140625" style="371" customWidth="1"/>
    <col min="12036" max="12036" width="18" style="371" customWidth="1"/>
    <col min="12037" max="12037" width="12.28515625" style="371" customWidth="1"/>
    <col min="12038" max="12038" width="18.42578125" style="371" customWidth="1"/>
    <col min="12039" max="12039" width="15.7109375" style="371" customWidth="1"/>
    <col min="12040" max="12040" width="19" style="371" customWidth="1"/>
    <col min="12041" max="12041" width="10.28515625" style="371" customWidth="1"/>
    <col min="12042" max="12042" width="16.85546875" style="371" customWidth="1"/>
    <col min="12043" max="12288" width="9.140625" style="371"/>
    <col min="12289" max="12289" width="6.5703125" style="371" customWidth="1"/>
    <col min="12290" max="12290" width="22.42578125" style="371" customWidth="1"/>
    <col min="12291" max="12291" width="16.140625" style="371" customWidth="1"/>
    <col min="12292" max="12292" width="18" style="371" customWidth="1"/>
    <col min="12293" max="12293" width="12.28515625" style="371" customWidth="1"/>
    <col min="12294" max="12294" width="18.42578125" style="371" customWidth="1"/>
    <col min="12295" max="12295" width="15.7109375" style="371" customWidth="1"/>
    <col min="12296" max="12296" width="19" style="371" customWidth="1"/>
    <col min="12297" max="12297" width="10.28515625" style="371" customWidth="1"/>
    <col min="12298" max="12298" width="16.85546875" style="371" customWidth="1"/>
    <col min="12299" max="12544" width="9.140625" style="371"/>
    <col min="12545" max="12545" width="6.5703125" style="371" customWidth="1"/>
    <col min="12546" max="12546" width="22.42578125" style="371" customWidth="1"/>
    <col min="12547" max="12547" width="16.140625" style="371" customWidth="1"/>
    <col min="12548" max="12548" width="18" style="371" customWidth="1"/>
    <col min="12549" max="12549" width="12.28515625" style="371" customWidth="1"/>
    <col min="12550" max="12550" width="18.42578125" style="371" customWidth="1"/>
    <col min="12551" max="12551" width="15.7109375" style="371" customWidth="1"/>
    <col min="12552" max="12552" width="19" style="371" customWidth="1"/>
    <col min="12553" max="12553" width="10.28515625" style="371" customWidth="1"/>
    <col min="12554" max="12554" width="16.85546875" style="371" customWidth="1"/>
    <col min="12555" max="12800" width="9.140625" style="371"/>
    <col min="12801" max="12801" width="6.5703125" style="371" customWidth="1"/>
    <col min="12802" max="12802" width="22.42578125" style="371" customWidth="1"/>
    <col min="12803" max="12803" width="16.140625" style="371" customWidth="1"/>
    <col min="12804" max="12804" width="18" style="371" customWidth="1"/>
    <col min="12805" max="12805" width="12.28515625" style="371" customWidth="1"/>
    <col min="12806" max="12806" width="18.42578125" style="371" customWidth="1"/>
    <col min="12807" max="12807" width="15.7109375" style="371" customWidth="1"/>
    <col min="12808" max="12808" width="19" style="371" customWidth="1"/>
    <col min="12809" max="12809" width="10.28515625" style="371" customWidth="1"/>
    <col min="12810" max="12810" width="16.85546875" style="371" customWidth="1"/>
    <col min="12811" max="13056" width="9.140625" style="371"/>
    <col min="13057" max="13057" width="6.5703125" style="371" customWidth="1"/>
    <col min="13058" max="13058" width="22.42578125" style="371" customWidth="1"/>
    <col min="13059" max="13059" width="16.140625" style="371" customWidth="1"/>
    <col min="13060" max="13060" width="18" style="371" customWidth="1"/>
    <col min="13061" max="13061" width="12.28515625" style="371" customWidth="1"/>
    <col min="13062" max="13062" width="18.42578125" style="371" customWidth="1"/>
    <col min="13063" max="13063" width="15.7109375" style="371" customWidth="1"/>
    <col min="13064" max="13064" width="19" style="371" customWidth="1"/>
    <col min="13065" max="13065" width="10.28515625" style="371" customWidth="1"/>
    <col min="13066" max="13066" width="16.85546875" style="371" customWidth="1"/>
    <col min="13067" max="13312" width="9.140625" style="371"/>
    <col min="13313" max="13313" width="6.5703125" style="371" customWidth="1"/>
    <col min="13314" max="13314" width="22.42578125" style="371" customWidth="1"/>
    <col min="13315" max="13315" width="16.140625" style="371" customWidth="1"/>
    <col min="13316" max="13316" width="18" style="371" customWidth="1"/>
    <col min="13317" max="13317" width="12.28515625" style="371" customWidth="1"/>
    <col min="13318" max="13318" width="18.42578125" style="371" customWidth="1"/>
    <col min="13319" max="13319" width="15.7109375" style="371" customWidth="1"/>
    <col min="13320" max="13320" width="19" style="371" customWidth="1"/>
    <col min="13321" max="13321" width="10.28515625" style="371" customWidth="1"/>
    <col min="13322" max="13322" width="16.85546875" style="371" customWidth="1"/>
    <col min="13323" max="13568" width="9.140625" style="371"/>
    <col min="13569" max="13569" width="6.5703125" style="371" customWidth="1"/>
    <col min="13570" max="13570" width="22.42578125" style="371" customWidth="1"/>
    <col min="13571" max="13571" width="16.140625" style="371" customWidth="1"/>
    <col min="13572" max="13572" width="18" style="371" customWidth="1"/>
    <col min="13573" max="13573" width="12.28515625" style="371" customWidth="1"/>
    <col min="13574" max="13574" width="18.42578125" style="371" customWidth="1"/>
    <col min="13575" max="13575" width="15.7109375" style="371" customWidth="1"/>
    <col min="13576" max="13576" width="19" style="371" customWidth="1"/>
    <col min="13577" max="13577" width="10.28515625" style="371" customWidth="1"/>
    <col min="13578" max="13578" width="16.85546875" style="371" customWidth="1"/>
    <col min="13579" max="13824" width="9.140625" style="371"/>
    <col min="13825" max="13825" width="6.5703125" style="371" customWidth="1"/>
    <col min="13826" max="13826" width="22.42578125" style="371" customWidth="1"/>
    <col min="13827" max="13827" width="16.140625" style="371" customWidth="1"/>
    <col min="13828" max="13828" width="18" style="371" customWidth="1"/>
    <col min="13829" max="13829" width="12.28515625" style="371" customWidth="1"/>
    <col min="13830" max="13830" width="18.42578125" style="371" customWidth="1"/>
    <col min="13831" max="13831" width="15.7109375" style="371" customWidth="1"/>
    <col min="13832" max="13832" width="19" style="371" customWidth="1"/>
    <col min="13833" max="13833" width="10.28515625" style="371" customWidth="1"/>
    <col min="13834" max="13834" width="16.85546875" style="371" customWidth="1"/>
    <col min="13835" max="14080" width="9.140625" style="371"/>
    <col min="14081" max="14081" width="6.5703125" style="371" customWidth="1"/>
    <col min="14082" max="14082" width="22.42578125" style="371" customWidth="1"/>
    <col min="14083" max="14083" width="16.140625" style="371" customWidth="1"/>
    <col min="14084" max="14084" width="18" style="371" customWidth="1"/>
    <col min="14085" max="14085" width="12.28515625" style="371" customWidth="1"/>
    <col min="14086" max="14086" width="18.42578125" style="371" customWidth="1"/>
    <col min="14087" max="14087" width="15.7109375" style="371" customWidth="1"/>
    <col min="14088" max="14088" width="19" style="371" customWidth="1"/>
    <col min="14089" max="14089" width="10.28515625" style="371" customWidth="1"/>
    <col min="14090" max="14090" width="16.85546875" style="371" customWidth="1"/>
    <col min="14091" max="14336" width="9.140625" style="371"/>
    <col min="14337" max="14337" width="6.5703125" style="371" customWidth="1"/>
    <col min="14338" max="14338" width="22.42578125" style="371" customWidth="1"/>
    <col min="14339" max="14339" width="16.140625" style="371" customWidth="1"/>
    <col min="14340" max="14340" width="18" style="371" customWidth="1"/>
    <col min="14341" max="14341" width="12.28515625" style="371" customWidth="1"/>
    <col min="14342" max="14342" width="18.42578125" style="371" customWidth="1"/>
    <col min="14343" max="14343" width="15.7109375" style="371" customWidth="1"/>
    <col min="14344" max="14344" width="19" style="371" customWidth="1"/>
    <col min="14345" max="14345" width="10.28515625" style="371" customWidth="1"/>
    <col min="14346" max="14346" width="16.85546875" style="371" customWidth="1"/>
    <col min="14347" max="14592" width="9.140625" style="371"/>
    <col min="14593" max="14593" width="6.5703125" style="371" customWidth="1"/>
    <col min="14594" max="14594" width="22.42578125" style="371" customWidth="1"/>
    <col min="14595" max="14595" width="16.140625" style="371" customWidth="1"/>
    <col min="14596" max="14596" width="18" style="371" customWidth="1"/>
    <col min="14597" max="14597" width="12.28515625" style="371" customWidth="1"/>
    <col min="14598" max="14598" width="18.42578125" style="371" customWidth="1"/>
    <col min="14599" max="14599" width="15.7109375" style="371" customWidth="1"/>
    <col min="14600" max="14600" width="19" style="371" customWidth="1"/>
    <col min="14601" max="14601" width="10.28515625" style="371" customWidth="1"/>
    <col min="14602" max="14602" width="16.85546875" style="371" customWidth="1"/>
    <col min="14603" max="14848" width="9.140625" style="371"/>
    <col min="14849" max="14849" width="6.5703125" style="371" customWidth="1"/>
    <col min="14850" max="14850" width="22.42578125" style="371" customWidth="1"/>
    <col min="14851" max="14851" width="16.140625" style="371" customWidth="1"/>
    <col min="14852" max="14852" width="18" style="371" customWidth="1"/>
    <col min="14853" max="14853" width="12.28515625" style="371" customWidth="1"/>
    <col min="14854" max="14854" width="18.42578125" style="371" customWidth="1"/>
    <col min="14855" max="14855" width="15.7109375" style="371" customWidth="1"/>
    <col min="14856" max="14856" width="19" style="371" customWidth="1"/>
    <col min="14857" max="14857" width="10.28515625" style="371" customWidth="1"/>
    <col min="14858" max="14858" width="16.85546875" style="371" customWidth="1"/>
    <col min="14859" max="15104" width="9.140625" style="371"/>
    <col min="15105" max="15105" width="6.5703125" style="371" customWidth="1"/>
    <col min="15106" max="15106" width="22.42578125" style="371" customWidth="1"/>
    <col min="15107" max="15107" width="16.140625" style="371" customWidth="1"/>
    <col min="15108" max="15108" width="18" style="371" customWidth="1"/>
    <col min="15109" max="15109" width="12.28515625" style="371" customWidth="1"/>
    <col min="15110" max="15110" width="18.42578125" style="371" customWidth="1"/>
    <col min="15111" max="15111" width="15.7109375" style="371" customWidth="1"/>
    <col min="15112" max="15112" width="19" style="371" customWidth="1"/>
    <col min="15113" max="15113" width="10.28515625" style="371" customWidth="1"/>
    <col min="15114" max="15114" width="16.85546875" style="371" customWidth="1"/>
    <col min="15115" max="15360" width="9.140625" style="371"/>
    <col min="15361" max="15361" width="6.5703125" style="371" customWidth="1"/>
    <col min="15362" max="15362" width="22.42578125" style="371" customWidth="1"/>
    <col min="15363" max="15363" width="16.140625" style="371" customWidth="1"/>
    <col min="15364" max="15364" width="18" style="371" customWidth="1"/>
    <col min="15365" max="15365" width="12.28515625" style="371" customWidth="1"/>
    <col min="15366" max="15366" width="18.42578125" style="371" customWidth="1"/>
    <col min="15367" max="15367" width="15.7109375" style="371" customWidth="1"/>
    <col min="15368" max="15368" width="19" style="371" customWidth="1"/>
    <col min="15369" max="15369" width="10.28515625" style="371" customWidth="1"/>
    <col min="15370" max="15370" width="16.85546875" style="371" customWidth="1"/>
    <col min="15371" max="15616" width="9.140625" style="371"/>
    <col min="15617" max="15617" width="6.5703125" style="371" customWidth="1"/>
    <col min="15618" max="15618" width="22.42578125" style="371" customWidth="1"/>
    <col min="15619" max="15619" width="16.140625" style="371" customWidth="1"/>
    <col min="15620" max="15620" width="18" style="371" customWidth="1"/>
    <col min="15621" max="15621" width="12.28515625" style="371" customWidth="1"/>
    <col min="15622" max="15622" width="18.42578125" style="371" customWidth="1"/>
    <col min="15623" max="15623" width="15.7109375" style="371" customWidth="1"/>
    <col min="15624" max="15624" width="19" style="371" customWidth="1"/>
    <col min="15625" max="15625" width="10.28515625" style="371" customWidth="1"/>
    <col min="15626" max="15626" width="16.85546875" style="371" customWidth="1"/>
    <col min="15627" max="15872" width="9.140625" style="371"/>
    <col min="15873" max="15873" width="6.5703125" style="371" customWidth="1"/>
    <col min="15874" max="15874" width="22.42578125" style="371" customWidth="1"/>
    <col min="15875" max="15875" width="16.140625" style="371" customWidth="1"/>
    <col min="15876" max="15876" width="18" style="371" customWidth="1"/>
    <col min="15877" max="15877" width="12.28515625" style="371" customWidth="1"/>
    <col min="15878" max="15878" width="18.42578125" style="371" customWidth="1"/>
    <col min="15879" max="15879" width="15.7109375" style="371" customWidth="1"/>
    <col min="15880" max="15880" width="19" style="371" customWidth="1"/>
    <col min="15881" max="15881" width="10.28515625" style="371" customWidth="1"/>
    <col min="15882" max="15882" width="16.85546875" style="371" customWidth="1"/>
    <col min="15883" max="16128" width="9.140625" style="371"/>
    <col min="16129" max="16129" width="6.5703125" style="371" customWidth="1"/>
    <col min="16130" max="16130" width="22.42578125" style="371" customWidth="1"/>
    <col min="16131" max="16131" width="16.140625" style="371" customWidth="1"/>
    <col min="16132" max="16132" width="18" style="371" customWidth="1"/>
    <col min="16133" max="16133" width="12.28515625" style="371" customWidth="1"/>
    <col min="16134" max="16134" width="18.42578125" style="371" customWidth="1"/>
    <col min="16135" max="16135" width="15.7109375" style="371" customWidth="1"/>
    <col min="16136" max="16136" width="19" style="371" customWidth="1"/>
    <col min="16137" max="16137" width="10.28515625" style="371" customWidth="1"/>
    <col min="16138" max="16138" width="16.85546875" style="371" customWidth="1"/>
    <col min="16139" max="16384" width="9.140625" style="371"/>
  </cols>
  <sheetData>
    <row r="1" spans="1:8" ht="21.75" thickBot="1">
      <c r="A1" s="400"/>
      <c r="B1" s="400"/>
      <c r="C1" s="400"/>
      <c r="D1" s="400"/>
      <c r="E1" s="400"/>
      <c r="F1" s="400"/>
      <c r="G1" s="401"/>
      <c r="H1" s="400"/>
    </row>
    <row r="2" spans="1:8" ht="35.25" thickBot="1">
      <c r="A2" s="400"/>
      <c r="B2" s="551" t="s">
        <v>1201</v>
      </c>
      <c r="C2" s="552"/>
      <c r="D2" s="552"/>
      <c r="E2" s="552"/>
      <c r="F2" s="553" t="s">
        <v>1202</v>
      </c>
      <c r="G2" s="554"/>
      <c r="H2" s="400"/>
    </row>
    <row r="3" spans="1:8" ht="23.25">
      <c r="A3" s="400"/>
      <c r="B3" s="402" t="s">
        <v>1203</v>
      </c>
      <c r="C3" s="403"/>
      <c r="D3" s="403"/>
      <c r="E3" s="404"/>
      <c r="F3" s="405" t="s">
        <v>43</v>
      </c>
      <c r="G3" s="406">
        <v>0.15</v>
      </c>
      <c r="H3" s="400"/>
    </row>
    <row r="4" spans="1:8" ht="23.25">
      <c r="A4" s="400"/>
      <c r="B4" s="555" t="s">
        <v>1204</v>
      </c>
      <c r="C4" s="556"/>
      <c r="D4" s="556"/>
      <c r="E4" s="407"/>
      <c r="F4" s="405" t="s">
        <v>44</v>
      </c>
      <c r="G4" s="408">
        <v>0</v>
      </c>
      <c r="H4" s="400"/>
    </row>
    <row r="5" spans="1:8" ht="23.25">
      <c r="A5" s="400"/>
      <c r="B5" s="409" t="s">
        <v>1205</v>
      </c>
      <c r="C5" s="410"/>
      <c r="D5" s="411">
        <f>'แบบปร.5.1 A'!E14</f>
        <v>0</v>
      </c>
      <c r="E5" s="407" t="s">
        <v>7</v>
      </c>
      <c r="F5" s="405" t="s">
        <v>1206</v>
      </c>
      <c r="G5" s="412">
        <v>0.06</v>
      </c>
      <c r="H5" s="400"/>
    </row>
    <row r="6" spans="1:8" ht="26.25">
      <c r="A6" s="400"/>
      <c r="B6" s="413" t="s">
        <v>1207</v>
      </c>
      <c r="C6" s="557" t="s">
        <v>1208</v>
      </c>
      <c r="D6" s="557"/>
      <c r="E6" s="407"/>
      <c r="F6" s="405" t="s">
        <v>1209</v>
      </c>
      <c r="G6" s="408">
        <v>7.0000000000000007E-2</v>
      </c>
      <c r="H6" s="400"/>
    </row>
    <row r="7" spans="1:8" ht="22.5" thickBot="1">
      <c r="A7" s="400"/>
      <c r="B7" s="414"/>
      <c r="C7" s="410"/>
      <c r="D7" s="410"/>
      <c r="E7" s="407"/>
      <c r="F7" s="415"/>
      <c r="G7" s="416"/>
      <c r="H7" s="400"/>
    </row>
    <row r="8" spans="1:8" ht="22.5" thickTop="1">
      <c r="A8" s="400"/>
      <c r="B8" s="417" t="s">
        <v>57</v>
      </c>
      <c r="C8" s="418">
        <v>500000</v>
      </c>
      <c r="D8" s="419" t="s">
        <v>1210</v>
      </c>
      <c r="E8" s="407"/>
      <c r="F8" s="420" t="s">
        <v>50</v>
      </c>
      <c r="G8" s="421" t="s">
        <v>1189</v>
      </c>
      <c r="H8" s="400"/>
    </row>
    <row r="9" spans="1:8" ht="22.5" thickBot="1">
      <c r="A9" s="400"/>
      <c r="B9" s="422" t="s">
        <v>55</v>
      </c>
      <c r="C9" s="423">
        <f>D5</f>
        <v>0</v>
      </c>
      <c r="D9" s="410" t="s">
        <v>1211</v>
      </c>
      <c r="E9" s="407"/>
      <c r="F9" s="424" t="s">
        <v>93</v>
      </c>
      <c r="G9" s="425"/>
      <c r="H9" s="400"/>
    </row>
    <row r="10" spans="1:8" ht="22.5" thickTop="1">
      <c r="A10" s="400"/>
      <c r="B10" s="426" t="s">
        <v>59</v>
      </c>
      <c r="C10" s="427">
        <v>1000000</v>
      </c>
      <c r="D10" s="428" t="s">
        <v>1212</v>
      </c>
      <c r="E10" s="407"/>
      <c r="F10" s="429">
        <v>500000</v>
      </c>
      <c r="G10" s="430">
        <v>1.3046</v>
      </c>
      <c r="H10" s="400"/>
    </row>
    <row r="11" spans="1:8" ht="21.75">
      <c r="A11" s="400"/>
      <c r="B11" s="414"/>
      <c r="C11" s="410"/>
      <c r="D11" s="410"/>
      <c r="E11" s="407"/>
      <c r="F11" s="429">
        <v>1000000</v>
      </c>
      <c r="G11" s="431">
        <v>1.3018000000000001</v>
      </c>
      <c r="H11" s="400"/>
    </row>
    <row r="12" spans="1:8" ht="21.75">
      <c r="A12" s="400"/>
      <c r="B12" s="432" t="s">
        <v>62</v>
      </c>
      <c r="C12" s="433">
        <v>1.3046</v>
      </c>
      <c r="D12" s="410" t="s">
        <v>1213</v>
      </c>
      <c r="E12" s="407"/>
      <c r="F12" s="429">
        <v>2000000</v>
      </c>
      <c r="G12" s="434">
        <v>1.2999000000000001</v>
      </c>
      <c r="H12" s="400"/>
    </row>
    <row r="13" spans="1:8" ht="22.5" thickBot="1">
      <c r="A13" s="400"/>
      <c r="B13" s="432" t="s">
        <v>65</v>
      </c>
      <c r="C13" s="433">
        <v>1.3018000000000001</v>
      </c>
      <c r="D13" s="410" t="s">
        <v>1214</v>
      </c>
      <c r="E13" s="407"/>
      <c r="F13" s="429">
        <v>5000000</v>
      </c>
      <c r="G13" s="434">
        <v>1.2955000000000001</v>
      </c>
      <c r="H13" s="400"/>
    </row>
    <row r="14" spans="1:8" ht="27.75" thickTop="1" thickBot="1">
      <c r="A14" s="400"/>
      <c r="B14" s="422" t="s">
        <v>1207</v>
      </c>
      <c r="C14" s="435">
        <v>1.3043</v>
      </c>
      <c r="D14" s="436" t="s">
        <v>1215</v>
      </c>
      <c r="E14" s="407"/>
      <c r="F14" s="429">
        <v>10000000</v>
      </c>
      <c r="G14" s="434">
        <v>1.2879</v>
      </c>
      <c r="H14" s="400"/>
    </row>
    <row r="15" spans="1:8" ht="22.5" thickTop="1">
      <c r="A15" s="400"/>
      <c r="B15" s="414"/>
      <c r="C15" s="410"/>
      <c r="D15" s="436"/>
      <c r="E15" s="407"/>
      <c r="F15" s="429">
        <v>15000000</v>
      </c>
      <c r="G15" s="434">
        <v>1.2529999999999999</v>
      </c>
      <c r="H15" s="400"/>
    </row>
    <row r="16" spans="1:8" ht="23.25">
      <c r="A16" s="400"/>
      <c r="B16" s="432" t="s">
        <v>1216</v>
      </c>
      <c r="C16" s="437">
        <f>C9*C14</f>
        <v>0</v>
      </c>
      <c r="D16" s="410"/>
      <c r="E16" s="407"/>
      <c r="F16" s="429">
        <v>20000000</v>
      </c>
      <c r="G16" s="434">
        <v>1.2450000000000001</v>
      </c>
      <c r="H16" s="400"/>
    </row>
    <row r="17" spans="1:8" ht="23.25">
      <c r="A17" s="400"/>
      <c r="B17" s="558" t="s">
        <v>63</v>
      </c>
      <c r="C17" s="559"/>
      <c r="D17" s="559"/>
      <c r="E17" s="560"/>
      <c r="F17" s="429">
        <v>25000000</v>
      </c>
      <c r="G17" s="434">
        <v>1.218</v>
      </c>
      <c r="H17" s="400"/>
    </row>
    <row r="18" spans="1:8" ht="21.75">
      <c r="A18" s="400"/>
      <c r="B18" s="414"/>
      <c r="C18" s="410"/>
      <c r="D18" s="410"/>
      <c r="E18" s="407"/>
      <c r="F18" s="429">
        <v>30000000</v>
      </c>
      <c r="G18" s="434">
        <v>1.2092000000000001</v>
      </c>
      <c r="H18" s="400"/>
    </row>
    <row r="19" spans="1:8" ht="21.75">
      <c r="A19" s="400"/>
      <c r="B19" s="414"/>
      <c r="C19" s="410"/>
      <c r="D19" s="410"/>
      <c r="E19" s="407"/>
      <c r="F19" s="429">
        <v>40000000</v>
      </c>
      <c r="G19" s="434">
        <v>1.2088000000000001</v>
      </c>
      <c r="H19" s="400"/>
    </row>
    <row r="20" spans="1:8" ht="26.25">
      <c r="A20" s="400"/>
      <c r="B20" s="549" t="s">
        <v>1217</v>
      </c>
      <c r="C20" s="550"/>
      <c r="D20" s="550"/>
      <c r="E20" s="407"/>
      <c r="F20" s="429">
        <v>50000000</v>
      </c>
      <c r="G20" s="434">
        <v>1.2079</v>
      </c>
      <c r="H20" s="400"/>
    </row>
    <row r="21" spans="1:8" ht="21.75">
      <c r="A21" s="400"/>
      <c r="B21" s="414"/>
      <c r="C21" s="410" t="s">
        <v>63</v>
      </c>
      <c r="D21" s="410"/>
      <c r="E21" s="407"/>
      <c r="F21" s="429">
        <v>60000000</v>
      </c>
      <c r="G21" s="434">
        <v>1.1980999999999999</v>
      </c>
      <c r="H21" s="400"/>
    </row>
    <row r="22" spans="1:8" ht="21.75">
      <c r="A22" s="400"/>
      <c r="B22" s="414"/>
      <c r="C22" s="410" t="s">
        <v>63</v>
      </c>
      <c r="D22" s="410"/>
      <c r="E22" s="407"/>
      <c r="F22" s="429">
        <v>70000000</v>
      </c>
      <c r="G22" s="434">
        <v>1.1966000000000001</v>
      </c>
      <c r="H22" s="400"/>
    </row>
    <row r="23" spans="1:8" ht="23.25">
      <c r="A23" s="400"/>
      <c r="B23" s="438"/>
      <c r="C23" s="439" t="s">
        <v>63</v>
      </c>
      <c r="D23" s="436"/>
      <c r="E23" s="407"/>
      <c r="F23" s="429">
        <v>80000000</v>
      </c>
      <c r="G23" s="434">
        <v>1.1960999999999999</v>
      </c>
      <c r="H23" s="400"/>
    </row>
    <row r="24" spans="1:8" ht="21.75">
      <c r="A24" s="400"/>
      <c r="B24" s="414"/>
      <c r="C24" s="410" t="s">
        <v>63</v>
      </c>
      <c r="D24" s="410"/>
      <c r="E24" s="407"/>
      <c r="F24" s="429">
        <v>90000000</v>
      </c>
      <c r="G24" s="434">
        <v>1.1960999999999999</v>
      </c>
      <c r="H24" s="400"/>
    </row>
    <row r="25" spans="1:8" ht="21.75">
      <c r="A25" s="400"/>
      <c r="B25" s="414"/>
      <c r="C25" s="410"/>
      <c r="D25" s="410"/>
      <c r="E25" s="440"/>
      <c r="F25" s="429">
        <v>100000000</v>
      </c>
      <c r="G25" s="434">
        <v>1.1926000000000001</v>
      </c>
      <c r="H25" s="400"/>
    </row>
    <row r="26" spans="1:8" ht="21.75">
      <c r="A26" s="400"/>
      <c r="B26" s="414"/>
      <c r="C26" s="410"/>
      <c r="D26" s="410"/>
      <c r="E26" s="407"/>
      <c r="F26" s="429">
        <v>150000000</v>
      </c>
      <c r="G26" s="434">
        <v>1.1919</v>
      </c>
      <c r="H26" s="400"/>
    </row>
    <row r="27" spans="1:8" ht="23.25">
      <c r="A27" s="400"/>
      <c r="B27" s="414"/>
      <c r="C27" s="410"/>
      <c r="D27" s="410"/>
      <c r="E27" s="441" t="s">
        <v>63</v>
      </c>
      <c r="F27" s="429">
        <v>200000000</v>
      </c>
      <c r="G27" s="434">
        <v>1.1893</v>
      </c>
      <c r="H27" s="400"/>
    </row>
    <row r="28" spans="1:8" ht="21.75">
      <c r="A28" s="400"/>
      <c r="B28" s="414"/>
      <c r="C28" s="410"/>
      <c r="D28" s="410"/>
      <c r="E28" s="407"/>
      <c r="F28" s="429">
        <v>250000000</v>
      </c>
      <c r="G28" s="434">
        <v>1.1822999999999999</v>
      </c>
      <c r="H28" s="400"/>
    </row>
    <row r="29" spans="1:8" ht="21.75">
      <c r="A29" s="400"/>
      <c r="B29" s="414"/>
      <c r="C29" s="410"/>
      <c r="D29" s="410"/>
      <c r="E29" s="440"/>
      <c r="F29" s="429">
        <v>300000000</v>
      </c>
      <c r="G29" s="434">
        <v>1.1734</v>
      </c>
      <c r="H29" s="400"/>
    </row>
    <row r="30" spans="1:8" ht="21.75">
      <c r="A30" s="400"/>
      <c r="B30" s="414"/>
      <c r="C30" s="410"/>
      <c r="D30" s="410"/>
      <c r="E30" s="407"/>
      <c r="F30" s="429">
        <v>350000000</v>
      </c>
      <c r="G30" s="434">
        <v>1.1709000000000001</v>
      </c>
      <c r="H30" s="400"/>
    </row>
    <row r="31" spans="1:8" ht="21.75">
      <c r="A31" s="400"/>
      <c r="B31" s="414"/>
      <c r="C31" s="410"/>
      <c r="D31" s="410"/>
      <c r="E31" s="440"/>
      <c r="F31" s="429">
        <v>400000000</v>
      </c>
      <c r="G31" s="434">
        <v>1.1696</v>
      </c>
      <c r="H31" s="400"/>
    </row>
    <row r="32" spans="1:8" ht="21.75">
      <c r="A32" s="400"/>
      <c r="B32" s="414"/>
      <c r="C32" s="410"/>
      <c r="D32" s="410"/>
      <c r="E32" s="407"/>
      <c r="F32" s="429">
        <v>500000000</v>
      </c>
      <c r="G32" s="434">
        <v>1.1624000000000001</v>
      </c>
      <c r="H32" s="400"/>
    </row>
    <row r="33" spans="1:8" ht="21.75">
      <c r="A33" s="400"/>
      <c r="B33" s="442"/>
      <c r="C33" s="443"/>
      <c r="D33" s="443"/>
      <c r="E33" s="444"/>
      <c r="F33" s="445">
        <v>500000001</v>
      </c>
      <c r="G33" s="434">
        <v>1.1788000000000001</v>
      </c>
      <c r="H33" s="400"/>
    </row>
    <row r="34" spans="1:8">
      <c r="A34" s="400"/>
      <c r="B34" s="400"/>
      <c r="C34" s="400"/>
      <c r="D34" s="400"/>
      <c r="E34" s="400"/>
      <c r="F34" s="400"/>
      <c r="G34" s="401" t="s">
        <v>63</v>
      </c>
      <c r="H34" s="400"/>
    </row>
    <row r="53" spans="8:10" s="371" customFormat="1"/>
    <row r="54" spans="8:10" s="371" customFormat="1"/>
    <row r="55" spans="8:10" s="371" customFormat="1"/>
    <row r="64" spans="8:10" s="371" customFormat="1">
      <c r="H64" s="373"/>
      <c r="I64" s="373"/>
      <c r="J64" s="373"/>
    </row>
    <row r="65" spans="8:10" s="371" customFormat="1">
      <c r="H65" s="373"/>
      <c r="I65" s="373"/>
      <c r="J65" s="373"/>
    </row>
    <row r="66" spans="8:10" s="371" customFormat="1">
      <c r="H66" s="373"/>
      <c r="I66" s="373"/>
      <c r="J66" s="373"/>
    </row>
    <row r="67" spans="8:10" s="371" customFormat="1">
      <c r="H67" s="373"/>
      <c r="I67" s="373"/>
      <c r="J67" s="373"/>
    </row>
    <row r="68" spans="8:10" s="371" customFormat="1">
      <c r="H68" s="373"/>
      <c r="I68" s="373"/>
      <c r="J68" s="373"/>
    </row>
    <row r="69" spans="8:10" s="371" customFormat="1">
      <c r="H69" s="373"/>
      <c r="I69" s="373"/>
      <c r="J69" s="373"/>
    </row>
  </sheetData>
  <mergeCells count="6">
    <mergeCell ref="B20:D20"/>
    <mergeCell ref="B2:E2"/>
    <mergeCell ref="F2:G2"/>
    <mergeCell ref="B4:D4"/>
    <mergeCell ref="C6:D6"/>
    <mergeCell ref="B17:E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"/>
  <sheetViews>
    <sheetView view="pageBreakPreview" zoomScale="90" zoomScaleNormal="100" zoomScaleSheetLayoutView="90" workbookViewId="0">
      <selection activeCell="A5" sqref="A5:P6"/>
    </sheetView>
  </sheetViews>
  <sheetFormatPr defaultRowHeight="21.75"/>
  <cols>
    <col min="1" max="1" width="5" customWidth="1"/>
    <col min="2" max="2" width="20.7109375" customWidth="1"/>
    <col min="3" max="5" width="5.28515625" customWidth="1"/>
    <col min="6" max="6" width="6" customWidth="1"/>
    <col min="7" max="9" width="9.42578125" customWidth="1"/>
    <col min="10" max="15" width="10.28515625" customWidth="1"/>
    <col min="16" max="16" width="16.42578125" customWidth="1"/>
  </cols>
  <sheetData>
    <row r="1" spans="1:16" ht="22.5" customHeight="1">
      <c r="A1" t="e">
        <f>แบบปร.4.1A!#REF!</f>
        <v>#REF!</v>
      </c>
    </row>
    <row r="2" spans="1:16" ht="22.5" customHeight="1">
      <c r="A2" t="e">
        <f>แบบปร.4.1A!#REF!</f>
        <v>#REF!</v>
      </c>
      <c r="M2" t="e">
        <f>แบบปร.4.1A!#REF!</f>
        <v>#REF!</v>
      </c>
    </row>
    <row r="3" spans="1:16" ht="22.5" customHeight="1">
      <c r="A3" t="e">
        <f>แบบปร.4.1A!#REF!</f>
        <v>#REF!</v>
      </c>
      <c r="M3" t="e">
        <f>แบบปร.4.1A!#REF!</f>
        <v>#REF!</v>
      </c>
    </row>
    <row r="4" spans="1:16" ht="22.5" customHeight="1">
      <c r="A4" t="e">
        <f>แบบปร.4.1A!#REF!</f>
        <v>#REF!</v>
      </c>
      <c r="M4" t="e">
        <f>แบบปร.4.1A!#REF!</f>
        <v>#REF!</v>
      </c>
      <c r="O4" s="459" t="e">
        <f>แบบปร.4.1A!#REF!</f>
        <v>#REF!</v>
      </c>
      <c r="P4" s="459"/>
    </row>
    <row r="5" spans="1:16">
      <c r="A5" t="s">
        <v>8</v>
      </c>
      <c r="B5" s="459" t="s">
        <v>0</v>
      </c>
      <c r="C5" s="459" t="s">
        <v>18</v>
      </c>
      <c r="D5" s="459"/>
      <c r="E5" s="459"/>
      <c r="F5" s="459" t="s">
        <v>1</v>
      </c>
      <c r="G5" t="s">
        <v>22</v>
      </c>
      <c r="H5" t="s">
        <v>23</v>
      </c>
      <c r="I5" t="s">
        <v>24</v>
      </c>
      <c r="J5" s="459" t="s">
        <v>25</v>
      </c>
      <c r="K5" s="459"/>
      <c r="L5" s="459" t="s">
        <v>26</v>
      </c>
      <c r="M5" s="459"/>
      <c r="N5" s="459"/>
      <c r="O5" s="459"/>
      <c r="P5" s="459" t="s">
        <v>12</v>
      </c>
    </row>
    <row r="6" spans="1:16" ht="24">
      <c r="A6" t="s">
        <v>9</v>
      </c>
      <c r="B6" s="459"/>
      <c r="C6" s="459"/>
      <c r="D6" s="459"/>
      <c r="E6" s="459"/>
      <c r="F6" s="459"/>
      <c r="G6" t="s">
        <v>97</v>
      </c>
      <c r="H6" t="s">
        <v>98</v>
      </c>
      <c r="I6" t="s">
        <v>36</v>
      </c>
      <c r="J6" t="s">
        <v>27</v>
      </c>
      <c r="K6" t="s">
        <v>28</v>
      </c>
      <c r="L6" t="s">
        <v>29</v>
      </c>
      <c r="M6" t="s">
        <v>32</v>
      </c>
      <c r="N6" t="s">
        <v>30</v>
      </c>
      <c r="O6" t="s">
        <v>31</v>
      </c>
      <c r="P6" s="459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"/>
  <sheetViews>
    <sheetView view="pageBreakPreview" zoomScale="90" zoomScaleNormal="80" zoomScaleSheetLayoutView="90" workbookViewId="0">
      <selection activeCell="A5" sqref="A5:I6"/>
    </sheetView>
  </sheetViews>
  <sheetFormatPr defaultRowHeight="21.75"/>
  <cols>
    <col min="1" max="1" width="6.7109375" customWidth="1"/>
    <col min="2" max="2" width="24.28515625" customWidth="1"/>
    <col min="3" max="6" width="11.85546875" customWidth="1"/>
    <col min="8" max="8" width="15.5703125" customWidth="1"/>
    <col min="9" max="9" width="16.42578125" customWidth="1"/>
  </cols>
  <sheetData>
    <row r="1" spans="1:9" ht="22.5" customHeight="1">
      <c r="A1" t="e">
        <f>แบบปร.4.1A!#REF!</f>
        <v>#REF!</v>
      </c>
    </row>
    <row r="2" spans="1:9" ht="22.5" customHeight="1">
      <c r="A2" t="e">
        <f>แบบปร.4.1A!#REF!</f>
        <v>#REF!</v>
      </c>
      <c r="G2" t="s">
        <v>84</v>
      </c>
    </row>
    <row r="3" spans="1:9" ht="22.5" customHeight="1">
      <c r="A3" t="e">
        <f>แบบปร.4.1A!#REF!</f>
        <v>#REF!</v>
      </c>
      <c r="G3" t="s">
        <v>33</v>
      </c>
    </row>
    <row r="4" spans="1:9" ht="22.5" customHeight="1">
      <c r="A4" t="e">
        <f>แบบปร.4.1A!#REF!</f>
        <v>#REF!</v>
      </c>
      <c r="G4" t="s">
        <v>40</v>
      </c>
      <c r="I4">
        <v>238551</v>
      </c>
    </row>
    <row r="5" spans="1:9">
      <c r="A5" t="s">
        <v>8</v>
      </c>
      <c r="B5" s="459" t="s">
        <v>0</v>
      </c>
      <c r="C5" s="459" t="s">
        <v>85</v>
      </c>
      <c r="D5" t="s">
        <v>86</v>
      </c>
      <c r="E5" t="s">
        <v>87</v>
      </c>
      <c r="F5" t="s">
        <v>21</v>
      </c>
      <c r="G5" s="459" t="s">
        <v>1</v>
      </c>
      <c r="H5" t="s">
        <v>88</v>
      </c>
      <c r="I5" s="459" t="s">
        <v>12</v>
      </c>
    </row>
    <row r="6" spans="1:9" ht="24">
      <c r="A6" t="s">
        <v>9</v>
      </c>
      <c r="B6" s="459"/>
      <c r="C6" s="459"/>
      <c r="D6" t="s">
        <v>89</v>
      </c>
      <c r="E6" t="s">
        <v>90</v>
      </c>
      <c r="F6" t="s">
        <v>7</v>
      </c>
      <c r="G6" s="459"/>
      <c r="H6" t="s">
        <v>99</v>
      </c>
      <c r="I6" s="459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G42"/>
  <sheetViews>
    <sheetView view="pageBreakPreview" topLeftCell="A17" zoomScale="90" zoomScaleNormal="70" zoomScaleSheetLayoutView="90" workbookViewId="0">
      <selection activeCell="E40" sqref="E40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7" width="9.140625" style="3"/>
    <col min="8" max="8" width="15.7109375" style="3" bestFit="1" customWidth="1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479" t="s">
        <v>1178</v>
      </c>
      <c r="B3" s="479"/>
      <c r="C3" s="479"/>
      <c r="D3" s="479"/>
      <c r="E3" s="479"/>
      <c r="F3" s="479"/>
    </row>
    <row r="4" spans="1:11" ht="2.25" customHeight="1" thickBot="1">
      <c r="A4" s="480"/>
      <c r="B4" s="480"/>
      <c r="C4" s="480"/>
      <c r="D4" s="480"/>
      <c r="E4" s="480"/>
      <c r="F4" s="480"/>
    </row>
    <row r="5" spans="1:11">
      <c r="A5" s="4"/>
      <c r="B5" s="5" t="str">
        <f>แบบปร.4.1A!A3</f>
        <v>โครงการ : ปรับปรุงหอพักนักศึกษา พิเศษ</v>
      </c>
      <c r="C5" s="6"/>
      <c r="D5" s="4"/>
      <c r="E5" s="6"/>
      <c r="F5" s="4"/>
    </row>
    <row r="6" spans="1:11">
      <c r="A6" s="7"/>
      <c r="B6" s="8" t="s">
        <v>1107</v>
      </c>
      <c r="C6" s="9"/>
      <c r="D6" s="10"/>
      <c r="E6" s="9"/>
      <c r="F6" s="7"/>
    </row>
    <row r="7" spans="1:11">
      <c r="A7" s="7"/>
      <c r="B7" s="8" t="s">
        <v>1105</v>
      </c>
      <c r="C7" s="9"/>
      <c r="D7" s="7"/>
      <c r="E7" s="9"/>
      <c r="F7" s="7"/>
    </row>
    <row r="8" spans="1:11">
      <c r="A8" s="7"/>
      <c r="B8" s="8" t="s">
        <v>1263</v>
      </c>
      <c r="C8" s="9"/>
      <c r="D8" s="7"/>
      <c r="E8" s="9"/>
      <c r="F8" s="7"/>
    </row>
    <row r="9" spans="1:11">
      <c r="A9" s="7"/>
      <c r="B9" s="11" t="s">
        <v>1165</v>
      </c>
      <c r="C9" s="9"/>
      <c r="D9" s="7"/>
      <c r="E9" s="9"/>
      <c r="F9" s="7"/>
    </row>
    <row r="10" spans="1:11">
      <c r="A10" s="7"/>
      <c r="B10" s="8" t="s">
        <v>1166</v>
      </c>
      <c r="C10" s="9"/>
      <c r="D10" s="7"/>
      <c r="E10" s="9"/>
      <c r="F10" s="7"/>
    </row>
    <row r="11" spans="1:11">
      <c r="A11" s="7"/>
      <c r="B11" s="8" t="s">
        <v>1170</v>
      </c>
      <c r="C11" s="9"/>
      <c r="D11" s="7"/>
      <c r="E11" s="9"/>
      <c r="F11" s="7"/>
    </row>
    <row r="12" spans="1:11" ht="25.5" thickBot="1">
      <c r="A12" s="7"/>
      <c r="B12" s="8" t="s">
        <v>1167</v>
      </c>
      <c r="C12" s="381"/>
      <c r="D12" s="12"/>
      <c r="E12" s="13"/>
      <c r="F12" s="14" t="s">
        <v>1108</v>
      </c>
    </row>
    <row r="13" spans="1:11" ht="25.5" thickTop="1">
      <c r="A13" s="481" t="s">
        <v>91</v>
      </c>
      <c r="B13" s="483" t="s">
        <v>0</v>
      </c>
      <c r="C13" s="484"/>
      <c r="D13" s="485"/>
      <c r="E13" s="489" t="s">
        <v>92</v>
      </c>
      <c r="F13" s="491" t="s">
        <v>12</v>
      </c>
    </row>
    <row r="14" spans="1:11" ht="16.5" customHeight="1" thickBot="1">
      <c r="A14" s="482"/>
      <c r="B14" s="486"/>
      <c r="C14" s="487"/>
      <c r="D14" s="488"/>
      <c r="E14" s="490"/>
      <c r="F14" s="492"/>
    </row>
    <row r="15" spans="1:11" ht="25.5" thickTop="1">
      <c r="A15" s="15"/>
      <c r="B15" s="461" t="s">
        <v>1174</v>
      </c>
      <c r="C15" s="462"/>
      <c r="D15" s="463"/>
      <c r="E15" s="16"/>
      <c r="F15" s="17"/>
      <c r="K15" s="18"/>
    </row>
    <row r="16" spans="1:11" s="21" customFormat="1">
      <c r="A16" s="19">
        <v>1</v>
      </c>
      <c r="B16" s="464" t="s">
        <v>1109</v>
      </c>
      <c r="C16" s="465"/>
      <c r="D16" s="466"/>
      <c r="E16" s="20"/>
      <c r="F16" s="17"/>
    </row>
    <row r="17" spans="1:33" s="21" customFormat="1">
      <c r="A17" s="19">
        <v>2</v>
      </c>
      <c r="B17" s="464" t="s">
        <v>1110</v>
      </c>
      <c r="C17" s="465"/>
      <c r="D17" s="466"/>
      <c r="E17" s="20"/>
      <c r="F17" s="17"/>
    </row>
    <row r="18" spans="1:33" s="21" customFormat="1">
      <c r="A18" s="19">
        <v>3</v>
      </c>
      <c r="B18" s="464" t="s">
        <v>1111</v>
      </c>
      <c r="C18" s="465"/>
      <c r="D18" s="466"/>
      <c r="E18" s="20"/>
      <c r="F18" s="17"/>
    </row>
    <row r="19" spans="1:33">
      <c r="A19" s="22"/>
      <c r="B19" s="467"/>
      <c r="C19" s="468"/>
      <c r="D19" s="469"/>
      <c r="E19" s="20"/>
      <c r="F19" s="17"/>
      <c r="K19" s="18"/>
    </row>
    <row r="20" spans="1:33" s="28" customFormat="1" ht="21.75" customHeight="1">
      <c r="A20" s="474" t="s">
        <v>19</v>
      </c>
      <c r="B20" s="23"/>
      <c r="C20" s="24"/>
      <c r="D20" s="25" t="s">
        <v>1179</v>
      </c>
      <c r="E20" s="26"/>
      <c r="F20" s="27"/>
      <c r="H20" s="28">
        <v>6112998.0099999998</v>
      </c>
      <c r="I20" s="29"/>
    </row>
    <row r="21" spans="1:33" s="28" customFormat="1" ht="21.75" customHeight="1">
      <c r="A21" s="475"/>
      <c r="B21" s="30"/>
      <c r="C21" s="31"/>
      <c r="D21" s="31" t="s">
        <v>1112</v>
      </c>
      <c r="E21" s="393"/>
      <c r="F21" s="32"/>
      <c r="H21" s="33">
        <f>E21</f>
        <v>0</v>
      </c>
      <c r="I21" s="34"/>
      <c r="J21" s="35"/>
    </row>
    <row r="22" spans="1:33" ht="25.5" thickBot="1">
      <c r="A22" s="476"/>
      <c r="B22" s="36" t="s">
        <v>1113</v>
      </c>
      <c r="C22" s="477"/>
      <c r="D22" s="477"/>
      <c r="E22" s="477"/>
      <c r="F22" s="478"/>
      <c r="H22" s="18">
        <f>H20-H21</f>
        <v>6112998.0099999998</v>
      </c>
      <c r="J22" s="37"/>
    </row>
    <row r="23" spans="1:33" s="28" customFormat="1" ht="16.5" customHeight="1" thickTop="1">
      <c r="A23" s="38"/>
      <c r="B23" s="1"/>
      <c r="C23" s="39"/>
      <c r="D23" s="40"/>
      <c r="E23" s="41"/>
      <c r="F23" s="39"/>
      <c r="H23" s="3"/>
      <c r="I23" s="4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28" customFormat="1">
      <c r="A24" s="473"/>
      <c r="B24" s="473"/>
      <c r="C24" s="473"/>
      <c r="D24" s="473"/>
      <c r="E24" s="473"/>
      <c r="F24" s="473"/>
      <c r="H24" s="3"/>
      <c r="I24" s="4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8" customFormat="1">
      <c r="A25" s="472"/>
      <c r="B25" s="472"/>
      <c r="C25" s="472"/>
      <c r="D25" s="472"/>
      <c r="E25" s="472"/>
      <c r="F25" s="472"/>
      <c r="H25" s="3"/>
      <c r="I25" s="4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8" customFormat="1" ht="14.25" customHeight="1">
      <c r="A26" s="38"/>
      <c r="B26" s="1"/>
      <c r="C26" s="39"/>
      <c r="D26" s="40"/>
      <c r="E26" s="41"/>
      <c r="F26" s="39"/>
      <c r="H26" s="3"/>
      <c r="I26" s="4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8" customFormat="1">
      <c r="A27" s="38"/>
      <c r="B27" s="43"/>
      <c r="C27" s="470"/>
      <c r="D27" s="470"/>
      <c r="E27" s="3"/>
      <c r="G27" s="44"/>
      <c r="H27" s="44"/>
    </row>
    <row r="28" spans="1:33" s="28" customFormat="1">
      <c r="A28" s="38"/>
      <c r="B28" s="45"/>
      <c r="C28" s="471"/>
      <c r="D28" s="471"/>
      <c r="E28" s="46"/>
      <c r="F28" s="47"/>
      <c r="G28" s="48"/>
      <c r="H28" s="48"/>
    </row>
    <row r="29" spans="1:33" s="28" customFormat="1">
      <c r="B29" s="43"/>
      <c r="C29" s="49"/>
      <c r="D29" s="47"/>
      <c r="E29" s="43"/>
      <c r="F29" s="47"/>
      <c r="G29" s="48"/>
      <c r="H29" s="48"/>
    </row>
    <row r="30" spans="1:33" s="28" customFormat="1">
      <c r="B30" s="375"/>
      <c r="C30" s="3"/>
      <c r="E30" s="375"/>
      <c r="F30" s="3"/>
    </row>
    <row r="31" spans="1:33" s="28" customFormat="1">
      <c r="B31" s="46"/>
      <c r="C31" s="46"/>
      <c r="D31" s="50"/>
      <c r="E31" s="46"/>
      <c r="F31" s="51"/>
      <c r="G31" s="44"/>
    </row>
    <row r="32" spans="1:33" s="28" customFormat="1">
      <c r="B32" s="43"/>
      <c r="C32" s="43"/>
      <c r="D32" s="50"/>
      <c r="E32" s="43"/>
      <c r="F32" s="43"/>
      <c r="G32" s="44"/>
    </row>
    <row r="33" spans="1:32" s="28" customFormat="1">
      <c r="B33" s="375"/>
      <c r="C33" s="3"/>
      <c r="E33" s="375"/>
      <c r="F33" s="3"/>
      <c r="I33" s="375"/>
    </row>
    <row r="34" spans="1:32" s="28" customFormat="1">
      <c r="A34" s="38"/>
      <c r="B34" s="376"/>
      <c r="C34" s="46"/>
      <c r="D34" s="50"/>
      <c r="E34" s="460"/>
      <c r="F34" s="460"/>
      <c r="G34" s="52"/>
      <c r="I34" s="46"/>
    </row>
    <row r="35" spans="1:32" s="28" customFormat="1">
      <c r="A35" s="38"/>
      <c r="B35" s="386"/>
      <c r="C35" s="46"/>
      <c r="D35" s="50"/>
      <c r="E35" s="384"/>
      <c r="F35" s="384"/>
      <c r="G35" s="387"/>
      <c r="I35" s="46"/>
    </row>
    <row r="36" spans="1:32" s="28" customFormat="1">
      <c r="A36" s="38"/>
      <c r="B36" s="385"/>
      <c r="C36" s="3"/>
      <c r="D36" s="54"/>
      <c r="E36" s="388"/>
      <c r="F36" s="3"/>
      <c r="G36" s="48"/>
    </row>
    <row r="37" spans="1:32">
      <c r="A37" s="43"/>
      <c r="B37" s="386"/>
      <c r="C37" s="46"/>
      <c r="D37" s="43"/>
      <c r="E37" s="389"/>
      <c r="F37" s="46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>
      <c r="A38" s="52"/>
      <c r="B38" s="43"/>
      <c r="C38" s="56"/>
      <c r="D38" s="43"/>
      <c r="E38" s="43"/>
      <c r="F38" s="56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>
      <c r="A39" s="43"/>
      <c r="B39" s="388"/>
      <c r="C39" s="3"/>
      <c r="D39" s="43"/>
      <c r="E39" s="43"/>
      <c r="F39" s="49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>
      <c r="A40" s="52"/>
      <c r="B40" s="389"/>
      <c r="C40" s="46"/>
      <c r="D40" s="43"/>
      <c r="E40" s="43"/>
      <c r="F40" s="56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</sheetData>
  <mergeCells count="18">
    <mergeCell ref="A3:F3"/>
    <mergeCell ref="A4:F4"/>
    <mergeCell ref="A13:A14"/>
    <mergeCell ref="B13:D14"/>
    <mergeCell ref="E13:E14"/>
    <mergeCell ref="F13:F14"/>
    <mergeCell ref="E34:F34"/>
    <mergeCell ref="B15:D15"/>
    <mergeCell ref="B16:D16"/>
    <mergeCell ref="B17:D17"/>
    <mergeCell ref="B18:D18"/>
    <mergeCell ref="B19:D19"/>
    <mergeCell ref="C27:D27"/>
    <mergeCell ref="C28:D28"/>
    <mergeCell ref="A25:F25"/>
    <mergeCell ref="A24:F24"/>
    <mergeCell ref="A20:A22"/>
    <mergeCell ref="C22:F22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80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7"/>
  <sheetViews>
    <sheetView view="pageBreakPreview" topLeftCell="A22" zoomScale="90" zoomScaleNormal="55" zoomScaleSheetLayoutView="90" workbookViewId="0">
      <selection activeCell="E44" sqref="E44"/>
    </sheetView>
  </sheetViews>
  <sheetFormatPr defaultRowHeight="24.75"/>
  <cols>
    <col min="1" max="1" width="6.5703125" style="38" customWidth="1"/>
    <col min="2" max="2" width="47.140625" style="38" customWidth="1"/>
    <col min="3" max="4" width="15.85546875" style="71" customWidth="1"/>
    <col min="5" max="5" width="19.85546875" style="71" customWidth="1"/>
    <col min="6" max="6" width="16.140625" style="38" customWidth="1"/>
    <col min="7" max="7" width="19.7109375" style="71" customWidth="1"/>
    <col min="8" max="8" width="30.5703125" style="38" bestFit="1" customWidth="1"/>
    <col min="9" max="9" width="9.140625" style="38"/>
    <col min="10" max="10" width="16" style="38" customWidth="1"/>
    <col min="11" max="11" width="39.42578125" style="38" customWidth="1"/>
    <col min="12" max="12" width="11.85546875" style="38" customWidth="1"/>
    <col min="13" max="16384" width="9.140625" style="38"/>
  </cols>
  <sheetData>
    <row r="1" spans="1:13" ht="54" customHeight="1">
      <c r="A1" s="473"/>
      <c r="B1" s="473"/>
      <c r="C1" s="473"/>
      <c r="D1" s="473"/>
      <c r="E1" s="473"/>
      <c r="F1" s="473"/>
      <c r="G1" s="473"/>
      <c r="H1" s="473"/>
    </row>
    <row r="2" spans="1:13" ht="25.5" thickBot="1">
      <c r="A2" s="504" t="s">
        <v>1176</v>
      </c>
      <c r="B2" s="504"/>
      <c r="C2" s="504"/>
      <c r="D2" s="504"/>
      <c r="E2" s="504"/>
      <c r="F2" s="504"/>
      <c r="G2" s="504"/>
      <c r="H2" s="504"/>
    </row>
    <row r="3" spans="1:13" ht="21" customHeight="1">
      <c r="A3" s="57"/>
      <c r="B3" s="8" t="str">
        <f>แบบปร.4.1A!A3</f>
        <v>โครงการ : ปรับปรุงหอพักนักศึกษา พิเศษ</v>
      </c>
      <c r="C3" s="58"/>
      <c r="D3" s="58"/>
      <c r="E3" s="59"/>
      <c r="F3" s="60"/>
      <c r="G3" s="59"/>
      <c r="H3" s="60"/>
    </row>
    <row r="4" spans="1:13" ht="21" customHeight="1">
      <c r="A4" s="57"/>
      <c r="B4" s="8" t="s">
        <v>1107</v>
      </c>
      <c r="C4" s="61"/>
      <c r="D4" s="61"/>
      <c r="E4" s="62"/>
      <c r="F4" s="63"/>
      <c r="G4" s="62"/>
      <c r="H4" s="63"/>
    </row>
    <row r="5" spans="1:13" ht="21" customHeight="1">
      <c r="A5" s="57"/>
      <c r="B5" s="8" t="s">
        <v>1105</v>
      </c>
      <c r="C5" s="61"/>
      <c r="D5" s="61"/>
      <c r="E5" s="62"/>
      <c r="F5" s="63"/>
      <c r="G5" s="62"/>
      <c r="H5" s="63"/>
    </row>
    <row r="6" spans="1:13" ht="21" customHeight="1">
      <c r="A6" s="57"/>
      <c r="B6" s="8" t="s">
        <v>1263</v>
      </c>
      <c r="C6" s="61"/>
      <c r="D6" s="61"/>
      <c r="E6" s="62"/>
      <c r="F6" s="63"/>
      <c r="G6" s="62"/>
      <c r="H6" s="63"/>
    </row>
    <row r="7" spans="1:13" ht="21" customHeight="1">
      <c r="A7" s="57"/>
      <c r="B7" s="11" t="s">
        <v>1165</v>
      </c>
      <c r="C7" s="61"/>
      <c r="D7" s="61"/>
      <c r="E7" s="62"/>
      <c r="F7" s="63"/>
      <c r="G7" s="62"/>
      <c r="H7" s="63"/>
    </row>
    <row r="8" spans="1:13" ht="21" customHeight="1">
      <c r="A8" s="57"/>
      <c r="B8" s="8" t="s">
        <v>1166</v>
      </c>
      <c r="C8" s="61"/>
      <c r="D8" s="61"/>
      <c r="E8" s="62"/>
      <c r="F8" s="63"/>
      <c r="G8" s="62"/>
      <c r="H8" s="63"/>
    </row>
    <row r="9" spans="1:13" ht="21" customHeight="1">
      <c r="A9" s="57"/>
      <c r="B9" s="8" t="s">
        <v>1168</v>
      </c>
      <c r="C9" s="61"/>
      <c r="D9" s="64">
        <v>8</v>
      </c>
      <c r="E9" s="61" t="s">
        <v>233</v>
      </c>
      <c r="F9" s="63"/>
      <c r="G9" s="62"/>
      <c r="H9" s="63"/>
    </row>
    <row r="10" spans="1:13" ht="21" customHeight="1">
      <c r="A10" s="57"/>
      <c r="B10" s="8" t="s">
        <v>1169</v>
      </c>
      <c r="C10" s="505"/>
      <c r="D10" s="505"/>
      <c r="E10" s="62"/>
      <c r="F10" s="63"/>
      <c r="G10" s="62"/>
      <c r="H10" s="63" t="s">
        <v>1108</v>
      </c>
    </row>
    <row r="11" spans="1:13" s="10" customFormat="1">
      <c r="A11" s="506" t="s">
        <v>91</v>
      </c>
      <c r="B11" s="508" t="s">
        <v>0</v>
      </c>
      <c r="C11" s="65" t="s">
        <v>11</v>
      </c>
      <c r="D11" s="65" t="s">
        <v>16</v>
      </c>
      <c r="E11" s="65" t="s">
        <v>34</v>
      </c>
      <c r="F11" s="510" t="s">
        <v>1189</v>
      </c>
      <c r="G11" s="65" t="s">
        <v>17</v>
      </c>
      <c r="H11" s="508" t="s">
        <v>12</v>
      </c>
    </row>
    <row r="12" spans="1:13" s="10" customFormat="1" ht="32.25" customHeight="1">
      <c r="A12" s="507"/>
      <c r="B12" s="509"/>
      <c r="C12" s="66" t="s">
        <v>1172</v>
      </c>
      <c r="D12" s="66" t="s">
        <v>1172</v>
      </c>
      <c r="E12" s="66" t="s">
        <v>1172</v>
      </c>
      <c r="F12" s="511"/>
      <c r="G12" s="66" t="s">
        <v>1172</v>
      </c>
      <c r="H12" s="509"/>
      <c r="J12" s="67"/>
      <c r="K12" s="67"/>
      <c r="L12" s="67"/>
      <c r="M12" s="67"/>
    </row>
    <row r="13" spans="1:13">
      <c r="A13" s="68"/>
      <c r="B13" s="69" t="s">
        <v>1109</v>
      </c>
      <c r="C13" s="70"/>
      <c r="D13" s="70"/>
      <c r="E13" s="70"/>
      <c r="F13" s="68"/>
      <c r="G13" s="70"/>
      <c r="H13" s="68"/>
      <c r="L13" s="71"/>
    </row>
    <row r="14" spans="1:13" s="77" customFormat="1">
      <c r="A14" s="72">
        <v>1</v>
      </c>
      <c r="B14" s="73" t="s">
        <v>1317</v>
      </c>
      <c r="C14" s="74"/>
      <c r="D14" s="74"/>
      <c r="E14" s="74"/>
      <c r="F14" s="75"/>
      <c r="G14" s="74"/>
      <c r="H14" s="73" t="s">
        <v>1256</v>
      </c>
      <c r="K14" s="38"/>
      <c r="L14" s="78"/>
    </row>
    <row r="15" spans="1:13">
      <c r="A15" s="79"/>
      <c r="B15" s="80"/>
      <c r="C15" s="81"/>
      <c r="D15" s="81"/>
      <c r="E15" s="81"/>
      <c r="F15" s="82"/>
      <c r="G15" s="74"/>
      <c r="H15" s="73" t="s">
        <v>1257</v>
      </c>
      <c r="L15" s="71"/>
    </row>
    <row r="16" spans="1:13">
      <c r="A16" s="79"/>
      <c r="B16" s="80"/>
      <c r="C16" s="81"/>
      <c r="D16" s="81"/>
      <c r="E16" s="81"/>
      <c r="F16" s="82"/>
      <c r="G16" s="74"/>
      <c r="H16" s="73" t="s">
        <v>1258</v>
      </c>
      <c r="L16" s="71"/>
    </row>
    <row r="17" spans="1:12">
      <c r="A17" s="84"/>
      <c r="B17" s="80"/>
      <c r="C17" s="81"/>
      <c r="D17" s="81"/>
      <c r="E17" s="81"/>
      <c r="F17" s="82"/>
      <c r="G17" s="74"/>
      <c r="H17" s="73" t="s">
        <v>1262</v>
      </c>
      <c r="L17" s="71"/>
    </row>
    <row r="18" spans="1:12">
      <c r="A18" s="79"/>
      <c r="B18" s="80"/>
      <c r="C18" s="81"/>
      <c r="D18" s="81"/>
      <c r="E18" s="81"/>
      <c r="F18" s="82"/>
      <c r="G18" s="74"/>
      <c r="H18" s="83"/>
      <c r="L18" s="71"/>
    </row>
    <row r="19" spans="1:12">
      <c r="A19" s="84"/>
      <c r="B19" s="80"/>
      <c r="C19" s="81"/>
      <c r="D19" s="81"/>
      <c r="E19" s="81"/>
      <c r="F19" s="82"/>
      <c r="G19" s="74"/>
      <c r="H19" s="79"/>
      <c r="L19" s="71"/>
    </row>
    <row r="20" spans="1:12">
      <c r="A20" s="84"/>
      <c r="B20" s="80"/>
      <c r="C20" s="81"/>
      <c r="D20" s="81"/>
      <c r="E20" s="81"/>
      <c r="F20" s="82"/>
      <c r="G20" s="74"/>
      <c r="H20" s="79"/>
    </row>
    <row r="21" spans="1:12">
      <c r="A21" s="85"/>
      <c r="B21" s="86"/>
      <c r="C21" s="87"/>
      <c r="D21" s="87"/>
      <c r="E21" s="87"/>
      <c r="F21" s="88"/>
      <c r="G21" s="89"/>
      <c r="H21" s="90"/>
    </row>
    <row r="22" spans="1:12">
      <c r="A22" s="494" t="s">
        <v>19</v>
      </c>
      <c r="B22" s="497" t="s">
        <v>1177</v>
      </c>
      <c r="C22" s="498"/>
      <c r="D22" s="498"/>
      <c r="E22" s="498"/>
      <c r="F22" s="499"/>
      <c r="G22" s="91">
        <f>SUM(G8:G21)</f>
        <v>0</v>
      </c>
      <c r="H22" s="92"/>
      <c r="J22" s="38">
        <v>2082019.75</v>
      </c>
      <c r="K22" s="93"/>
    </row>
    <row r="23" spans="1:12">
      <c r="A23" s="495"/>
      <c r="B23" s="94" t="s">
        <v>37</v>
      </c>
      <c r="C23" s="95"/>
      <c r="D23" s="95"/>
      <c r="E23" s="95"/>
      <c r="F23" s="95"/>
      <c r="G23" s="96">
        <f>ROUNDDOWN(G22,0)</f>
        <v>0</v>
      </c>
      <c r="H23" s="97"/>
      <c r="J23" s="71">
        <f>G14</f>
        <v>0</v>
      </c>
      <c r="K23" s="93"/>
    </row>
    <row r="24" spans="1:12">
      <c r="A24" s="496"/>
      <c r="B24" s="98" t="s">
        <v>20</v>
      </c>
      <c r="C24" s="500" t="str">
        <f>"("&amp;BAHTTEXT(G23)&amp;")"</f>
        <v>(ศูนย์บาทถ้วน)</v>
      </c>
      <c r="D24" s="501"/>
      <c r="E24" s="501"/>
      <c r="F24" s="501"/>
      <c r="G24" s="501"/>
      <c r="H24" s="502"/>
      <c r="J24" s="71">
        <f>J22-J23</f>
        <v>2082019.75</v>
      </c>
    </row>
    <row r="25" spans="1:12" ht="9" customHeight="1">
      <c r="A25" s="99"/>
      <c r="B25" s="99"/>
      <c r="C25" s="100"/>
      <c r="D25" s="100"/>
      <c r="E25" s="100"/>
      <c r="F25" s="99"/>
      <c r="G25" s="100"/>
      <c r="H25" s="99"/>
    </row>
    <row r="26" spans="1:12" s="3" customFormat="1">
      <c r="A26" s="38"/>
      <c r="B26" s="101" t="s">
        <v>38</v>
      </c>
      <c r="C26" s="102">
        <v>0</v>
      </c>
      <c r="D26" s="103" t="s">
        <v>83</v>
      </c>
      <c r="E26" s="104"/>
      <c r="F26" s="104"/>
      <c r="G26" s="105"/>
      <c r="H26" s="105"/>
      <c r="J26" s="18"/>
      <c r="K26" s="106"/>
    </row>
    <row r="27" spans="1:12" s="21" customFormat="1">
      <c r="A27" s="38"/>
      <c r="B27" s="101" t="s">
        <v>39</v>
      </c>
      <c r="C27" s="102">
        <v>0</v>
      </c>
      <c r="D27" s="103" t="s">
        <v>1114</v>
      </c>
      <c r="E27" s="53"/>
      <c r="F27" s="53"/>
      <c r="G27" s="107"/>
      <c r="H27" s="107"/>
    </row>
    <row r="28" spans="1:12" s="28" customFormat="1" ht="15" customHeight="1">
      <c r="A28" s="38"/>
      <c r="B28" s="38"/>
      <c r="C28" s="53"/>
      <c r="D28" s="54"/>
      <c r="E28" s="53"/>
      <c r="F28" s="53"/>
      <c r="G28" s="107"/>
      <c r="H28" s="107"/>
    </row>
    <row r="29" spans="1:12" s="28" customFormat="1">
      <c r="A29" s="473"/>
      <c r="B29" s="473"/>
      <c r="C29" s="473"/>
      <c r="D29" s="473"/>
      <c r="E29" s="473"/>
      <c r="F29" s="473"/>
      <c r="G29" s="473"/>
      <c r="H29" s="473"/>
    </row>
    <row r="30" spans="1:12" s="28" customFormat="1">
      <c r="A30" s="472"/>
      <c r="B30" s="472"/>
      <c r="C30" s="472"/>
      <c r="D30" s="472"/>
      <c r="E30" s="472"/>
      <c r="F30" s="472"/>
      <c r="G30" s="472"/>
      <c r="H30" s="472"/>
    </row>
    <row r="31" spans="1:12" s="28" customFormat="1">
      <c r="A31" s="493"/>
      <c r="B31" s="493"/>
      <c r="C31" s="493"/>
      <c r="D31" s="54"/>
      <c r="E31" s="53"/>
      <c r="F31" s="493"/>
      <c r="G31" s="493"/>
      <c r="H31" s="493"/>
    </row>
    <row r="32" spans="1:12" s="28" customFormat="1">
      <c r="A32" s="38"/>
      <c r="B32" s="43"/>
      <c r="D32" s="470"/>
      <c r="E32" s="470"/>
      <c r="F32" s="3"/>
      <c r="G32" s="44"/>
      <c r="H32" s="44"/>
    </row>
    <row r="33" spans="1:11" s="28" customFormat="1">
      <c r="A33" s="38"/>
      <c r="B33" s="45"/>
      <c r="D33" s="471"/>
      <c r="E33" s="471"/>
      <c r="F33" s="47"/>
      <c r="G33" s="48"/>
      <c r="H33" s="48"/>
    </row>
    <row r="34" spans="1:11" s="28" customFormat="1">
      <c r="B34" s="43"/>
      <c r="C34" s="49"/>
      <c r="D34" s="47"/>
      <c r="E34" s="43"/>
      <c r="F34" s="47"/>
      <c r="G34" s="48"/>
      <c r="H34" s="48"/>
    </row>
    <row r="35" spans="1:11" s="28" customFormat="1">
      <c r="B35" s="388"/>
      <c r="C35" s="3"/>
      <c r="D35" s="3"/>
      <c r="F35" s="470"/>
      <c r="G35" s="470"/>
      <c r="H35" s="3"/>
    </row>
    <row r="36" spans="1:11" s="28" customFormat="1">
      <c r="B36" s="389"/>
      <c r="C36" s="50"/>
      <c r="D36" s="50"/>
      <c r="F36" s="471"/>
      <c r="G36" s="471"/>
      <c r="H36" s="44"/>
    </row>
    <row r="37" spans="1:11" s="28" customFormat="1">
      <c r="B37" s="43"/>
      <c r="C37" s="50"/>
      <c r="D37" s="50"/>
      <c r="F37" s="43"/>
      <c r="G37" s="43"/>
      <c r="H37" s="44"/>
    </row>
    <row r="38" spans="1:11" s="28" customFormat="1">
      <c r="B38" s="388"/>
      <c r="C38" s="3"/>
      <c r="D38" s="3"/>
      <c r="F38" s="470"/>
      <c r="G38" s="470"/>
      <c r="H38" s="3"/>
    </row>
    <row r="39" spans="1:11" s="28" customFormat="1">
      <c r="A39" s="38"/>
      <c r="B39" s="391"/>
      <c r="C39" s="50"/>
      <c r="D39" s="50"/>
      <c r="F39" s="471"/>
      <c r="G39" s="471"/>
      <c r="H39" s="52"/>
    </row>
    <row r="40" spans="1:11" s="28" customFormat="1">
      <c r="A40" s="38"/>
      <c r="B40" s="390"/>
      <c r="C40" s="54"/>
      <c r="D40" s="54"/>
      <c r="E40" s="53"/>
      <c r="F40" s="53"/>
      <c r="G40" s="48"/>
      <c r="H40" s="48"/>
    </row>
    <row r="41" spans="1:11" s="28" customFormat="1">
      <c r="B41" s="388"/>
      <c r="C41" s="3"/>
      <c r="D41" s="3"/>
      <c r="F41" s="470"/>
      <c r="G41" s="470"/>
      <c r="H41" s="3"/>
      <c r="J41" s="375"/>
    </row>
    <row r="42" spans="1:11" s="28" customFormat="1">
      <c r="A42" s="38"/>
      <c r="B42" s="391"/>
      <c r="C42" s="113"/>
      <c r="D42" s="50"/>
      <c r="F42" s="503"/>
      <c r="G42" s="503"/>
      <c r="H42" s="50"/>
      <c r="J42" s="46"/>
    </row>
    <row r="43" spans="1:11" s="28" customFormat="1">
      <c r="A43" s="38"/>
      <c r="B43" s="38"/>
      <c r="C43" s="53"/>
      <c r="D43" s="54"/>
      <c r="E43" s="53"/>
      <c r="F43" s="53"/>
      <c r="G43" s="48"/>
      <c r="H43" s="48"/>
    </row>
    <row r="44" spans="1:11" s="3" customFormat="1">
      <c r="A44" s="112"/>
      <c r="B44" s="388"/>
      <c r="D44" s="44"/>
      <c r="E44" s="44"/>
      <c r="F44" s="53"/>
      <c r="G44" s="48"/>
      <c r="H44" s="48"/>
    </row>
    <row r="45" spans="1:11" s="3" customFormat="1">
      <c r="A45" s="113"/>
      <c r="B45" s="391"/>
      <c r="C45" s="113"/>
      <c r="D45" s="44"/>
      <c r="E45" s="44"/>
      <c r="F45" s="44"/>
      <c r="G45" s="105"/>
      <c r="H45" s="105"/>
    </row>
    <row r="46" spans="1:11" s="3" customFormat="1">
      <c r="A46" s="44"/>
      <c r="B46" s="44"/>
      <c r="C46" s="44"/>
      <c r="D46" s="44"/>
      <c r="E46" s="44"/>
      <c r="F46" s="44"/>
      <c r="G46" s="44"/>
      <c r="H46" s="44"/>
      <c r="K46" s="106"/>
    </row>
    <row r="47" spans="1:11" s="3" customFormat="1" ht="36.75" customHeight="1">
      <c r="A47" s="493"/>
      <c r="B47" s="493"/>
      <c r="C47" s="493"/>
      <c r="D47" s="44"/>
      <c r="E47" s="44"/>
      <c r="F47" s="44"/>
      <c r="G47" s="44"/>
      <c r="H47" s="44"/>
    </row>
    <row r="48" spans="1:11" s="3" customFormat="1" ht="29.25" customHeight="1">
      <c r="A48" s="493"/>
      <c r="B48" s="493"/>
      <c r="C48" s="493"/>
      <c r="D48" s="44"/>
      <c r="E48" s="44"/>
      <c r="F48" s="44"/>
      <c r="G48" s="105"/>
      <c r="H48" s="105"/>
    </row>
    <row r="49" spans="1:8" s="3" customFormat="1" ht="14.25" customHeight="1">
      <c r="A49" s="38"/>
      <c r="B49" s="105"/>
      <c r="C49" s="105"/>
      <c r="D49" s="44"/>
      <c r="E49" s="44"/>
      <c r="F49" s="44"/>
      <c r="G49" s="44"/>
      <c r="H49" s="44"/>
    </row>
    <row r="50" spans="1:8" s="3" customFormat="1" ht="36.75" customHeight="1">
      <c r="A50" s="493"/>
      <c r="B50" s="493"/>
      <c r="C50" s="493"/>
      <c r="D50" s="44"/>
      <c r="E50" s="44"/>
      <c r="F50" s="44"/>
      <c r="G50" s="44"/>
      <c r="H50" s="44"/>
    </row>
    <row r="51" spans="1:8" s="3" customFormat="1" ht="29.25" customHeight="1">
      <c r="A51" s="493"/>
      <c r="B51" s="493"/>
      <c r="C51" s="493"/>
      <c r="D51" s="44"/>
      <c r="E51" s="44"/>
      <c r="F51" s="44"/>
      <c r="G51" s="105"/>
      <c r="H51" s="105"/>
    </row>
    <row r="52" spans="1:8" s="3" customFormat="1" ht="14.25" customHeight="1">
      <c r="A52" s="38"/>
      <c r="B52" s="38"/>
      <c r="C52" s="53"/>
      <c r="D52" s="44"/>
      <c r="E52" s="44"/>
      <c r="F52" s="44"/>
      <c r="G52" s="44"/>
      <c r="H52" s="44"/>
    </row>
    <row r="53" spans="1:8" s="3" customFormat="1" ht="36.75" customHeight="1">
      <c r="A53" s="493"/>
      <c r="B53" s="493"/>
      <c r="C53" s="493"/>
      <c r="D53" s="44"/>
      <c r="E53" s="44"/>
      <c r="F53" s="44"/>
      <c r="G53" s="44"/>
      <c r="H53" s="44"/>
    </row>
    <row r="54" spans="1:8" s="3" customFormat="1" ht="29.25" customHeight="1">
      <c r="A54" s="493"/>
      <c r="B54" s="493"/>
      <c r="C54" s="493"/>
      <c r="D54" s="44"/>
      <c r="E54" s="44"/>
      <c r="F54" s="44"/>
      <c r="G54" s="105"/>
      <c r="H54" s="105"/>
    </row>
    <row r="55" spans="1:8" s="3" customFormat="1">
      <c r="A55" s="52"/>
      <c r="B55" s="52"/>
      <c r="C55" s="52"/>
      <c r="D55" s="44"/>
      <c r="E55" s="44"/>
      <c r="F55" s="44"/>
      <c r="G55" s="44"/>
      <c r="H55" s="44"/>
    </row>
    <row r="56" spans="1:8" s="3" customFormat="1">
      <c r="A56" s="38"/>
      <c r="B56" s="52"/>
      <c r="C56" s="53"/>
      <c r="D56" s="44"/>
      <c r="E56" s="44"/>
      <c r="F56" s="44"/>
      <c r="G56" s="44"/>
      <c r="H56" s="44"/>
    </row>
    <row r="57" spans="1:8">
      <c r="F57" s="44"/>
      <c r="G57" s="44"/>
      <c r="H57" s="44"/>
    </row>
  </sheetData>
  <mergeCells count="28">
    <mergeCell ref="A1:H1"/>
    <mergeCell ref="A2:H2"/>
    <mergeCell ref="C10:D10"/>
    <mergeCell ref="A11:A12"/>
    <mergeCell ref="B11:B12"/>
    <mergeCell ref="F11:F12"/>
    <mergeCell ref="H11:H12"/>
    <mergeCell ref="A22:A24"/>
    <mergeCell ref="B22:F22"/>
    <mergeCell ref="C24:H24"/>
    <mergeCell ref="A54:C54"/>
    <mergeCell ref="F39:G39"/>
    <mergeCell ref="A47:C47"/>
    <mergeCell ref="A48:C48"/>
    <mergeCell ref="A53:C53"/>
    <mergeCell ref="A50:C50"/>
    <mergeCell ref="A51:C51"/>
    <mergeCell ref="F41:G41"/>
    <mergeCell ref="F42:G42"/>
    <mergeCell ref="F36:G36"/>
    <mergeCell ref="F38:G38"/>
    <mergeCell ref="D32:E32"/>
    <mergeCell ref="D33:E33"/>
    <mergeCell ref="A29:H29"/>
    <mergeCell ref="F35:G35"/>
    <mergeCell ref="A30:H30"/>
    <mergeCell ref="A31:C31"/>
    <mergeCell ref="F31:H3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3" fitToWidth="0" fitToHeight="0" orientation="portrait" blackAndWhite="1" r:id="rId1"/>
  <headerFooter>
    <oddHeader xml:space="preserve">&amp;Rแบบ ปร. 5.1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1"/>
  <sheetViews>
    <sheetView view="pageBreakPreview" topLeftCell="A4" zoomScale="90" zoomScaleNormal="55" zoomScaleSheetLayoutView="90" workbookViewId="0">
      <selection activeCell="C10" sqref="C10"/>
    </sheetView>
  </sheetViews>
  <sheetFormatPr defaultRowHeight="24.75"/>
  <cols>
    <col min="1" max="1" width="6.5703125" style="38" customWidth="1"/>
    <col min="2" max="2" width="37" style="38" customWidth="1"/>
    <col min="3" max="3" width="26.140625" style="71" customWidth="1"/>
    <col min="4" max="4" width="19.42578125" style="38" customWidth="1"/>
    <col min="5" max="5" width="29.7109375" style="71" customWidth="1"/>
    <col min="6" max="6" width="29.7109375" style="38" customWidth="1"/>
    <col min="7" max="7" width="9.140625" style="38"/>
    <col min="8" max="8" width="10.5703125" style="38" bestFit="1" customWidth="1"/>
    <col min="9" max="9" width="39.42578125" style="38" customWidth="1"/>
    <col min="10" max="10" width="11.85546875" style="38" customWidth="1"/>
    <col min="11" max="16384" width="9.140625" style="38"/>
  </cols>
  <sheetData>
    <row r="1" spans="1:11" ht="54" customHeight="1">
      <c r="A1" s="473"/>
      <c r="B1" s="473"/>
      <c r="C1" s="473"/>
      <c r="D1" s="473"/>
      <c r="E1" s="473"/>
      <c r="F1" s="473"/>
    </row>
    <row r="2" spans="1:11" ht="25.5" thickBot="1">
      <c r="A2" s="504" t="s">
        <v>1176</v>
      </c>
      <c r="B2" s="504"/>
      <c r="C2" s="504"/>
      <c r="D2" s="504"/>
      <c r="E2" s="504"/>
      <c r="F2" s="504"/>
    </row>
    <row r="3" spans="1:11" ht="21" customHeight="1">
      <c r="A3" s="57"/>
      <c r="B3" s="8" t="str">
        <f>แบบปร.4.1A!A3</f>
        <v>โครงการ : ปรับปรุงหอพักนักศึกษา พิเศษ</v>
      </c>
      <c r="C3" s="59"/>
      <c r="D3" s="60"/>
      <c r="E3" s="59"/>
      <c r="F3" s="60"/>
    </row>
    <row r="4" spans="1:11" ht="21" customHeight="1">
      <c r="A4" s="57"/>
      <c r="B4" s="8" t="s">
        <v>1107</v>
      </c>
      <c r="C4" s="62"/>
      <c r="D4" s="63"/>
      <c r="E4" s="62"/>
      <c r="F4" s="63"/>
    </row>
    <row r="5" spans="1:11" ht="21" customHeight="1">
      <c r="A5" s="57"/>
      <c r="B5" s="8" t="s">
        <v>1105</v>
      </c>
      <c r="C5" s="62"/>
      <c r="D5" s="63"/>
      <c r="E5" s="62"/>
      <c r="F5" s="63"/>
    </row>
    <row r="6" spans="1:11" ht="21" customHeight="1">
      <c r="A6" s="57"/>
      <c r="B6" s="8" t="s">
        <v>1263</v>
      </c>
      <c r="C6" s="62"/>
      <c r="D6" s="63"/>
      <c r="E6" s="62"/>
      <c r="F6" s="63"/>
    </row>
    <row r="7" spans="1:11" ht="21" customHeight="1">
      <c r="A7" s="57"/>
      <c r="B7" s="11" t="s">
        <v>1165</v>
      </c>
      <c r="C7" s="62"/>
      <c r="D7" s="63"/>
      <c r="E7" s="62"/>
      <c r="F7" s="63"/>
    </row>
    <row r="8" spans="1:11" ht="21" customHeight="1">
      <c r="A8" s="57"/>
      <c r="B8" s="8" t="s">
        <v>1166</v>
      </c>
      <c r="C8" s="62"/>
      <c r="D8" s="63"/>
      <c r="E8" s="62"/>
      <c r="F8" s="63"/>
    </row>
    <row r="9" spans="1:11" ht="21" customHeight="1">
      <c r="A9" s="57"/>
      <c r="B9" s="8" t="s">
        <v>1168</v>
      </c>
      <c r="C9" s="64">
        <v>3</v>
      </c>
      <c r="D9" s="63" t="s">
        <v>233</v>
      </c>
      <c r="E9" s="62"/>
      <c r="F9" s="63"/>
    </row>
    <row r="10" spans="1:11" ht="21" customHeight="1">
      <c r="A10" s="57"/>
      <c r="B10" s="8" t="s">
        <v>1169</v>
      </c>
      <c r="C10" s="108"/>
      <c r="D10" s="63"/>
      <c r="E10" s="62"/>
      <c r="F10" s="63" t="s">
        <v>1108</v>
      </c>
    </row>
    <row r="11" spans="1:11" s="10" customFormat="1">
      <c r="A11" s="506" t="s">
        <v>91</v>
      </c>
      <c r="B11" s="508" t="s">
        <v>0</v>
      </c>
      <c r="C11" s="65" t="s">
        <v>34</v>
      </c>
      <c r="D11" s="510" t="s">
        <v>1173</v>
      </c>
      <c r="E11" s="65" t="s">
        <v>17</v>
      </c>
      <c r="F11" s="508" t="s">
        <v>12</v>
      </c>
    </row>
    <row r="12" spans="1:11" s="10" customFormat="1" ht="32.25" customHeight="1">
      <c r="A12" s="507"/>
      <c r="B12" s="509"/>
      <c r="C12" s="66" t="s">
        <v>1172</v>
      </c>
      <c r="D12" s="511"/>
      <c r="E12" s="66" t="s">
        <v>1172</v>
      </c>
      <c r="F12" s="509"/>
      <c r="H12" s="67"/>
      <c r="I12" s="67"/>
      <c r="J12" s="67"/>
      <c r="K12" s="67"/>
    </row>
    <row r="13" spans="1:11">
      <c r="A13" s="68"/>
      <c r="B13" s="383" t="s">
        <v>1182</v>
      </c>
      <c r="C13" s="70"/>
      <c r="D13" s="68"/>
      <c r="E13" s="70"/>
      <c r="F13" s="68"/>
      <c r="J13" s="71"/>
    </row>
    <row r="14" spans="1:11" s="77" customFormat="1">
      <c r="A14" s="72">
        <v>1</v>
      </c>
      <c r="B14" s="109" t="s">
        <v>1183</v>
      </c>
      <c r="C14" s="74"/>
      <c r="D14" s="399"/>
      <c r="E14" s="74"/>
      <c r="F14" s="76"/>
      <c r="I14" s="38"/>
      <c r="J14" s="78"/>
    </row>
    <row r="15" spans="1:11">
      <c r="A15" s="79"/>
      <c r="B15" s="80"/>
      <c r="C15" s="81"/>
      <c r="D15" s="82"/>
      <c r="E15" s="74"/>
      <c r="F15" s="83"/>
      <c r="J15" s="71"/>
    </row>
    <row r="16" spans="1:11">
      <c r="A16" s="79"/>
      <c r="B16" s="80"/>
      <c r="C16" s="81"/>
      <c r="D16" s="82"/>
      <c r="E16" s="74"/>
      <c r="F16" s="83"/>
      <c r="J16" s="71"/>
    </row>
    <row r="17" spans="1:10">
      <c r="A17" s="84"/>
      <c r="B17" s="80"/>
      <c r="C17" s="81"/>
      <c r="D17" s="82"/>
      <c r="E17" s="74"/>
      <c r="F17" s="83"/>
      <c r="J17" s="71"/>
    </row>
    <row r="18" spans="1:10">
      <c r="A18" s="79"/>
      <c r="B18" s="80"/>
      <c r="C18" s="81"/>
      <c r="D18" s="82"/>
      <c r="E18" s="74"/>
      <c r="F18" s="83"/>
      <c r="J18" s="71"/>
    </row>
    <row r="19" spans="1:10">
      <c r="A19" s="84"/>
      <c r="B19" s="80"/>
      <c r="C19" s="81"/>
      <c r="D19" s="82"/>
      <c r="E19" s="74"/>
      <c r="F19" s="79"/>
    </row>
    <row r="20" spans="1:10">
      <c r="A20" s="85"/>
      <c r="B20" s="86"/>
      <c r="C20" s="87"/>
      <c r="D20" s="88"/>
      <c r="E20" s="89"/>
      <c r="F20" s="90"/>
    </row>
    <row r="21" spans="1:10">
      <c r="A21" s="494" t="s">
        <v>19</v>
      </c>
      <c r="B21" s="498"/>
      <c r="C21" s="498"/>
      <c r="D21" s="499"/>
      <c r="E21" s="91"/>
      <c r="F21" s="92"/>
      <c r="I21" s="93"/>
    </row>
    <row r="22" spans="1:10">
      <c r="A22" s="495"/>
      <c r="B22" s="95" t="s">
        <v>1177</v>
      </c>
      <c r="C22" s="95"/>
      <c r="D22" s="95"/>
      <c r="E22" s="96"/>
      <c r="F22" s="97"/>
      <c r="I22" s="93"/>
    </row>
    <row r="23" spans="1:10">
      <c r="A23" s="495"/>
      <c r="B23" s="515" t="s">
        <v>37</v>
      </c>
      <c r="C23" s="516"/>
      <c r="D23" s="516"/>
      <c r="E23" s="392"/>
      <c r="F23" s="97"/>
    </row>
    <row r="24" spans="1:10">
      <c r="A24" s="496"/>
      <c r="B24" s="98" t="s">
        <v>20</v>
      </c>
      <c r="C24" s="512"/>
      <c r="D24" s="513"/>
      <c r="E24" s="513"/>
      <c r="F24" s="514"/>
    </row>
    <row r="25" spans="1:10" s="28" customFormat="1" ht="23.25" customHeight="1">
      <c r="A25" s="38"/>
      <c r="B25" s="38"/>
      <c r="C25" s="53"/>
      <c r="D25" s="53"/>
      <c r="E25" s="107"/>
      <c r="F25" s="107"/>
    </row>
    <row r="26" spans="1:10" s="28" customFormat="1">
      <c r="A26" s="473"/>
      <c r="B26" s="473"/>
      <c r="C26" s="473"/>
      <c r="D26" s="473"/>
      <c r="E26" s="473"/>
      <c r="F26" s="473"/>
      <c r="G26" s="110"/>
      <c r="H26" s="110"/>
    </row>
    <row r="27" spans="1:10" s="28" customFormat="1">
      <c r="A27" s="472"/>
      <c r="B27" s="472"/>
      <c r="C27" s="472"/>
      <c r="D27" s="472"/>
      <c r="E27" s="472"/>
      <c r="F27" s="472"/>
      <c r="G27" s="111"/>
      <c r="H27" s="111"/>
    </row>
    <row r="28" spans="1:10" s="28" customFormat="1">
      <c r="A28" s="44"/>
      <c r="B28" s="44"/>
      <c r="C28" s="44"/>
      <c r="D28" s="54"/>
      <c r="E28" s="53"/>
      <c r="F28" s="44"/>
      <c r="G28" s="44"/>
      <c r="H28" s="44"/>
    </row>
    <row r="29" spans="1:10" s="28" customFormat="1">
      <c r="A29" s="38"/>
      <c r="B29" s="376"/>
      <c r="C29" s="112"/>
      <c r="D29" s="3"/>
      <c r="E29" s="112"/>
      <c r="F29" s="3"/>
      <c r="G29" s="44"/>
      <c r="H29" s="44"/>
    </row>
    <row r="30" spans="1:10" s="28" customFormat="1">
      <c r="A30" s="38"/>
      <c r="B30" s="375"/>
      <c r="C30" s="46"/>
      <c r="D30" s="46"/>
      <c r="E30" s="46"/>
      <c r="F30" s="47"/>
      <c r="G30" s="48"/>
      <c r="H30" s="48"/>
    </row>
    <row r="31" spans="1:10" s="28" customFormat="1">
      <c r="B31" s="376"/>
      <c r="C31" s="49"/>
      <c r="D31" s="47"/>
      <c r="E31" s="376"/>
      <c r="F31" s="47"/>
      <c r="G31" s="48"/>
      <c r="H31" s="48"/>
    </row>
    <row r="32" spans="1:10" s="28" customFormat="1">
      <c r="B32" s="388"/>
      <c r="C32" s="3"/>
      <c r="E32" s="112"/>
      <c r="F32" s="3"/>
      <c r="G32" s="112"/>
      <c r="H32" s="3"/>
    </row>
    <row r="33" spans="1:9" s="28" customFormat="1">
      <c r="B33" s="389"/>
      <c r="C33" s="46"/>
      <c r="E33" s="46"/>
      <c r="G33" s="113"/>
      <c r="H33" s="44"/>
    </row>
    <row r="34" spans="1:9" s="28" customFormat="1">
      <c r="B34" s="376"/>
      <c r="C34" s="50"/>
      <c r="F34" s="376"/>
      <c r="G34" s="376"/>
      <c r="H34" s="44"/>
    </row>
    <row r="35" spans="1:9" s="28" customFormat="1">
      <c r="B35" s="388"/>
      <c r="C35" s="3"/>
      <c r="E35" s="112"/>
      <c r="F35" s="3"/>
      <c r="G35" s="112"/>
      <c r="H35" s="3"/>
    </row>
    <row r="36" spans="1:9" s="28" customFormat="1">
      <c r="A36" s="38"/>
      <c r="B36" s="391"/>
      <c r="C36" s="46"/>
      <c r="D36" s="50"/>
      <c r="E36" s="46"/>
      <c r="F36" s="46"/>
      <c r="G36" s="46"/>
      <c r="H36" s="377"/>
    </row>
    <row r="37" spans="1:9" s="28" customFormat="1">
      <c r="A37" s="38"/>
      <c r="B37" s="38"/>
      <c r="C37" s="53"/>
      <c r="D37" s="54"/>
      <c r="E37" s="53"/>
      <c r="F37" s="53"/>
      <c r="G37" s="48"/>
      <c r="H37" s="48"/>
    </row>
    <row r="38" spans="1:9" s="3" customFormat="1">
      <c r="A38" s="38"/>
      <c r="B38" s="388"/>
      <c r="D38" s="50"/>
      <c r="E38" s="112"/>
      <c r="G38" s="46"/>
      <c r="H38" s="377"/>
    </row>
    <row r="39" spans="1:9" s="3" customFormat="1" ht="29.25" customHeight="1">
      <c r="A39" s="44"/>
      <c r="B39" s="391"/>
      <c r="C39" s="46"/>
      <c r="D39" s="44"/>
      <c r="E39" s="46"/>
      <c r="F39" s="46"/>
    </row>
    <row r="40" spans="1:9" s="3" customFormat="1">
      <c r="A40" s="44"/>
      <c r="B40" s="44"/>
      <c r="C40" s="44"/>
      <c r="D40" s="44"/>
      <c r="E40" s="44"/>
      <c r="F40" s="44"/>
      <c r="I40" s="106"/>
    </row>
    <row r="41" spans="1:9" s="3" customFormat="1">
      <c r="A41" s="112"/>
      <c r="B41" s="388"/>
      <c r="D41" s="44"/>
      <c r="E41" s="44"/>
      <c r="F41" s="44"/>
    </row>
    <row r="42" spans="1:9" s="3" customFormat="1">
      <c r="A42" s="113"/>
      <c r="B42" s="391"/>
      <c r="C42" s="44"/>
      <c r="D42" s="44"/>
      <c r="E42" s="105"/>
      <c r="F42" s="105"/>
    </row>
    <row r="43" spans="1:9" s="3" customFormat="1">
      <c r="A43" s="38"/>
      <c r="B43" s="105"/>
      <c r="C43" s="44"/>
      <c r="D43" s="44"/>
      <c r="E43" s="44"/>
      <c r="F43" s="44"/>
    </row>
    <row r="44" spans="1:9" s="3" customFormat="1" ht="36.75" customHeight="1">
      <c r="A44" s="493"/>
      <c r="B44" s="493"/>
      <c r="C44" s="44"/>
      <c r="D44" s="44"/>
      <c r="E44" s="44"/>
      <c r="F44" s="44"/>
    </row>
    <row r="45" spans="1:9" s="3" customFormat="1" ht="29.25" customHeight="1">
      <c r="A45" s="493"/>
      <c r="B45" s="493"/>
      <c r="C45" s="44"/>
      <c r="D45" s="44"/>
      <c r="E45" s="105"/>
      <c r="F45" s="105"/>
    </row>
    <row r="46" spans="1:9" s="3" customFormat="1" ht="14.25" customHeight="1">
      <c r="A46" s="38"/>
      <c r="B46" s="38"/>
      <c r="C46" s="44"/>
      <c r="D46" s="44"/>
      <c r="E46" s="44"/>
      <c r="F46" s="44"/>
    </row>
    <row r="47" spans="1:9" s="3" customFormat="1" ht="36.75" customHeight="1">
      <c r="A47" s="493"/>
      <c r="B47" s="493"/>
      <c r="C47" s="44"/>
      <c r="D47" s="44"/>
      <c r="E47" s="44"/>
      <c r="F47" s="44"/>
    </row>
    <row r="48" spans="1:9" s="3" customFormat="1" ht="29.25" customHeight="1">
      <c r="A48" s="493"/>
      <c r="B48" s="493"/>
      <c r="C48" s="44"/>
      <c r="D48" s="44"/>
      <c r="E48" s="105"/>
      <c r="F48" s="105"/>
    </row>
    <row r="49" spans="1:6" s="3" customFormat="1">
      <c r="A49" s="52"/>
      <c r="B49" s="52"/>
      <c r="C49" s="44"/>
      <c r="D49" s="44"/>
      <c r="E49" s="44"/>
      <c r="F49" s="44"/>
    </row>
    <row r="50" spans="1:6" s="3" customFormat="1">
      <c r="A50" s="38"/>
      <c r="B50" s="52"/>
      <c r="C50" s="44"/>
      <c r="D50" s="44"/>
      <c r="E50" s="44"/>
      <c r="F50" s="44"/>
    </row>
    <row r="51" spans="1:6">
      <c r="D51" s="44"/>
      <c r="E51" s="44"/>
      <c r="F51" s="44"/>
    </row>
  </sheetData>
  <mergeCells count="16">
    <mergeCell ref="A1:F1"/>
    <mergeCell ref="A2:F2"/>
    <mergeCell ref="A11:A12"/>
    <mergeCell ref="B11:B12"/>
    <mergeCell ref="D11:D12"/>
    <mergeCell ref="F11:F12"/>
    <mergeCell ref="A47:B47"/>
    <mergeCell ref="A48:B48"/>
    <mergeCell ref="B21:D21"/>
    <mergeCell ref="A45:B45"/>
    <mergeCell ref="A44:B44"/>
    <mergeCell ref="A26:F26"/>
    <mergeCell ref="A27:F27"/>
    <mergeCell ref="A21:A24"/>
    <mergeCell ref="C24:F24"/>
    <mergeCell ref="B23:D2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3" fitToHeight="0" orientation="portrait" blackAndWhite="1" r:id="rId1"/>
  <headerFooter>
    <oddHeader xml:space="preserve">&amp;Rแบบ ปร. 5.2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208"/>
  <sheetViews>
    <sheetView showGridLines="0" view="pageBreakPreview" zoomScale="70" zoomScaleNormal="55" zoomScaleSheetLayoutView="70" zoomScalePageLayoutView="30" workbookViewId="0">
      <pane ySplit="8" topLeftCell="A15" activePane="bottomLeft" state="frozen"/>
      <selection pane="bottomLeft" activeCell="E25" sqref="E25"/>
    </sheetView>
  </sheetViews>
  <sheetFormatPr defaultRowHeight="24.95" customHeight="1"/>
  <cols>
    <col min="1" max="1" width="6.140625" style="149" customWidth="1"/>
    <col min="2" max="2" width="5" style="167" customWidth="1"/>
    <col min="3" max="3" width="85.28515625" style="125" customWidth="1"/>
    <col min="4" max="4" width="10.5703125" style="168" bestFit="1" customWidth="1"/>
    <col min="5" max="5" width="8.140625" style="168" customWidth="1"/>
    <col min="6" max="6" width="11.7109375" style="149" bestFit="1" customWidth="1"/>
    <col min="7" max="7" width="17.5703125" style="169" bestFit="1" customWidth="1"/>
    <col min="8" max="8" width="12.85546875" style="169" customWidth="1"/>
    <col min="9" max="9" width="16.85546875" style="149" customWidth="1"/>
    <col min="10" max="10" width="17.28515625" style="169" bestFit="1" customWidth="1"/>
    <col min="11" max="11" width="21.5703125" style="149" customWidth="1"/>
    <col min="12" max="12" width="12.28515625" style="149" customWidth="1"/>
    <col min="13" max="13" width="11" style="149" bestFit="1" customWidth="1"/>
    <col min="14" max="16384" width="9.140625" style="149"/>
  </cols>
  <sheetData>
    <row r="1" spans="1:12" s="114" customFormat="1" ht="23.25" thickBot="1">
      <c r="A1" s="517" t="s">
        <v>1175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2" s="114" customFormat="1" ht="22.5" customHeight="1">
      <c r="A2" s="115" t="s">
        <v>1104</v>
      </c>
      <c r="B2" s="116"/>
      <c r="C2" s="117"/>
      <c r="D2" s="365"/>
      <c r="E2" s="119"/>
      <c r="F2" s="119"/>
      <c r="H2" s="119"/>
      <c r="I2" s="117"/>
      <c r="J2" s="117"/>
      <c r="K2" s="120"/>
    </row>
    <row r="3" spans="1:12" s="114" customFormat="1" ht="22.5">
      <c r="A3" s="118" t="s">
        <v>1316</v>
      </c>
      <c r="B3" s="121"/>
      <c r="C3" s="122"/>
      <c r="D3" s="365"/>
      <c r="E3" s="123"/>
      <c r="F3" s="125"/>
      <c r="G3" s="124"/>
      <c r="H3" s="125"/>
      <c r="I3" s="126"/>
      <c r="J3" s="125"/>
      <c r="K3" s="127"/>
    </row>
    <row r="4" spans="1:12" s="114" customFormat="1" ht="22.5">
      <c r="A4" s="118" t="s">
        <v>1105</v>
      </c>
      <c r="B4" s="121"/>
      <c r="C4" s="122"/>
      <c r="D4" s="366"/>
      <c r="E4" s="123"/>
      <c r="F4" s="125"/>
      <c r="G4" s="124"/>
      <c r="H4" s="125"/>
      <c r="I4" s="126"/>
      <c r="J4" s="125"/>
      <c r="K4" s="127"/>
    </row>
    <row r="5" spans="1:12" s="114" customFormat="1" ht="22.5">
      <c r="A5" s="118" t="s">
        <v>1165</v>
      </c>
      <c r="B5" s="121"/>
      <c r="C5" s="122"/>
      <c r="D5" s="365"/>
      <c r="E5" s="123"/>
      <c r="F5" s="125"/>
      <c r="G5" s="124"/>
      <c r="H5" s="125"/>
      <c r="I5" s="126"/>
      <c r="J5" s="125"/>
      <c r="K5" s="127"/>
    </row>
    <row r="6" spans="1:12" s="114" customFormat="1" ht="22.5">
      <c r="A6" s="128" t="s">
        <v>1330</v>
      </c>
      <c r="B6" s="129"/>
      <c r="C6" s="130"/>
      <c r="D6" s="366"/>
      <c r="G6" s="131"/>
      <c r="H6" s="132" t="s">
        <v>1106</v>
      </c>
      <c r="I6" s="518"/>
      <c r="J6" s="518"/>
      <c r="K6" s="133" t="s">
        <v>1171</v>
      </c>
    </row>
    <row r="7" spans="1:12" s="137" customFormat="1" ht="24.95" customHeight="1">
      <c r="A7" s="134" t="s">
        <v>8</v>
      </c>
      <c r="B7" s="135"/>
      <c r="C7" s="523" t="s">
        <v>0</v>
      </c>
      <c r="D7" s="521" t="s">
        <v>10</v>
      </c>
      <c r="E7" s="522"/>
      <c r="F7" s="521" t="s">
        <v>11</v>
      </c>
      <c r="G7" s="522"/>
      <c r="H7" s="521" t="s">
        <v>5</v>
      </c>
      <c r="I7" s="522"/>
      <c r="J7" s="136" t="s">
        <v>6</v>
      </c>
      <c r="K7" s="519" t="s">
        <v>12</v>
      </c>
    </row>
    <row r="8" spans="1:12" s="137" customFormat="1" ht="24.95" customHeight="1">
      <c r="A8" s="138" t="s">
        <v>9</v>
      </c>
      <c r="B8" s="139"/>
      <c r="C8" s="524"/>
      <c r="D8" s="362" t="s">
        <v>1</v>
      </c>
      <c r="E8" s="140" t="s">
        <v>2</v>
      </c>
      <c r="F8" s="138" t="s">
        <v>3</v>
      </c>
      <c r="G8" s="136" t="s">
        <v>4</v>
      </c>
      <c r="H8" s="136" t="s">
        <v>3</v>
      </c>
      <c r="I8" s="140" t="s">
        <v>4</v>
      </c>
      <c r="J8" s="136" t="s">
        <v>7</v>
      </c>
      <c r="K8" s="520"/>
    </row>
    <row r="9" spans="1:12" ht="24.95" customHeight="1">
      <c r="A9" s="141"/>
      <c r="B9" s="142"/>
      <c r="C9" s="143" t="s">
        <v>1264</v>
      </c>
      <c r="D9" s="144"/>
      <c r="E9" s="144"/>
      <c r="F9" s="145"/>
      <c r="G9" s="146"/>
      <c r="H9" s="145"/>
      <c r="I9" s="146"/>
      <c r="J9" s="146"/>
      <c r="K9" s="147"/>
      <c r="L9" s="148"/>
    </row>
    <row r="10" spans="1:12" ht="24.95" customHeight="1">
      <c r="A10" s="150"/>
      <c r="B10" s="142">
        <v>1</v>
      </c>
      <c r="C10" s="151" t="str">
        <f>C34</f>
        <v>งานรื้อถอน</v>
      </c>
      <c r="D10" s="144"/>
      <c r="E10" s="152" t="s">
        <v>1164</v>
      </c>
      <c r="F10" s="145"/>
      <c r="G10" s="146"/>
      <c r="H10" s="145"/>
      <c r="I10" s="146"/>
      <c r="J10" s="146"/>
      <c r="K10" s="147"/>
      <c r="L10" s="148"/>
    </row>
    <row r="11" spans="1:12" ht="24.95" customHeight="1">
      <c r="A11" s="150"/>
      <c r="B11" s="142">
        <v>2</v>
      </c>
      <c r="C11" s="151" t="str">
        <f>C59</f>
        <v xml:space="preserve">งานโครงสร้าง </v>
      </c>
      <c r="D11" s="144"/>
      <c r="E11" s="144" t="s">
        <v>1164</v>
      </c>
      <c r="F11" s="145"/>
      <c r="G11" s="146"/>
      <c r="H11" s="146"/>
      <c r="I11" s="146"/>
      <c r="J11" s="146"/>
      <c r="K11" s="147"/>
      <c r="L11" s="148"/>
    </row>
    <row r="12" spans="1:12" ht="24.95" customHeight="1">
      <c r="A12" s="150"/>
      <c r="B12" s="142">
        <v>3</v>
      </c>
      <c r="C12" s="151" t="str">
        <f>C84</f>
        <v>งานสถาปัตยกรรม</v>
      </c>
      <c r="D12" s="144"/>
      <c r="E12" s="144" t="s">
        <v>1164</v>
      </c>
      <c r="F12" s="145"/>
      <c r="G12" s="146"/>
      <c r="H12" s="146"/>
      <c r="I12" s="146"/>
      <c r="J12" s="146"/>
      <c r="K12" s="147"/>
      <c r="L12" s="148"/>
    </row>
    <row r="13" spans="1:12" ht="24.95" customHeight="1">
      <c r="A13" s="150"/>
      <c r="B13" s="142">
        <v>4</v>
      </c>
      <c r="C13" s="153" t="str">
        <f>C109</f>
        <v xml:space="preserve">งานระบบไฟฟ้า </v>
      </c>
      <c r="D13" s="144"/>
      <c r="E13" s="144" t="s">
        <v>1164</v>
      </c>
      <c r="F13" s="145"/>
      <c r="G13" s="146"/>
      <c r="H13" s="145"/>
      <c r="I13" s="146"/>
      <c r="J13" s="146"/>
      <c r="K13" s="147"/>
      <c r="L13" s="148"/>
    </row>
    <row r="14" spans="1:12" ht="24.95" customHeight="1">
      <c r="A14" s="150"/>
      <c r="B14" s="142">
        <v>5</v>
      </c>
      <c r="C14" s="151" t="str">
        <f>C134</f>
        <v>งานระบบสื่อสาร</v>
      </c>
      <c r="D14" s="144"/>
      <c r="E14" s="144" t="s">
        <v>1164</v>
      </c>
      <c r="F14" s="145"/>
      <c r="G14" s="146"/>
      <c r="H14" s="146"/>
      <c r="I14" s="146"/>
      <c r="J14" s="146"/>
      <c r="K14" s="154"/>
      <c r="L14" s="148"/>
    </row>
    <row r="15" spans="1:12" ht="24.95" customHeight="1">
      <c r="A15" s="150"/>
      <c r="B15" s="142">
        <v>6</v>
      </c>
      <c r="C15" s="151" t="str">
        <f>C159</f>
        <v>งานระบบสื่อสารและเทคโนโลยีสารสนเทศ (ระบบ LAN)</v>
      </c>
      <c r="D15" s="144"/>
      <c r="E15" s="144" t="s">
        <v>1164</v>
      </c>
      <c r="F15" s="145"/>
      <c r="G15" s="146"/>
      <c r="H15" s="146"/>
      <c r="I15" s="146"/>
      <c r="J15" s="146"/>
      <c r="K15" s="154"/>
      <c r="L15" s="148"/>
    </row>
    <row r="16" spans="1:12" ht="24.95" customHeight="1">
      <c r="A16" s="150"/>
      <c r="B16" s="142">
        <v>7</v>
      </c>
      <c r="C16" s="151" t="str">
        <f>C184</f>
        <v>งานระบบสื่อสารและเทคโนโลยีสารสนเทศ (ระบบกล้องวงจรปิด)</v>
      </c>
      <c r="D16" s="144"/>
      <c r="E16" s="144" t="s">
        <v>1164</v>
      </c>
      <c r="F16" s="145"/>
      <c r="G16" s="146"/>
      <c r="H16" s="146"/>
      <c r="I16" s="146"/>
      <c r="J16" s="146"/>
      <c r="K16" s="154"/>
      <c r="L16" s="148"/>
    </row>
    <row r="17" spans="1:12" ht="24.95" customHeight="1">
      <c r="A17" s="150"/>
      <c r="B17" s="142"/>
      <c r="C17" s="151"/>
      <c r="D17" s="144"/>
      <c r="E17" s="144"/>
      <c r="F17" s="145"/>
      <c r="G17" s="146"/>
      <c r="H17" s="145"/>
      <c r="I17" s="146"/>
      <c r="J17" s="146"/>
      <c r="K17" s="154"/>
      <c r="L17" s="148"/>
    </row>
    <row r="18" spans="1:12" ht="24.95" customHeight="1">
      <c r="A18" s="150"/>
      <c r="B18" s="142"/>
      <c r="C18" s="151"/>
      <c r="D18" s="144"/>
      <c r="E18" s="144"/>
      <c r="F18" s="145"/>
      <c r="G18" s="146"/>
      <c r="H18" s="145"/>
      <c r="I18" s="146"/>
      <c r="J18" s="146"/>
      <c r="K18" s="154"/>
      <c r="L18" s="148"/>
    </row>
    <row r="19" spans="1:12" ht="24.95" customHeight="1">
      <c r="A19" s="150"/>
      <c r="B19" s="142"/>
      <c r="C19" s="151"/>
      <c r="D19" s="144"/>
      <c r="E19" s="144"/>
      <c r="F19" s="145"/>
      <c r="G19" s="146"/>
      <c r="H19" s="145"/>
      <c r="I19" s="146"/>
      <c r="J19" s="146"/>
      <c r="K19" s="154"/>
      <c r="L19" s="148"/>
    </row>
    <row r="20" spans="1:12" ht="24.95" customHeight="1">
      <c r="A20" s="150"/>
      <c r="B20" s="142"/>
      <c r="C20" s="151"/>
      <c r="D20" s="144"/>
      <c r="E20" s="144"/>
      <c r="F20" s="145"/>
      <c r="G20" s="146"/>
      <c r="H20" s="145"/>
      <c r="I20" s="146"/>
      <c r="J20" s="146"/>
      <c r="K20" s="154"/>
      <c r="L20" s="148"/>
    </row>
    <row r="21" spans="1:12" ht="24.95" customHeight="1">
      <c r="A21" s="150"/>
      <c r="B21" s="142"/>
      <c r="C21" s="151"/>
      <c r="D21" s="144"/>
      <c r="E21" s="144"/>
      <c r="F21" s="145"/>
      <c r="G21" s="146"/>
      <c r="H21" s="145"/>
      <c r="I21" s="146"/>
      <c r="J21" s="146"/>
      <c r="K21" s="154"/>
      <c r="L21" s="148"/>
    </row>
    <row r="22" spans="1:12" ht="24.95" customHeight="1">
      <c r="A22" s="150"/>
      <c r="B22" s="142"/>
      <c r="C22" s="151"/>
      <c r="D22" s="144"/>
      <c r="E22" s="144"/>
      <c r="F22" s="145"/>
      <c r="G22" s="146"/>
      <c r="H22" s="145"/>
      <c r="I22" s="146"/>
      <c r="J22" s="146"/>
      <c r="K22" s="154"/>
      <c r="L22" s="148"/>
    </row>
    <row r="23" spans="1:12" ht="24.95" customHeight="1">
      <c r="A23" s="150"/>
      <c r="B23" s="142"/>
      <c r="C23" s="151"/>
      <c r="D23" s="144"/>
      <c r="E23" s="144"/>
      <c r="F23" s="145"/>
      <c r="G23" s="146"/>
      <c r="H23" s="145"/>
      <c r="I23" s="146"/>
      <c r="J23" s="146"/>
      <c r="K23" s="154"/>
      <c r="L23" s="148"/>
    </row>
    <row r="24" spans="1:12" ht="24.95" customHeight="1">
      <c r="A24" s="150"/>
      <c r="B24" s="142"/>
      <c r="C24" s="151"/>
      <c r="D24" s="144"/>
      <c r="E24" s="144"/>
      <c r="F24" s="145"/>
      <c r="G24" s="146"/>
      <c r="H24" s="145"/>
      <c r="I24" s="146"/>
      <c r="J24" s="146"/>
      <c r="K24" s="154"/>
      <c r="L24" s="148"/>
    </row>
    <row r="25" spans="1:12" ht="24.95" customHeight="1">
      <c r="A25" s="150"/>
      <c r="B25" s="142"/>
      <c r="C25" s="151"/>
      <c r="D25" s="144"/>
      <c r="E25" s="144"/>
      <c r="F25" s="145"/>
      <c r="G25" s="146"/>
      <c r="H25" s="145"/>
      <c r="I25" s="146"/>
      <c r="J25" s="146"/>
      <c r="K25" s="154"/>
      <c r="L25" s="148"/>
    </row>
    <row r="26" spans="1:12" ht="24.95" customHeight="1">
      <c r="A26" s="150"/>
      <c r="B26" s="142"/>
      <c r="C26" s="151"/>
      <c r="D26" s="144"/>
      <c r="E26" s="144"/>
      <c r="F26" s="145"/>
      <c r="G26" s="146"/>
      <c r="H26" s="145"/>
      <c r="I26" s="146"/>
      <c r="J26" s="146"/>
      <c r="K26" s="154"/>
      <c r="L26" s="148"/>
    </row>
    <row r="27" spans="1:12" ht="24.95" customHeight="1">
      <c r="A27" s="150"/>
      <c r="B27" s="142"/>
      <c r="C27" s="151"/>
      <c r="D27" s="144"/>
      <c r="E27" s="144"/>
      <c r="F27" s="145"/>
      <c r="G27" s="146"/>
      <c r="H27" s="145"/>
      <c r="I27" s="146"/>
      <c r="J27" s="146"/>
      <c r="K27" s="154"/>
      <c r="L27" s="148"/>
    </row>
    <row r="28" spans="1:12" ht="24.95" customHeight="1">
      <c r="A28" s="150"/>
      <c r="B28" s="142"/>
      <c r="C28" s="151"/>
      <c r="D28" s="144"/>
      <c r="E28" s="144"/>
      <c r="F28" s="145"/>
      <c r="G28" s="146"/>
      <c r="H28" s="145"/>
      <c r="I28" s="146"/>
      <c r="J28" s="146"/>
      <c r="K28" s="154"/>
      <c r="L28" s="148"/>
    </row>
    <row r="29" spans="1:12" ht="24.95" customHeight="1">
      <c r="A29" s="150"/>
      <c r="B29" s="142"/>
      <c r="C29" s="151"/>
      <c r="D29" s="144"/>
      <c r="E29" s="144"/>
      <c r="F29" s="145"/>
      <c r="G29" s="146"/>
      <c r="H29" s="145"/>
      <c r="I29" s="146"/>
      <c r="J29" s="146"/>
      <c r="K29" s="154"/>
      <c r="L29" s="148"/>
    </row>
    <row r="30" spans="1:12" ht="24.95" customHeight="1">
      <c r="A30" s="150"/>
      <c r="B30" s="142"/>
      <c r="C30" s="151"/>
      <c r="D30" s="144"/>
      <c r="E30" s="144"/>
      <c r="F30" s="145"/>
      <c r="G30" s="146"/>
      <c r="H30" s="145"/>
      <c r="I30" s="146"/>
      <c r="J30" s="146"/>
      <c r="K30" s="154"/>
      <c r="L30" s="148"/>
    </row>
    <row r="31" spans="1:12" ht="24.95" customHeight="1">
      <c r="A31" s="150"/>
      <c r="B31" s="142"/>
      <c r="C31" s="151"/>
      <c r="D31" s="144"/>
      <c r="E31" s="144"/>
      <c r="F31" s="145"/>
      <c r="G31" s="146"/>
      <c r="H31" s="145"/>
      <c r="I31" s="146"/>
      <c r="J31" s="146"/>
      <c r="K31" s="154"/>
      <c r="L31" s="148"/>
    </row>
    <row r="32" spans="1:12" ht="24.95" customHeight="1">
      <c r="A32" s="150"/>
      <c r="B32" s="142"/>
      <c r="C32" s="151"/>
      <c r="D32" s="144"/>
      <c r="E32" s="144"/>
      <c r="F32" s="145"/>
      <c r="G32" s="146"/>
      <c r="H32" s="145"/>
      <c r="I32" s="146"/>
      <c r="J32" s="146"/>
      <c r="K32" s="154"/>
      <c r="L32" s="148"/>
    </row>
    <row r="33" spans="1:14" ht="24.95" customHeight="1">
      <c r="A33" s="155"/>
      <c r="B33" s="156"/>
      <c r="C33" s="157" t="str">
        <f>"รวมราคา  " &amp;   A9 &amp; C9</f>
        <v>รวมราคา  ปรับปรุงอาคารหอพักชาย คณะครุศาสตร์ ณ ศูนย์แม่ริม</v>
      </c>
      <c r="D33" s="158"/>
      <c r="E33" s="158"/>
      <c r="F33" s="159"/>
      <c r="G33" s="160"/>
      <c r="H33" s="159"/>
      <c r="I33" s="160"/>
      <c r="J33" s="160"/>
      <c r="K33" s="161"/>
      <c r="L33" s="148"/>
    </row>
    <row r="34" spans="1:14" ht="24.95" customHeight="1">
      <c r="A34" s="141">
        <v>1</v>
      </c>
      <c r="B34" s="142"/>
      <c r="C34" s="143" t="s">
        <v>1117</v>
      </c>
      <c r="D34" s="144"/>
      <c r="E34" s="144"/>
      <c r="F34" s="145"/>
      <c r="G34" s="146"/>
      <c r="H34" s="145"/>
      <c r="I34" s="146"/>
      <c r="J34" s="146"/>
      <c r="K34" s="147"/>
      <c r="L34" s="148"/>
    </row>
    <row r="35" spans="1:14" ht="24.95" customHeight="1">
      <c r="A35" s="150"/>
      <c r="B35" s="142">
        <v>1.1000000000000001</v>
      </c>
      <c r="C35" s="151" t="s">
        <v>1265</v>
      </c>
      <c r="D35" s="144"/>
      <c r="E35" s="144" t="s">
        <v>83</v>
      </c>
      <c r="F35" s="145"/>
      <c r="G35" s="146"/>
      <c r="H35" s="145"/>
      <c r="I35" s="146"/>
      <c r="J35" s="146"/>
      <c r="K35" s="147"/>
      <c r="L35" s="148"/>
      <c r="M35" s="149">
        <v>250</v>
      </c>
      <c r="N35" s="149">
        <f>M35*0.3</f>
        <v>75</v>
      </c>
    </row>
    <row r="36" spans="1:14" ht="24.95" customHeight="1">
      <c r="A36" s="150"/>
      <c r="B36" s="142"/>
      <c r="C36" s="151"/>
      <c r="D36" s="368"/>
      <c r="E36" s="144"/>
      <c r="F36" s="145"/>
      <c r="G36" s="146"/>
      <c r="H36" s="145"/>
      <c r="I36" s="146"/>
      <c r="J36" s="146"/>
      <c r="K36" s="147"/>
      <c r="L36" s="148"/>
    </row>
    <row r="37" spans="1:14" ht="24.95" customHeight="1">
      <c r="A37" s="150"/>
      <c r="B37" s="142"/>
      <c r="C37" s="151"/>
      <c r="D37" s="368"/>
      <c r="E37" s="144"/>
      <c r="F37" s="145"/>
      <c r="G37" s="146"/>
      <c r="H37" s="145"/>
      <c r="I37" s="146"/>
      <c r="J37" s="146"/>
      <c r="K37" s="154"/>
      <c r="L37" s="148"/>
    </row>
    <row r="38" spans="1:14" ht="24.95" customHeight="1">
      <c r="A38" s="150"/>
      <c r="B38" s="142"/>
      <c r="C38" s="151"/>
      <c r="D38" s="144"/>
      <c r="E38" s="144"/>
      <c r="F38" s="145"/>
      <c r="G38" s="146"/>
      <c r="H38" s="145"/>
      <c r="I38" s="146"/>
      <c r="J38" s="146"/>
      <c r="K38" s="154"/>
      <c r="L38" s="148"/>
    </row>
    <row r="39" spans="1:14" ht="24.95" customHeight="1">
      <c r="A39" s="150"/>
      <c r="B39" s="142"/>
      <c r="C39" s="151"/>
      <c r="D39" s="144"/>
      <c r="E39" s="144"/>
      <c r="F39" s="145"/>
      <c r="G39" s="146"/>
      <c r="H39" s="145"/>
      <c r="I39" s="146"/>
      <c r="J39" s="146"/>
      <c r="K39" s="154"/>
      <c r="L39" s="148"/>
    </row>
    <row r="40" spans="1:14" ht="24.95" customHeight="1">
      <c r="A40" s="150"/>
      <c r="B40" s="142"/>
      <c r="C40" s="151"/>
      <c r="D40" s="144"/>
      <c r="E40" s="144"/>
      <c r="F40" s="145"/>
      <c r="G40" s="146"/>
      <c r="H40" s="145"/>
      <c r="I40" s="146"/>
      <c r="J40" s="146"/>
      <c r="K40" s="154"/>
      <c r="L40" s="148"/>
    </row>
    <row r="41" spans="1:14" ht="24.95" customHeight="1">
      <c r="A41" s="150"/>
      <c r="B41" s="142"/>
      <c r="C41" s="151"/>
      <c r="D41" s="144"/>
      <c r="E41" s="144"/>
      <c r="F41" s="145"/>
      <c r="G41" s="146"/>
      <c r="H41" s="145"/>
      <c r="I41" s="146"/>
      <c r="J41" s="146"/>
      <c r="K41" s="154"/>
      <c r="L41" s="148"/>
    </row>
    <row r="42" spans="1:14" ht="24.95" customHeight="1">
      <c r="A42" s="150"/>
      <c r="B42" s="142"/>
      <c r="C42" s="151"/>
      <c r="D42" s="144"/>
      <c r="E42" s="144"/>
      <c r="F42" s="145"/>
      <c r="G42" s="146"/>
      <c r="H42" s="145"/>
      <c r="I42" s="146"/>
      <c r="J42" s="146"/>
      <c r="K42" s="154"/>
      <c r="L42" s="148"/>
      <c r="M42" s="149">
        <f>8500+9000+7500</f>
        <v>25000</v>
      </c>
    </row>
    <row r="43" spans="1:14" ht="24.95" customHeight="1">
      <c r="A43" s="150"/>
      <c r="B43" s="142"/>
      <c r="C43" s="151"/>
      <c r="D43" s="144"/>
      <c r="E43" s="144"/>
      <c r="F43" s="145"/>
      <c r="G43" s="146"/>
      <c r="H43" s="145"/>
      <c r="I43" s="146"/>
      <c r="J43" s="146"/>
      <c r="K43" s="154"/>
      <c r="L43" s="148"/>
      <c r="M43" s="169">
        <f>M42-J58</f>
        <v>25000</v>
      </c>
    </row>
    <row r="44" spans="1:14" ht="24.95" customHeight="1">
      <c r="A44" s="150"/>
      <c r="B44" s="142"/>
      <c r="C44" s="151"/>
      <c r="D44" s="144"/>
      <c r="E44" s="144"/>
      <c r="F44" s="145"/>
      <c r="G44" s="146"/>
      <c r="H44" s="145"/>
      <c r="I44" s="146"/>
      <c r="J44" s="146"/>
      <c r="K44" s="154"/>
      <c r="L44" s="148"/>
    </row>
    <row r="45" spans="1:14" ht="24.95" customHeight="1">
      <c r="A45" s="150"/>
      <c r="B45" s="142"/>
      <c r="C45" s="151"/>
      <c r="D45" s="144"/>
      <c r="E45" s="144"/>
      <c r="F45" s="145"/>
      <c r="G45" s="146"/>
      <c r="H45" s="145"/>
      <c r="I45" s="146"/>
      <c r="J45" s="146"/>
      <c r="K45" s="154"/>
      <c r="L45" s="148"/>
    </row>
    <row r="46" spans="1:14" ht="24.95" customHeight="1">
      <c r="A46" s="150"/>
      <c r="B46" s="142"/>
      <c r="C46" s="151"/>
      <c r="D46" s="144"/>
      <c r="E46" s="144"/>
      <c r="F46" s="145"/>
      <c r="G46" s="146"/>
      <c r="H46" s="145"/>
      <c r="I46" s="146"/>
      <c r="J46" s="146"/>
      <c r="K46" s="154"/>
      <c r="L46" s="148"/>
    </row>
    <row r="47" spans="1:14" ht="24.95" customHeight="1">
      <c r="A47" s="150"/>
      <c r="B47" s="142"/>
      <c r="C47" s="151"/>
      <c r="D47" s="144"/>
      <c r="E47" s="144"/>
      <c r="F47" s="145"/>
      <c r="G47" s="146"/>
      <c r="H47" s="145"/>
      <c r="I47" s="146"/>
      <c r="J47" s="146"/>
      <c r="K47" s="154"/>
      <c r="L47" s="148"/>
    </row>
    <row r="48" spans="1:14" ht="24.95" customHeight="1">
      <c r="A48" s="150"/>
      <c r="B48" s="142"/>
      <c r="C48" s="151"/>
      <c r="D48" s="144"/>
      <c r="E48" s="144"/>
      <c r="F48" s="145"/>
      <c r="G48" s="146"/>
      <c r="H48" s="145"/>
      <c r="I48" s="146"/>
      <c r="J48" s="146"/>
      <c r="K48" s="154"/>
      <c r="L48" s="148"/>
    </row>
    <row r="49" spans="1:12" ht="24.95" customHeight="1">
      <c r="A49" s="150"/>
      <c r="B49" s="142"/>
      <c r="C49" s="151"/>
      <c r="D49" s="144"/>
      <c r="E49" s="144"/>
      <c r="F49" s="145"/>
      <c r="G49" s="146"/>
      <c r="H49" s="145"/>
      <c r="I49" s="146"/>
      <c r="J49" s="146"/>
      <c r="K49" s="154"/>
      <c r="L49" s="148"/>
    </row>
    <row r="50" spans="1:12" ht="24.95" customHeight="1">
      <c r="A50" s="150"/>
      <c r="B50" s="142"/>
      <c r="C50" s="151"/>
      <c r="D50" s="144"/>
      <c r="E50" s="144"/>
      <c r="F50" s="145"/>
      <c r="G50" s="146"/>
      <c r="H50" s="145"/>
      <c r="I50" s="146"/>
      <c r="J50" s="146"/>
      <c r="K50" s="154"/>
      <c r="L50" s="148"/>
    </row>
    <row r="51" spans="1:12" ht="24.95" customHeight="1">
      <c r="A51" s="150"/>
      <c r="B51" s="142"/>
      <c r="C51" s="151"/>
      <c r="D51" s="144"/>
      <c r="E51" s="144"/>
      <c r="F51" s="145"/>
      <c r="G51" s="146"/>
      <c r="H51" s="145"/>
      <c r="I51" s="146"/>
      <c r="J51" s="146"/>
      <c r="K51" s="154"/>
      <c r="L51" s="148"/>
    </row>
    <row r="52" spans="1:12" ht="24.95" customHeight="1">
      <c r="A52" s="150"/>
      <c r="B52" s="142"/>
      <c r="C52" s="151"/>
      <c r="D52" s="144"/>
      <c r="E52" s="144"/>
      <c r="F52" s="145"/>
      <c r="G52" s="146"/>
      <c r="H52" s="145"/>
      <c r="I52" s="146"/>
      <c r="J52" s="146"/>
      <c r="K52" s="154"/>
      <c r="L52" s="148"/>
    </row>
    <row r="53" spans="1:12" ht="24.95" customHeight="1">
      <c r="A53" s="150"/>
      <c r="B53" s="142"/>
      <c r="C53" s="151"/>
      <c r="D53" s="144"/>
      <c r="E53" s="144"/>
      <c r="F53" s="145"/>
      <c r="G53" s="146"/>
      <c r="H53" s="145"/>
      <c r="I53" s="146"/>
      <c r="J53" s="146"/>
      <c r="K53" s="154"/>
      <c r="L53" s="148"/>
    </row>
    <row r="54" spans="1:12" ht="24.95" customHeight="1">
      <c r="A54" s="150"/>
      <c r="B54" s="142"/>
      <c r="C54" s="151"/>
      <c r="D54" s="144"/>
      <c r="E54" s="144"/>
      <c r="F54" s="145"/>
      <c r="G54" s="146"/>
      <c r="H54" s="145"/>
      <c r="I54" s="146"/>
      <c r="J54" s="146"/>
      <c r="K54" s="154"/>
      <c r="L54" s="148"/>
    </row>
    <row r="55" spans="1:12" ht="24.95" customHeight="1">
      <c r="A55" s="150"/>
      <c r="B55" s="142"/>
      <c r="C55" s="151"/>
      <c r="D55" s="144"/>
      <c r="E55" s="144"/>
      <c r="F55" s="145"/>
      <c r="G55" s="146"/>
      <c r="H55" s="145"/>
      <c r="I55" s="146"/>
      <c r="J55" s="146"/>
      <c r="K55" s="154"/>
      <c r="L55" s="148"/>
    </row>
    <row r="56" spans="1:12" ht="24.95" customHeight="1">
      <c r="A56" s="150"/>
      <c r="B56" s="142"/>
      <c r="C56" s="151"/>
      <c r="D56" s="144"/>
      <c r="E56" s="144"/>
      <c r="F56" s="145"/>
      <c r="G56" s="146"/>
      <c r="H56" s="145"/>
      <c r="I56" s="146"/>
      <c r="J56" s="146"/>
      <c r="K56" s="154"/>
      <c r="L56" s="148"/>
    </row>
    <row r="57" spans="1:12" ht="24.95" customHeight="1">
      <c r="A57" s="150"/>
      <c r="B57" s="142"/>
      <c r="C57" s="151"/>
      <c r="D57" s="144"/>
      <c r="E57" s="144"/>
      <c r="F57" s="145"/>
      <c r="G57" s="146"/>
      <c r="H57" s="145"/>
      <c r="I57" s="146"/>
      <c r="J57" s="146"/>
      <c r="K57" s="154"/>
      <c r="L57" s="148"/>
    </row>
    <row r="58" spans="1:12" ht="24.95" customHeight="1">
      <c r="A58" s="155"/>
      <c r="B58" s="156"/>
      <c r="C58" s="157" t="str">
        <f>"รวมราคา  " &amp;   A34 &amp; C34</f>
        <v>รวมราคา  1งานรื้อถอน</v>
      </c>
      <c r="D58" s="158"/>
      <c r="E58" s="158"/>
      <c r="F58" s="159"/>
      <c r="G58" s="160"/>
      <c r="H58" s="159"/>
      <c r="I58" s="160"/>
      <c r="J58" s="160"/>
      <c r="K58" s="161"/>
      <c r="L58" s="148"/>
    </row>
    <row r="59" spans="1:12" ht="24.95" customHeight="1">
      <c r="A59" s="141">
        <v>2</v>
      </c>
      <c r="B59" s="142"/>
      <c r="C59" s="143" t="s">
        <v>1289</v>
      </c>
      <c r="D59" s="144"/>
      <c r="E59" s="144"/>
      <c r="F59" s="145"/>
      <c r="G59" s="146"/>
      <c r="H59" s="145"/>
      <c r="I59" s="146"/>
      <c r="J59" s="146"/>
      <c r="K59" s="147"/>
      <c r="L59" s="148"/>
    </row>
    <row r="60" spans="1:12" ht="24.95" customHeight="1">
      <c r="A60" s="150"/>
      <c r="B60" s="142">
        <v>2.1</v>
      </c>
      <c r="C60" s="151" t="s">
        <v>1279</v>
      </c>
      <c r="D60" s="360"/>
      <c r="E60" s="144" t="s">
        <v>82</v>
      </c>
      <c r="F60" s="145"/>
      <c r="G60" s="146"/>
      <c r="H60" s="145"/>
      <c r="I60" s="146"/>
      <c r="J60" s="146"/>
      <c r="K60" s="147"/>
      <c r="L60" s="148"/>
    </row>
    <row r="61" spans="1:12" ht="24.95" customHeight="1">
      <c r="A61" s="150"/>
      <c r="B61" s="142">
        <v>2.2000000000000002</v>
      </c>
      <c r="C61" s="151" t="s">
        <v>1280</v>
      </c>
      <c r="D61" s="360"/>
      <c r="E61" s="144" t="s">
        <v>83</v>
      </c>
      <c r="F61" s="146"/>
      <c r="G61" s="146"/>
      <c r="H61" s="146"/>
      <c r="I61" s="146"/>
      <c r="J61" s="146"/>
      <c r="K61" s="147"/>
      <c r="L61" s="148"/>
    </row>
    <row r="62" spans="1:12" ht="24.95" customHeight="1">
      <c r="A62" s="150"/>
      <c r="B62" s="142">
        <v>2.2999999999999998</v>
      </c>
      <c r="C62" s="151" t="s">
        <v>23</v>
      </c>
      <c r="D62" s="360"/>
      <c r="E62" s="144" t="s">
        <v>83</v>
      </c>
      <c r="F62" s="146"/>
      <c r="G62" s="146"/>
      <c r="H62" s="146"/>
      <c r="I62" s="146"/>
      <c r="J62" s="146"/>
      <c r="K62" s="147"/>
      <c r="L62" s="148"/>
    </row>
    <row r="63" spans="1:12" ht="24.95" customHeight="1">
      <c r="A63" s="150"/>
      <c r="B63" s="142">
        <v>2.4</v>
      </c>
      <c r="C63" s="151" t="s">
        <v>1281</v>
      </c>
      <c r="D63" s="360"/>
      <c r="E63" s="144" t="s">
        <v>1283</v>
      </c>
      <c r="F63" s="146"/>
      <c r="G63" s="146"/>
      <c r="H63" s="146"/>
      <c r="I63" s="146"/>
      <c r="J63" s="146"/>
      <c r="K63" s="147"/>
      <c r="L63" s="148"/>
    </row>
    <row r="64" spans="1:12" ht="24.95" customHeight="1">
      <c r="A64" s="150"/>
      <c r="B64" s="142">
        <v>2.5</v>
      </c>
      <c r="C64" s="151" t="s">
        <v>1282</v>
      </c>
      <c r="D64" s="360"/>
      <c r="E64" s="144" t="s">
        <v>41</v>
      </c>
      <c r="F64" s="146"/>
      <c r="G64" s="146"/>
      <c r="H64" s="146"/>
      <c r="I64" s="146"/>
      <c r="J64" s="146"/>
      <c r="K64" s="147"/>
      <c r="L64" s="148"/>
    </row>
    <row r="65" spans="1:13" ht="24.95" customHeight="1">
      <c r="A65" s="150"/>
      <c r="B65" s="142">
        <v>2.6</v>
      </c>
      <c r="C65" s="151" t="s">
        <v>1297</v>
      </c>
      <c r="D65" s="360"/>
      <c r="E65" s="144" t="s">
        <v>41</v>
      </c>
      <c r="F65" s="146"/>
      <c r="G65" s="146"/>
      <c r="H65" s="146"/>
      <c r="I65" s="146"/>
      <c r="J65" s="146"/>
      <c r="K65" s="147"/>
      <c r="L65" s="148"/>
      <c r="M65" s="149">
        <f>D65/30.88</f>
        <v>0</v>
      </c>
    </row>
    <row r="66" spans="1:13" ht="24.95" customHeight="1">
      <c r="A66" s="150"/>
      <c r="B66" s="142">
        <v>2.7</v>
      </c>
      <c r="C66" s="151" t="s">
        <v>1298</v>
      </c>
      <c r="D66" s="360"/>
      <c r="E66" s="144" t="s">
        <v>41</v>
      </c>
      <c r="F66" s="146"/>
      <c r="G66" s="146"/>
      <c r="H66" s="145"/>
      <c r="I66" s="146"/>
      <c r="J66" s="146"/>
      <c r="K66" s="147"/>
      <c r="L66" s="148"/>
    </row>
    <row r="67" spans="1:13" ht="24.95" customHeight="1">
      <c r="A67" s="150"/>
      <c r="B67" s="142">
        <v>2.8</v>
      </c>
      <c r="C67" s="151" t="s">
        <v>1299</v>
      </c>
      <c r="D67" s="360"/>
      <c r="E67" s="144" t="s">
        <v>83</v>
      </c>
      <c r="F67" s="145"/>
      <c r="G67" s="146"/>
      <c r="H67" s="145"/>
      <c r="I67" s="146"/>
      <c r="J67" s="146"/>
      <c r="K67" s="147"/>
      <c r="L67" s="148"/>
    </row>
    <row r="68" spans="1:13" ht="24.95" customHeight="1">
      <c r="A68" s="150"/>
      <c r="B68" s="142">
        <v>2.9</v>
      </c>
      <c r="C68" s="151" t="s">
        <v>1320</v>
      </c>
      <c r="D68" s="360"/>
      <c r="E68" s="144" t="s">
        <v>83</v>
      </c>
      <c r="F68" s="145"/>
      <c r="G68" s="146"/>
      <c r="H68" s="145"/>
      <c r="I68" s="146"/>
      <c r="J68" s="146"/>
      <c r="K68" s="154"/>
      <c r="L68" s="148"/>
    </row>
    <row r="69" spans="1:13" ht="24.95" customHeight="1">
      <c r="A69" s="150"/>
      <c r="B69" s="166"/>
      <c r="C69" s="151"/>
      <c r="D69" s="360"/>
      <c r="E69" s="144"/>
      <c r="F69" s="146"/>
      <c r="G69" s="146"/>
      <c r="H69" s="145"/>
      <c r="I69" s="146"/>
      <c r="J69" s="146"/>
      <c r="K69" s="154"/>
      <c r="L69" s="148"/>
    </row>
    <row r="70" spans="1:13" ht="24.95" customHeight="1">
      <c r="A70" s="150"/>
      <c r="B70" s="142"/>
      <c r="C70" s="151"/>
      <c r="D70" s="360"/>
      <c r="E70" s="144"/>
      <c r="F70" s="146"/>
      <c r="G70" s="146"/>
      <c r="H70" s="145"/>
      <c r="I70" s="146"/>
      <c r="J70" s="146"/>
      <c r="K70" s="154"/>
      <c r="L70" s="148"/>
    </row>
    <row r="71" spans="1:13" ht="24.95" customHeight="1">
      <c r="A71" s="150"/>
      <c r="B71" s="142"/>
      <c r="C71" s="151"/>
      <c r="D71" s="360"/>
      <c r="E71" s="144"/>
      <c r="F71" s="146"/>
      <c r="G71" s="146"/>
      <c r="H71" s="145"/>
      <c r="I71" s="146"/>
      <c r="J71" s="146"/>
      <c r="K71" s="154"/>
      <c r="L71" s="148"/>
    </row>
    <row r="72" spans="1:13" ht="24.95" customHeight="1">
      <c r="A72" s="150"/>
      <c r="B72" s="142"/>
      <c r="C72" s="151"/>
      <c r="D72" s="360"/>
      <c r="E72" s="144"/>
      <c r="F72" s="146"/>
      <c r="G72" s="146"/>
      <c r="H72" s="145"/>
      <c r="I72" s="146"/>
      <c r="J72" s="146"/>
      <c r="K72" s="154"/>
      <c r="L72" s="148"/>
    </row>
    <row r="73" spans="1:13" ht="24.95" customHeight="1">
      <c r="A73" s="150"/>
      <c r="B73" s="142"/>
      <c r="C73" s="151"/>
      <c r="D73" s="360"/>
      <c r="E73" s="144"/>
      <c r="F73" s="146"/>
      <c r="G73" s="146"/>
      <c r="H73" s="145"/>
      <c r="I73" s="146"/>
      <c r="J73" s="146"/>
      <c r="K73" s="154"/>
      <c r="L73" s="148"/>
    </row>
    <row r="74" spans="1:13" ht="24.95" customHeight="1">
      <c r="A74" s="150"/>
      <c r="B74" s="142"/>
      <c r="C74" s="151"/>
      <c r="D74" s="144"/>
      <c r="E74" s="144"/>
      <c r="F74" s="145"/>
      <c r="G74" s="146"/>
      <c r="H74" s="145"/>
      <c r="I74" s="146"/>
      <c r="J74" s="146"/>
      <c r="K74" s="154"/>
      <c r="L74" s="148"/>
    </row>
    <row r="75" spans="1:13" ht="24.95" customHeight="1">
      <c r="A75" s="150"/>
      <c r="B75" s="142"/>
      <c r="C75" s="151"/>
      <c r="D75" s="144"/>
      <c r="E75" s="144"/>
      <c r="F75" s="145"/>
      <c r="G75" s="146"/>
      <c r="H75" s="145"/>
      <c r="I75" s="146"/>
      <c r="J75" s="146"/>
      <c r="K75" s="154"/>
      <c r="L75" s="148"/>
    </row>
    <row r="76" spans="1:13" ht="24.95" customHeight="1">
      <c r="A76" s="150"/>
      <c r="B76" s="142"/>
      <c r="C76" s="151"/>
      <c r="D76" s="144"/>
      <c r="E76" s="144"/>
      <c r="F76" s="145"/>
      <c r="G76" s="146"/>
      <c r="H76" s="145"/>
      <c r="I76" s="146"/>
      <c r="J76" s="146"/>
      <c r="K76" s="154"/>
      <c r="L76" s="148"/>
    </row>
    <row r="77" spans="1:13" ht="24.95" customHeight="1">
      <c r="A77" s="150"/>
      <c r="B77" s="142"/>
      <c r="C77" s="151"/>
      <c r="D77" s="144"/>
      <c r="E77" s="144"/>
      <c r="F77" s="145"/>
      <c r="G77" s="146"/>
      <c r="H77" s="145"/>
      <c r="I77" s="146"/>
      <c r="J77" s="146"/>
      <c r="K77" s="154"/>
      <c r="L77" s="148"/>
    </row>
    <row r="78" spans="1:13" ht="24.95" customHeight="1">
      <c r="A78" s="150"/>
      <c r="B78" s="142"/>
      <c r="C78" s="151"/>
      <c r="D78" s="144"/>
      <c r="E78" s="144"/>
      <c r="F78" s="145"/>
      <c r="G78" s="146"/>
      <c r="H78" s="145"/>
      <c r="I78" s="146"/>
      <c r="J78" s="146"/>
      <c r="K78" s="154"/>
      <c r="L78" s="148"/>
    </row>
    <row r="79" spans="1:13" ht="24.95" customHeight="1">
      <c r="A79" s="150"/>
      <c r="B79" s="142"/>
      <c r="C79" s="151"/>
      <c r="D79" s="144"/>
      <c r="E79" s="144"/>
      <c r="F79" s="145"/>
      <c r="G79" s="146"/>
      <c r="H79" s="145"/>
      <c r="I79" s="146"/>
      <c r="J79" s="146"/>
      <c r="K79" s="154"/>
      <c r="L79" s="148"/>
    </row>
    <row r="80" spans="1:13" ht="24.95" customHeight="1">
      <c r="A80" s="150"/>
      <c r="B80" s="142"/>
      <c r="C80" s="151"/>
      <c r="D80" s="144"/>
      <c r="E80" s="144"/>
      <c r="F80" s="145"/>
      <c r="G80" s="146"/>
      <c r="H80" s="145"/>
      <c r="I80" s="146"/>
      <c r="J80" s="146"/>
      <c r="K80" s="154"/>
      <c r="L80" s="148"/>
    </row>
    <row r="81" spans="1:12" ht="24.95" customHeight="1">
      <c r="A81" s="150"/>
      <c r="B81" s="142"/>
      <c r="C81" s="151"/>
      <c r="D81" s="144"/>
      <c r="E81" s="144"/>
      <c r="F81" s="145"/>
      <c r="G81" s="146"/>
      <c r="H81" s="145"/>
      <c r="I81" s="146"/>
      <c r="J81" s="146"/>
      <c r="K81" s="154"/>
      <c r="L81" s="148"/>
    </row>
    <row r="82" spans="1:12" ht="24.95" customHeight="1">
      <c r="A82" s="150"/>
      <c r="B82" s="142"/>
      <c r="C82" s="151"/>
      <c r="D82" s="144"/>
      <c r="E82" s="144"/>
      <c r="F82" s="145"/>
      <c r="G82" s="146"/>
      <c r="H82" s="145"/>
      <c r="I82" s="146"/>
      <c r="J82" s="146"/>
      <c r="K82" s="154"/>
      <c r="L82" s="148"/>
    </row>
    <row r="83" spans="1:12" ht="24.95" customHeight="1">
      <c r="A83" s="155"/>
      <c r="B83" s="156"/>
      <c r="C83" s="157" t="str">
        <f>"รวมราคา  " &amp;   A59 &amp; C59</f>
        <v xml:space="preserve">รวมราคา  2งานโครงสร้าง </v>
      </c>
      <c r="D83" s="158"/>
      <c r="E83" s="158"/>
      <c r="F83" s="159"/>
      <c r="G83" s="160"/>
      <c r="H83" s="159"/>
      <c r="I83" s="160"/>
      <c r="J83" s="160"/>
      <c r="K83" s="161"/>
      <c r="L83" s="148"/>
    </row>
    <row r="84" spans="1:12" ht="24.95" customHeight="1">
      <c r="A84" s="141">
        <v>3</v>
      </c>
      <c r="B84" s="142"/>
      <c r="C84" s="162" t="s">
        <v>1133</v>
      </c>
      <c r="D84" s="144"/>
      <c r="E84" s="144"/>
      <c r="F84" s="145"/>
      <c r="G84" s="146"/>
      <c r="H84" s="145"/>
      <c r="I84" s="146"/>
      <c r="J84" s="146"/>
      <c r="K84" s="147"/>
      <c r="L84" s="148"/>
    </row>
    <row r="85" spans="1:12" ht="24.95" customHeight="1">
      <c r="A85" s="150"/>
      <c r="B85" s="142">
        <v>3.1</v>
      </c>
      <c r="C85" s="151" t="s">
        <v>1284</v>
      </c>
      <c r="D85" s="360"/>
      <c r="E85" s="144" t="s">
        <v>83</v>
      </c>
      <c r="F85" s="146"/>
      <c r="G85" s="146"/>
      <c r="H85" s="146"/>
      <c r="I85" s="146"/>
      <c r="J85" s="146"/>
      <c r="K85" s="147"/>
      <c r="L85" s="148"/>
    </row>
    <row r="86" spans="1:12" ht="24.95" customHeight="1">
      <c r="A86" s="150"/>
      <c r="B86" s="142">
        <v>3.2</v>
      </c>
      <c r="C86" s="151" t="s">
        <v>1286</v>
      </c>
      <c r="D86" s="360"/>
      <c r="E86" s="144" t="s">
        <v>744</v>
      </c>
      <c r="F86" s="145"/>
      <c r="G86" s="146"/>
      <c r="H86" s="145"/>
      <c r="I86" s="146"/>
      <c r="J86" s="146"/>
      <c r="K86" s="147"/>
      <c r="L86" s="148"/>
    </row>
    <row r="87" spans="1:12" ht="24.95" customHeight="1">
      <c r="A87" s="150"/>
      <c r="B87" s="142">
        <v>3.3</v>
      </c>
      <c r="C87" s="151" t="s">
        <v>1287</v>
      </c>
      <c r="D87" s="360"/>
      <c r="E87" s="144" t="s">
        <v>83</v>
      </c>
      <c r="F87" s="145"/>
      <c r="G87" s="146"/>
      <c r="H87" s="145"/>
      <c r="I87" s="146"/>
      <c r="J87" s="146"/>
      <c r="K87" s="147"/>
      <c r="L87" s="148"/>
    </row>
    <row r="88" spans="1:12" ht="24.95" customHeight="1">
      <c r="A88" s="150"/>
      <c r="B88" s="142">
        <v>3.4</v>
      </c>
      <c r="C88" s="151" t="s">
        <v>1288</v>
      </c>
      <c r="D88" s="360"/>
      <c r="E88" s="144" t="s">
        <v>83</v>
      </c>
      <c r="F88" s="145"/>
      <c r="G88" s="146"/>
      <c r="H88" s="145"/>
      <c r="I88" s="146"/>
      <c r="J88" s="146"/>
      <c r="K88" s="154"/>
      <c r="L88" s="148"/>
    </row>
    <row r="89" spans="1:12" ht="24.95" customHeight="1">
      <c r="A89" s="150"/>
      <c r="B89" s="142">
        <v>3.5</v>
      </c>
      <c r="C89" s="151" t="s">
        <v>1293</v>
      </c>
      <c r="D89" s="360"/>
      <c r="E89" s="144" t="s">
        <v>83</v>
      </c>
      <c r="F89" s="146"/>
      <c r="G89" s="146"/>
      <c r="H89" s="145"/>
      <c r="I89" s="146"/>
      <c r="J89" s="146"/>
      <c r="K89" s="154"/>
      <c r="L89" s="148"/>
    </row>
    <row r="90" spans="1:12" ht="24.95" customHeight="1">
      <c r="A90" s="150"/>
      <c r="B90" s="142">
        <v>3.6</v>
      </c>
      <c r="C90" s="151" t="s">
        <v>1292</v>
      </c>
      <c r="D90" s="360"/>
      <c r="E90" s="144" t="s">
        <v>744</v>
      </c>
      <c r="F90" s="146"/>
      <c r="G90" s="146"/>
      <c r="H90" s="145"/>
      <c r="I90" s="146"/>
      <c r="J90" s="146"/>
      <c r="K90" s="154"/>
      <c r="L90" s="148"/>
    </row>
    <row r="91" spans="1:12" ht="24.95" customHeight="1">
      <c r="A91" s="150"/>
      <c r="B91" s="142">
        <v>3.7</v>
      </c>
      <c r="C91" s="163" t="s">
        <v>1294</v>
      </c>
      <c r="D91" s="446"/>
      <c r="E91" s="368" t="s">
        <v>35</v>
      </c>
      <c r="F91" s="145"/>
      <c r="G91" s="146"/>
      <c r="H91" s="145"/>
      <c r="I91" s="146"/>
      <c r="J91" s="146"/>
      <c r="K91" s="147"/>
      <c r="L91" s="148"/>
    </row>
    <row r="92" spans="1:12" ht="24.95" customHeight="1">
      <c r="A92" s="150"/>
      <c r="B92" s="142">
        <v>3.8</v>
      </c>
      <c r="C92" s="163" t="s">
        <v>1319</v>
      </c>
      <c r="D92" s="446"/>
      <c r="E92" s="368" t="s">
        <v>35</v>
      </c>
      <c r="F92" s="145"/>
      <c r="G92" s="146"/>
      <c r="H92" s="145"/>
      <c r="I92" s="146"/>
      <c r="J92" s="146"/>
      <c r="K92" s="147"/>
      <c r="L92" s="148"/>
    </row>
    <row r="93" spans="1:12" ht="24.95" customHeight="1">
      <c r="A93" s="150"/>
      <c r="B93" s="142">
        <v>3.9</v>
      </c>
      <c r="C93" s="163" t="s">
        <v>1295</v>
      </c>
      <c r="D93" s="144"/>
      <c r="E93" s="368" t="s">
        <v>35</v>
      </c>
      <c r="F93" s="145"/>
      <c r="G93" s="146"/>
      <c r="H93" s="145"/>
      <c r="I93" s="146"/>
      <c r="J93" s="146"/>
      <c r="K93" s="154"/>
      <c r="L93" s="148"/>
    </row>
    <row r="94" spans="1:12" ht="24.95" customHeight="1">
      <c r="A94" s="150"/>
      <c r="B94" s="166">
        <v>3.1</v>
      </c>
      <c r="C94" s="163" t="s">
        <v>1296</v>
      </c>
      <c r="D94" s="144"/>
      <c r="E94" s="368" t="s">
        <v>35</v>
      </c>
      <c r="F94" s="145"/>
      <c r="G94" s="146"/>
      <c r="H94" s="145"/>
      <c r="I94" s="146"/>
      <c r="J94" s="146"/>
      <c r="K94" s="154"/>
      <c r="L94" s="148"/>
    </row>
    <row r="95" spans="1:12" ht="24.95" customHeight="1">
      <c r="A95" s="150"/>
      <c r="B95" s="166">
        <v>3.11</v>
      </c>
      <c r="C95" s="163" t="s">
        <v>1318</v>
      </c>
      <c r="D95" s="144"/>
      <c r="E95" s="144" t="s">
        <v>83</v>
      </c>
      <c r="F95" s="145"/>
      <c r="G95" s="146"/>
      <c r="H95" s="145"/>
      <c r="I95" s="146"/>
      <c r="J95" s="146"/>
      <c r="K95" s="154"/>
      <c r="L95" s="148"/>
    </row>
    <row r="96" spans="1:12" ht="24.95" customHeight="1">
      <c r="A96" s="150"/>
      <c r="B96" s="166">
        <v>3.12</v>
      </c>
      <c r="C96" s="163" t="s">
        <v>1300</v>
      </c>
      <c r="D96" s="368"/>
      <c r="E96" s="144" t="s">
        <v>83</v>
      </c>
      <c r="F96" s="145"/>
      <c r="G96" s="146"/>
      <c r="H96" s="145"/>
      <c r="I96" s="146"/>
      <c r="J96" s="146"/>
      <c r="K96" s="154"/>
      <c r="L96" s="148"/>
    </row>
    <row r="97" spans="1:12" ht="24.95" customHeight="1">
      <c r="A97" s="150"/>
      <c r="B97" s="166">
        <v>3.13</v>
      </c>
      <c r="C97" s="163" t="s">
        <v>1301</v>
      </c>
      <c r="D97" s="368"/>
      <c r="E97" s="144" t="s">
        <v>83</v>
      </c>
      <c r="F97" s="145"/>
      <c r="G97" s="146"/>
      <c r="H97" s="145"/>
      <c r="I97" s="146"/>
      <c r="J97" s="146"/>
      <c r="K97" s="154"/>
      <c r="L97" s="148"/>
    </row>
    <row r="98" spans="1:12" ht="24.95" customHeight="1">
      <c r="A98" s="150"/>
      <c r="B98" s="166">
        <v>3.14</v>
      </c>
      <c r="C98" s="163" t="s">
        <v>1302</v>
      </c>
      <c r="D98" s="368"/>
      <c r="E98" s="144" t="s">
        <v>83</v>
      </c>
      <c r="F98" s="145"/>
      <c r="G98" s="146"/>
      <c r="H98" s="145"/>
      <c r="I98" s="146"/>
      <c r="J98" s="146"/>
      <c r="K98" s="154"/>
      <c r="L98" s="148"/>
    </row>
    <row r="99" spans="1:12" ht="24.95" customHeight="1">
      <c r="A99" s="150"/>
      <c r="B99" s="166">
        <v>3.15</v>
      </c>
      <c r="C99" s="163" t="s">
        <v>1303</v>
      </c>
      <c r="D99" s="368"/>
      <c r="E99" s="144" t="s">
        <v>83</v>
      </c>
      <c r="F99" s="145"/>
      <c r="G99" s="146"/>
      <c r="H99" s="145"/>
      <c r="I99" s="146"/>
      <c r="J99" s="146"/>
      <c r="K99" s="154"/>
      <c r="L99" s="148"/>
    </row>
    <row r="100" spans="1:12" ht="24.95" customHeight="1">
      <c r="A100" s="150"/>
      <c r="B100" s="142"/>
      <c r="C100" s="163"/>
      <c r="D100" s="368"/>
      <c r="E100" s="144"/>
      <c r="F100" s="145"/>
      <c r="G100" s="146"/>
      <c r="H100" s="145"/>
      <c r="I100" s="146"/>
      <c r="J100" s="146"/>
      <c r="K100" s="154"/>
      <c r="L100" s="148"/>
    </row>
    <row r="101" spans="1:12" ht="24.95" customHeight="1">
      <c r="A101" s="150"/>
      <c r="B101" s="142"/>
      <c r="C101" s="163"/>
      <c r="D101" s="368"/>
      <c r="E101" s="144"/>
      <c r="F101" s="145"/>
      <c r="G101" s="146"/>
      <c r="H101" s="145"/>
      <c r="I101" s="146"/>
      <c r="J101" s="146"/>
      <c r="K101" s="154"/>
      <c r="L101" s="148"/>
    </row>
    <row r="102" spans="1:12" ht="24.95" customHeight="1">
      <c r="A102" s="150"/>
      <c r="B102" s="142"/>
      <c r="C102" s="163"/>
      <c r="D102" s="368"/>
      <c r="E102" s="144"/>
      <c r="F102" s="145"/>
      <c r="G102" s="146"/>
      <c r="H102" s="145"/>
      <c r="I102" s="146"/>
      <c r="J102" s="146"/>
      <c r="K102" s="154"/>
      <c r="L102" s="148"/>
    </row>
    <row r="103" spans="1:12" ht="24.95" customHeight="1">
      <c r="A103" s="150"/>
      <c r="B103" s="142"/>
      <c r="C103" s="163"/>
      <c r="D103" s="368"/>
      <c r="E103" s="144"/>
      <c r="F103" s="145"/>
      <c r="G103" s="146"/>
      <c r="H103" s="145"/>
      <c r="I103" s="146"/>
      <c r="J103" s="146"/>
      <c r="K103" s="154"/>
      <c r="L103" s="148"/>
    </row>
    <row r="104" spans="1:12" ht="24.95" customHeight="1">
      <c r="A104" s="150"/>
      <c r="B104" s="142"/>
      <c r="C104" s="163"/>
      <c r="D104" s="368"/>
      <c r="E104" s="144"/>
      <c r="F104" s="145"/>
      <c r="G104" s="146"/>
      <c r="H104" s="145"/>
      <c r="I104" s="146"/>
      <c r="J104" s="146"/>
      <c r="K104" s="154"/>
      <c r="L104" s="148"/>
    </row>
    <row r="105" spans="1:12" ht="24.95" customHeight="1">
      <c r="A105" s="150"/>
      <c r="B105" s="142"/>
      <c r="C105" s="163"/>
      <c r="D105" s="368"/>
      <c r="E105" s="144"/>
      <c r="F105" s="145"/>
      <c r="G105" s="146"/>
      <c r="H105" s="145"/>
      <c r="I105" s="146"/>
      <c r="J105" s="146"/>
      <c r="K105" s="154"/>
      <c r="L105" s="148"/>
    </row>
    <row r="106" spans="1:12" ht="24.95" customHeight="1">
      <c r="A106" s="150"/>
      <c r="B106" s="142"/>
      <c r="C106" s="163"/>
      <c r="D106" s="368"/>
      <c r="E106" s="144"/>
      <c r="F106" s="145"/>
      <c r="G106" s="146"/>
      <c r="H106" s="145"/>
      <c r="I106" s="146"/>
      <c r="J106" s="146"/>
      <c r="K106" s="154"/>
      <c r="L106" s="148"/>
    </row>
    <row r="107" spans="1:12" ht="24.95" customHeight="1">
      <c r="A107" s="150"/>
      <c r="B107" s="142"/>
      <c r="C107" s="163"/>
      <c r="D107" s="144"/>
      <c r="E107" s="144"/>
      <c r="F107" s="145"/>
      <c r="G107" s="146"/>
      <c r="H107" s="145"/>
      <c r="I107" s="146"/>
      <c r="J107" s="146"/>
      <c r="K107" s="154"/>
      <c r="L107" s="148"/>
    </row>
    <row r="108" spans="1:12" ht="24.95" customHeight="1">
      <c r="A108" s="155"/>
      <c r="B108" s="156"/>
      <c r="C108" s="157" t="str">
        <f>"รวมราคา  " &amp;   A84 &amp; C84</f>
        <v>รวมราคา  3งานสถาปัตยกรรม</v>
      </c>
      <c r="D108" s="158"/>
      <c r="E108" s="158"/>
      <c r="F108" s="159"/>
      <c r="G108" s="160"/>
      <c r="H108" s="159"/>
      <c r="I108" s="160"/>
      <c r="J108" s="160"/>
      <c r="K108" s="161"/>
      <c r="L108" s="148"/>
    </row>
    <row r="109" spans="1:12" ht="24.95" customHeight="1">
      <c r="A109" s="141">
        <v>4</v>
      </c>
      <c r="B109" s="142"/>
      <c r="C109" s="162" t="s">
        <v>1239</v>
      </c>
      <c r="D109" s="144"/>
      <c r="E109" s="144"/>
      <c r="F109" s="145"/>
      <c r="G109" s="146"/>
      <c r="H109" s="145"/>
      <c r="I109" s="146"/>
      <c r="J109" s="146"/>
      <c r="K109" s="147"/>
    </row>
    <row r="110" spans="1:12" ht="24.95" customHeight="1">
      <c r="A110" s="150"/>
      <c r="B110" s="142">
        <v>4.0999999999999996</v>
      </c>
      <c r="C110" s="361" t="s">
        <v>1190</v>
      </c>
      <c r="D110" s="367"/>
      <c r="E110" s="164"/>
      <c r="F110" s="165"/>
      <c r="G110" s="165"/>
      <c r="H110" s="165"/>
      <c r="I110" s="165"/>
      <c r="J110" s="165"/>
      <c r="K110" s="147"/>
    </row>
    <row r="111" spans="1:12" ht="24.95" customHeight="1">
      <c r="A111" s="150"/>
      <c r="B111" s="142" t="s">
        <v>1306</v>
      </c>
      <c r="C111" s="163" t="s">
        <v>1267</v>
      </c>
      <c r="D111" s="368"/>
      <c r="E111" s="368" t="s">
        <v>35</v>
      </c>
      <c r="F111" s="145"/>
      <c r="G111" s="145"/>
      <c r="H111" s="145"/>
      <c r="I111" s="145"/>
      <c r="J111" s="145"/>
      <c r="K111" s="147"/>
    </row>
    <row r="112" spans="1:12" ht="24.95" customHeight="1">
      <c r="A112" s="150"/>
      <c r="B112" s="142" t="s">
        <v>1307</v>
      </c>
      <c r="C112" s="163" t="s">
        <v>1240</v>
      </c>
      <c r="D112" s="368"/>
      <c r="E112" s="368" t="s">
        <v>35</v>
      </c>
      <c r="F112" s="145"/>
      <c r="G112" s="145"/>
      <c r="H112" s="145"/>
      <c r="I112" s="145"/>
      <c r="J112" s="145"/>
      <c r="K112" s="147"/>
    </row>
    <row r="113" spans="1:11" ht="24.95" customHeight="1">
      <c r="A113" s="150"/>
      <c r="B113" s="142">
        <v>4.2</v>
      </c>
      <c r="C113" s="361" t="s">
        <v>1191</v>
      </c>
      <c r="D113" s="144"/>
      <c r="E113" s="164"/>
      <c r="F113" s="165"/>
      <c r="G113" s="145"/>
      <c r="H113" s="165"/>
      <c r="I113" s="145"/>
      <c r="J113" s="145"/>
      <c r="K113" s="147"/>
    </row>
    <row r="114" spans="1:11" ht="24.95" customHeight="1">
      <c r="A114" s="150"/>
      <c r="B114" s="166" t="s">
        <v>1308</v>
      </c>
      <c r="C114" s="163" t="s">
        <v>1268</v>
      </c>
      <c r="D114" s="368"/>
      <c r="E114" s="368" t="s">
        <v>164</v>
      </c>
      <c r="F114" s="145"/>
      <c r="G114" s="145"/>
      <c r="H114" s="145"/>
      <c r="I114" s="145"/>
      <c r="J114" s="145"/>
      <c r="K114" s="147"/>
    </row>
    <row r="115" spans="1:11" ht="24.95" customHeight="1">
      <c r="A115" s="150"/>
      <c r="B115" s="142" t="s">
        <v>1309</v>
      </c>
      <c r="C115" s="163" t="s">
        <v>1269</v>
      </c>
      <c r="D115" s="368"/>
      <c r="E115" s="368" t="s">
        <v>164</v>
      </c>
      <c r="F115" s="145"/>
      <c r="G115" s="145"/>
      <c r="H115" s="145"/>
      <c r="I115" s="145"/>
      <c r="J115" s="145"/>
      <c r="K115" s="147"/>
    </row>
    <row r="116" spans="1:11" ht="24.95" customHeight="1">
      <c r="A116" s="150"/>
      <c r="B116" s="142" t="s">
        <v>1310</v>
      </c>
      <c r="C116" s="163" t="s">
        <v>1245</v>
      </c>
      <c r="D116" s="368"/>
      <c r="E116" s="368" t="s">
        <v>35</v>
      </c>
      <c r="F116" s="145"/>
      <c r="G116" s="145"/>
      <c r="H116" s="145"/>
      <c r="I116" s="145"/>
      <c r="J116" s="145"/>
      <c r="K116" s="147"/>
    </row>
    <row r="117" spans="1:11" ht="24.95" customHeight="1">
      <c r="A117" s="150"/>
      <c r="B117" s="142">
        <v>4.3</v>
      </c>
      <c r="C117" s="361" t="s">
        <v>1192</v>
      </c>
      <c r="D117" s="144"/>
      <c r="E117" s="144"/>
      <c r="F117" s="145"/>
      <c r="G117" s="145"/>
      <c r="H117" s="145"/>
      <c r="I117" s="145"/>
      <c r="J117" s="145"/>
      <c r="K117" s="147"/>
    </row>
    <row r="118" spans="1:11" ht="24.95" customHeight="1">
      <c r="A118" s="150"/>
      <c r="B118" s="142" t="s">
        <v>1311</v>
      </c>
      <c r="C118" s="163" t="s">
        <v>1270</v>
      </c>
      <c r="D118" s="368"/>
      <c r="E118" s="368" t="s">
        <v>164</v>
      </c>
      <c r="F118" s="145"/>
      <c r="G118" s="145"/>
      <c r="H118" s="145"/>
      <c r="I118" s="145"/>
      <c r="J118" s="145"/>
      <c r="K118" s="154"/>
    </row>
    <row r="119" spans="1:11" ht="24.95" customHeight="1">
      <c r="A119" s="150"/>
      <c r="B119" s="142" t="s">
        <v>1312</v>
      </c>
      <c r="C119" s="163" t="s">
        <v>1241</v>
      </c>
      <c r="D119" s="368"/>
      <c r="E119" s="368" t="s">
        <v>164</v>
      </c>
      <c r="F119" s="145"/>
      <c r="G119" s="145"/>
      <c r="H119" s="145"/>
      <c r="I119" s="145"/>
      <c r="J119" s="145"/>
      <c r="K119" s="154"/>
    </row>
    <row r="120" spans="1:11" ht="24.95" customHeight="1">
      <c r="A120" s="150"/>
      <c r="B120" s="142" t="s">
        <v>1313</v>
      </c>
      <c r="C120" s="163" t="s">
        <v>1242</v>
      </c>
      <c r="D120" s="368"/>
      <c r="E120" s="368" t="s">
        <v>164</v>
      </c>
      <c r="F120" s="145"/>
      <c r="G120" s="145"/>
      <c r="H120" s="145"/>
      <c r="I120" s="145"/>
      <c r="J120" s="145"/>
      <c r="K120" s="154"/>
    </row>
    <row r="121" spans="1:11" ht="24.95" customHeight="1">
      <c r="A121" s="150"/>
      <c r="B121" s="142" t="s">
        <v>1314</v>
      </c>
      <c r="C121" s="163" t="s">
        <v>1243</v>
      </c>
      <c r="D121" s="368"/>
      <c r="E121" s="368" t="s">
        <v>164</v>
      </c>
      <c r="F121" s="145"/>
      <c r="G121" s="145"/>
      <c r="H121" s="145"/>
      <c r="I121" s="145"/>
      <c r="J121" s="145"/>
      <c r="K121" s="154"/>
    </row>
    <row r="122" spans="1:11" ht="24.95" customHeight="1">
      <c r="A122" s="150"/>
      <c r="B122" s="142" t="s">
        <v>1315</v>
      </c>
      <c r="C122" s="163" t="s">
        <v>1244</v>
      </c>
      <c r="D122" s="368"/>
      <c r="E122" s="368" t="s">
        <v>35</v>
      </c>
      <c r="F122" s="145"/>
      <c r="G122" s="145"/>
      <c r="H122" s="145"/>
      <c r="I122" s="145"/>
      <c r="J122" s="145"/>
      <c r="K122" s="154"/>
    </row>
    <row r="123" spans="1:11" ht="24.95" customHeight="1">
      <c r="A123" s="150"/>
      <c r="B123" s="142"/>
      <c r="C123" s="163"/>
      <c r="D123" s="368"/>
      <c r="E123" s="144"/>
      <c r="F123" s="145"/>
      <c r="G123" s="146"/>
      <c r="H123" s="145"/>
      <c r="I123" s="146"/>
      <c r="J123" s="146"/>
      <c r="K123" s="154"/>
    </row>
    <row r="124" spans="1:11" ht="24.95" customHeight="1">
      <c r="A124" s="150"/>
      <c r="B124" s="142"/>
      <c r="C124" s="163"/>
      <c r="D124" s="368"/>
      <c r="E124" s="144"/>
      <c r="F124" s="145"/>
      <c r="G124" s="146"/>
      <c r="H124" s="145"/>
      <c r="I124" s="146"/>
      <c r="J124" s="146"/>
      <c r="K124" s="154"/>
    </row>
    <row r="125" spans="1:11" ht="24.95" customHeight="1">
      <c r="A125" s="150"/>
      <c r="B125" s="142"/>
      <c r="C125" s="163"/>
      <c r="D125" s="368"/>
      <c r="E125" s="144"/>
      <c r="F125" s="145"/>
      <c r="G125" s="146"/>
      <c r="H125" s="145"/>
      <c r="I125" s="146"/>
      <c r="J125" s="146"/>
      <c r="K125" s="154"/>
    </row>
    <row r="126" spans="1:11" ht="24.95" customHeight="1">
      <c r="A126" s="150"/>
      <c r="B126" s="142"/>
      <c r="C126" s="163"/>
      <c r="D126" s="368"/>
      <c r="E126" s="144"/>
      <c r="F126" s="145"/>
      <c r="G126" s="146"/>
      <c r="H126" s="145"/>
      <c r="I126" s="146"/>
      <c r="J126" s="146"/>
      <c r="K126" s="154"/>
    </row>
    <row r="127" spans="1:11" ht="24.95" customHeight="1">
      <c r="A127" s="150"/>
      <c r="B127" s="142"/>
      <c r="C127" s="163"/>
      <c r="D127" s="368"/>
      <c r="E127" s="144"/>
      <c r="F127" s="145"/>
      <c r="G127" s="146"/>
      <c r="H127" s="145"/>
      <c r="I127" s="146"/>
      <c r="J127" s="146"/>
      <c r="K127" s="154"/>
    </row>
    <row r="128" spans="1:11" ht="24.95" customHeight="1">
      <c r="A128" s="150"/>
      <c r="B128" s="142"/>
      <c r="C128" s="163"/>
      <c r="D128" s="368"/>
      <c r="E128" s="144"/>
      <c r="F128" s="145"/>
      <c r="G128" s="146"/>
      <c r="H128" s="145"/>
      <c r="I128" s="146"/>
      <c r="J128" s="146"/>
      <c r="K128" s="154"/>
    </row>
    <row r="129" spans="1:11" ht="24.95" customHeight="1">
      <c r="A129" s="150"/>
      <c r="B129" s="142"/>
      <c r="C129" s="163"/>
      <c r="D129" s="368"/>
      <c r="E129" s="144"/>
      <c r="F129" s="145"/>
      <c r="G129" s="146"/>
      <c r="H129" s="145"/>
      <c r="I129" s="146"/>
      <c r="J129" s="146"/>
      <c r="K129" s="154"/>
    </row>
    <row r="130" spans="1:11" ht="24.95" customHeight="1">
      <c r="A130" s="150"/>
      <c r="B130" s="142"/>
      <c r="C130" s="163"/>
      <c r="D130" s="368"/>
      <c r="E130" s="144"/>
      <c r="F130" s="145"/>
      <c r="G130" s="146"/>
      <c r="H130" s="145"/>
      <c r="I130" s="146"/>
      <c r="J130" s="146"/>
      <c r="K130" s="154"/>
    </row>
    <row r="131" spans="1:11" ht="24.95" customHeight="1">
      <c r="A131" s="150"/>
      <c r="B131" s="142"/>
      <c r="C131" s="163"/>
      <c r="D131" s="368"/>
      <c r="E131" s="144"/>
      <c r="F131" s="145"/>
      <c r="G131" s="146"/>
      <c r="H131" s="145"/>
      <c r="I131" s="146"/>
      <c r="J131" s="146"/>
      <c r="K131" s="154"/>
    </row>
    <row r="132" spans="1:11" ht="24.95" customHeight="1">
      <c r="A132" s="150"/>
      <c r="B132" s="142"/>
      <c r="C132" s="163"/>
      <c r="D132" s="144"/>
      <c r="E132" s="144"/>
      <c r="F132" s="145"/>
      <c r="G132" s="146"/>
      <c r="H132" s="145"/>
      <c r="I132" s="146"/>
      <c r="J132" s="146"/>
      <c r="K132" s="154"/>
    </row>
    <row r="133" spans="1:11" ht="24.95" customHeight="1">
      <c r="A133" s="155"/>
      <c r="B133" s="156"/>
      <c r="C133" s="157" t="str">
        <f>"รวมราคา  " &amp;   A109 &amp; C109</f>
        <v xml:space="preserve">รวมราคา  4งานระบบไฟฟ้า </v>
      </c>
      <c r="D133" s="158"/>
      <c r="E133" s="158"/>
      <c r="F133" s="159"/>
      <c r="G133" s="160"/>
      <c r="H133" s="159"/>
      <c r="I133" s="160"/>
      <c r="J133" s="160"/>
      <c r="K133" s="161"/>
    </row>
    <row r="134" spans="1:11" ht="24.95" customHeight="1">
      <c r="A134" s="141">
        <v>5</v>
      </c>
      <c r="B134" s="142"/>
      <c r="C134" s="162" t="s">
        <v>1195</v>
      </c>
      <c r="D134" s="144"/>
      <c r="E134" s="144"/>
      <c r="F134" s="145"/>
      <c r="G134" s="146"/>
      <c r="H134" s="145"/>
      <c r="I134" s="146"/>
      <c r="J134" s="146"/>
      <c r="K134" s="147"/>
    </row>
    <row r="135" spans="1:11" ht="24.95" customHeight="1">
      <c r="A135" s="150"/>
      <c r="B135" s="142">
        <v>5.0999999999999996</v>
      </c>
      <c r="C135" s="151" t="s">
        <v>1321</v>
      </c>
      <c r="D135" s="144"/>
      <c r="E135" s="164" t="s">
        <v>35</v>
      </c>
      <c r="F135" s="145"/>
      <c r="G135" s="146"/>
      <c r="H135" s="370"/>
      <c r="I135" s="146"/>
      <c r="J135" s="146"/>
      <c r="K135" s="147"/>
    </row>
    <row r="136" spans="1:11" ht="24.95" customHeight="1">
      <c r="A136" s="150"/>
      <c r="B136" s="142">
        <v>5.2</v>
      </c>
      <c r="C136" s="151" t="s">
        <v>1322</v>
      </c>
      <c r="D136" s="368"/>
      <c r="E136" s="144" t="s">
        <v>164</v>
      </c>
      <c r="F136" s="145"/>
      <c r="G136" s="146"/>
      <c r="H136" s="370"/>
      <c r="I136" s="146"/>
      <c r="J136" s="146"/>
      <c r="K136" s="147"/>
    </row>
    <row r="137" spans="1:11" ht="24.95" customHeight="1">
      <c r="A137" s="150"/>
      <c r="B137" s="142">
        <v>5.3</v>
      </c>
      <c r="C137" s="151" t="s">
        <v>1196</v>
      </c>
      <c r="D137" s="446"/>
      <c r="E137" s="144" t="s">
        <v>35</v>
      </c>
      <c r="F137" s="145"/>
      <c r="G137" s="146"/>
      <c r="H137" s="370"/>
      <c r="I137" s="146"/>
      <c r="J137" s="146"/>
      <c r="K137" s="147"/>
    </row>
    <row r="138" spans="1:11" ht="24.95" customHeight="1">
      <c r="A138" s="150"/>
      <c r="B138" s="142">
        <v>5.4</v>
      </c>
      <c r="C138" s="151" t="s">
        <v>1197</v>
      </c>
      <c r="D138" s="368"/>
      <c r="E138" s="144" t="s">
        <v>164</v>
      </c>
      <c r="F138" s="145"/>
      <c r="G138" s="146"/>
      <c r="H138" s="370"/>
      <c r="I138" s="146"/>
      <c r="J138" s="146"/>
      <c r="K138" s="147"/>
    </row>
    <row r="139" spans="1:11" ht="24.95" customHeight="1">
      <c r="A139" s="150"/>
      <c r="B139" s="142">
        <v>5.5</v>
      </c>
      <c r="C139" s="151" t="s">
        <v>1198</v>
      </c>
      <c r="D139" s="368"/>
      <c r="E139" s="144" t="s">
        <v>164</v>
      </c>
      <c r="F139" s="145"/>
      <c r="G139" s="146"/>
      <c r="H139" s="370"/>
      <c r="I139" s="146"/>
      <c r="J139" s="146"/>
      <c r="K139" s="147"/>
    </row>
    <row r="140" spans="1:11" ht="24.95" customHeight="1">
      <c r="A140" s="150"/>
      <c r="B140" s="142">
        <v>5.6</v>
      </c>
      <c r="C140" s="151" t="s">
        <v>1199</v>
      </c>
      <c r="D140" s="144"/>
      <c r="E140" s="144" t="s">
        <v>745</v>
      </c>
      <c r="F140" s="145"/>
      <c r="G140" s="146"/>
      <c r="H140" s="370"/>
      <c r="I140" s="146"/>
      <c r="J140" s="146"/>
      <c r="K140" s="154"/>
    </row>
    <row r="141" spans="1:11" ht="24.95" customHeight="1">
      <c r="A141" s="150"/>
      <c r="B141" s="142">
        <v>5.7</v>
      </c>
      <c r="C141" s="151" t="s">
        <v>1200</v>
      </c>
      <c r="D141" s="144"/>
      <c r="E141" s="144" t="s">
        <v>745</v>
      </c>
      <c r="F141" s="145"/>
      <c r="G141" s="146"/>
      <c r="H141" s="370"/>
      <c r="I141" s="146"/>
      <c r="J141" s="146"/>
      <c r="K141" s="154"/>
    </row>
    <row r="142" spans="1:11" ht="24.95" customHeight="1">
      <c r="A142" s="150"/>
      <c r="B142" s="142"/>
      <c r="C142" s="151"/>
      <c r="D142" s="368"/>
      <c r="E142" s="144"/>
      <c r="F142" s="145"/>
      <c r="G142" s="146"/>
      <c r="H142" s="370"/>
      <c r="I142" s="146"/>
      <c r="J142" s="146"/>
      <c r="K142" s="154"/>
    </row>
    <row r="143" spans="1:11" ht="24.95" customHeight="1">
      <c r="A143" s="150"/>
      <c r="B143" s="142"/>
      <c r="C143" s="151"/>
      <c r="D143" s="368"/>
      <c r="E143" s="144"/>
      <c r="F143" s="145"/>
      <c r="G143" s="146"/>
      <c r="H143" s="370"/>
      <c r="I143" s="146"/>
      <c r="J143" s="146"/>
      <c r="K143" s="154"/>
    </row>
    <row r="144" spans="1:11" ht="24.95" customHeight="1">
      <c r="A144" s="150"/>
      <c r="B144" s="166"/>
      <c r="C144" s="151"/>
      <c r="D144" s="368"/>
      <c r="E144" s="144"/>
      <c r="F144" s="145"/>
      <c r="G144" s="146"/>
      <c r="H144" s="370"/>
      <c r="I144" s="146"/>
      <c r="J144" s="146"/>
      <c r="K144" s="154"/>
    </row>
    <row r="145" spans="1:11" ht="24.95" customHeight="1">
      <c r="A145" s="150"/>
      <c r="B145" s="166"/>
      <c r="C145" s="151"/>
      <c r="D145" s="368"/>
      <c r="E145" s="144"/>
      <c r="F145" s="145"/>
      <c r="G145" s="146"/>
      <c r="H145" s="370"/>
      <c r="I145" s="146"/>
      <c r="J145" s="146"/>
      <c r="K145" s="154"/>
    </row>
    <row r="146" spans="1:11" ht="24.95" customHeight="1">
      <c r="A146" s="150"/>
      <c r="B146" s="166"/>
      <c r="C146" s="151"/>
      <c r="D146" s="368"/>
      <c r="E146" s="144"/>
      <c r="F146" s="145"/>
      <c r="G146" s="146"/>
      <c r="H146" s="370"/>
      <c r="I146" s="146"/>
      <c r="J146" s="146"/>
      <c r="K146" s="154"/>
    </row>
    <row r="147" spans="1:11" ht="24.95" customHeight="1">
      <c r="A147" s="150"/>
      <c r="B147" s="166"/>
      <c r="C147" s="151"/>
      <c r="D147" s="368"/>
      <c r="E147" s="144"/>
      <c r="F147" s="145"/>
      <c r="G147" s="146"/>
      <c r="H147" s="370"/>
      <c r="I147" s="146"/>
      <c r="J147" s="146"/>
      <c r="K147" s="154"/>
    </row>
    <row r="148" spans="1:11" ht="24.95" customHeight="1">
      <c r="A148" s="150"/>
      <c r="B148" s="166"/>
      <c r="C148" s="151"/>
      <c r="D148" s="368"/>
      <c r="E148" s="144"/>
      <c r="F148" s="145"/>
      <c r="G148" s="146"/>
      <c r="H148" s="370"/>
      <c r="I148" s="146"/>
      <c r="J148" s="146"/>
      <c r="K148" s="154"/>
    </row>
    <row r="149" spans="1:11" ht="24.95" customHeight="1">
      <c r="A149" s="150"/>
      <c r="B149" s="166"/>
      <c r="C149" s="151"/>
      <c r="D149" s="144"/>
      <c r="E149" s="144"/>
      <c r="F149" s="145"/>
      <c r="G149" s="146"/>
      <c r="H149" s="370"/>
      <c r="I149" s="146"/>
      <c r="J149" s="146"/>
      <c r="K149" s="154"/>
    </row>
    <row r="150" spans="1:11" ht="24.95" customHeight="1">
      <c r="A150" s="150"/>
      <c r="B150" s="166"/>
      <c r="C150" s="151"/>
      <c r="D150" s="144"/>
      <c r="E150" s="144"/>
      <c r="F150" s="145"/>
      <c r="G150" s="146"/>
      <c r="H150" s="370"/>
      <c r="I150" s="146"/>
      <c r="J150" s="146"/>
      <c r="K150" s="154"/>
    </row>
    <row r="151" spans="1:11" ht="24.95" customHeight="1">
      <c r="A151" s="150"/>
      <c r="B151" s="142"/>
      <c r="C151" s="151"/>
      <c r="D151" s="144"/>
      <c r="E151" s="144"/>
      <c r="F151" s="145"/>
      <c r="G151" s="146"/>
      <c r="H151" s="370"/>
      <c r="I151" s="146"/>
      <c r="J151" s="146"/>
      <c r="K151" s="154"/>
    </row>
    <row r="152" spans="1:11" ht="24.95" customHeight="1">
      <c r="A152" s="150"/>
      <c r="B152" s="142"/>
      <c r="C152" s="151"/>
      <c r="D152" s="368"/>
      <c r="E152" s="144"/>
      <c r="F152" s="145"/>
      <c r="G152" s="146"/>
      <c r="H152" s="145"/>
      <c r="I152" s="146"/>
      <c r="J152" s="146"/>
      <c r="K152" s="154"/>
    </row>
    <row r="153" spans="1:11" ht="24.95" customHeight="1">
      <c r="A153" s="150"/>
      <c r="B153" s="142"/>
      <c r="C153" s="151"/>
      <c r="D153" s="368"/>
      <c r="E153" s="144"/>
      <c r="F153" s="145"/>
      <c r="G153" s="146"/>
      <c r="H153" s="145"/>
      <c r="I153" s="146"/>
      <c r="J153" s="146"/>
      <c r="K153" s="154"/>
    </row>
    <row r="154" spans="1:11" ht="24.95" customHeight="1">
      <c r="A154" s="150"/>
      <c r="B154" s="142"/>
      <c r="C154" s="151"/>
      <c r="D154" s="368"/>
      <c r="E154" s="144"/>
      <c r="F154" s="145"/>
      <c r="G154" s="146"/>
      <c r="H154" s="145"/>
      <c r="I154" s="146"/>
      <c r="J154" s="146"/>
      <c r="K154" s="154"/>
    </row>
    <row r="155" spans="1:11" ht="24.95" customHeight="1">
      <c r="A155" s="150"/>
      <c r="B155" s="142"/>
      <c r="C155" s="151"/>
      <c r="D155" s="144"/>
      <c r="E155" s="144"/>
      <c r="F155" s="145"/>
      <c r="G155" s="146"/>
      <c r="H155" s="145"/>
      <c r="I155" s="146"/>
      <c r="J155" s="146"/>
      <c r="K155" s="154"/>
    </row>
    <row r="156" spans="1:11" ht="24.95" customHeight="1">
      <c r="A156" s="150"/>
      <c r="B156" s="142"/>
      <c r="C156" s="151"/>
      <c r="D156" s="144"/>
      <c r="E156" s="144"/>
      <c r="F156" s="145"/>
      <c r="G156" s="146"/>
      <c r="H156" s="145"/>
      <c r="I156" s="146"/>
      <c r="J156" s="146"/>
      <c r="K156" s="154"/>
    </row>
    <row r="157" spans="1:11" ht="24.95" customHeight="1">
      <c r="A157" s="150"/>
      <c r="B157" s="142"/>
      <c r="C157" s="151"/>
      <c r="D157" s="144"/>
      <c r="E157" s="144"/>
      <c r="F157" s="145"/>
      <c r="G157" s="146"/>
      <c r="H157" s="145"/>
      <c r="I157" s="146"/>
      <c r="J157" s="146"/>
      <c r="K157" s="154"/>
    </row>
    <row r="158" spans="1:11" ht="24.95" customHeight="1">
      <c r="A158" s="155"/>
      <c r="B158" s="156"/>
      <c r="C158" s="157" t="str">
        <f>"รวมราคา  " &amp;   A134 &amp; C134</f>
        <v>รวมราคา  5งานระบบสื่อสาร</v>
      </c>
      <c r="D158" s="158"/>
      <c r="E158" s="158"/>
      <c r="F158" s="159"/>
      <c r="G158" s="160"/>
      <c r="H158" s="159"/>
      <c r="I158" s="160"/>
      <c r="J158" s="160"/>
      <c r="K158" s="161"/>
    </row>
    <row r="159" spans="1:11" ht="24.95" customHeight="1">
      <c r="A159" s="141">
        <v>6</v>
      </c>
      <c r="B159" s="142"/>
      <c r="C159" s="162" t="s">
        <v>1304</v>
      </c>
      <c r="D159" s="144"/>
      <c r="E159" s="144"/>
      <c r="F159" s="145"/>
      <c r="G159" s="146"/>
      <c r="H159" s="145"/>
      <c r="I159" s="146"/>
      <c r="J159" s="146"/>
      <c r="K159" s="147"/>
    </row>
    <row r="160" spans="1:11" ht="24.95" customHeight="1">
      <c r="A160" s="150">
        <v>6.1</v>
      </c>
      <c r="B160" s="374" t="s">
        <v>1218</v>
      </c>
      <c r="C160" s="364"/>
      <c r="D160" s="144"/>
      <c r="E160" s="164"/>
      <c r="F160" s="370"/>
      <c r="G160" s="146"/>
      <c r="H160" s="370"/>
      <c r="I160" s="146"/>
      <c r="J160" s="146"/>
      <c r="K160" s="147"/>
    </row>
    <row r="161" spans="1:11" ht="24.95" customHeight="1">
      <c r="A161" s="150"/>
      <c r="B161" s="142" t="s">
        <v>1231</v>
      </c>
      <c r="C161" s="151" t="s">
        <v>1219</v>
      </c>
      <c r="D161" s="369"/>
      <c r="E161" s="369" t="s">
        <v>164</v>
      </c>
      <c r="F161" s="369"/>
      <c r="G161" s="146"/>
      <c r="H161" s="369"/>
      <c r="I161" s="146"/>
      <c r="J161" s="146"/>
      <c r="K161" s="147"/>
    </row>
    <row r="162" spans="1:11" ht="24.95" customHeight="1">
      <c r="A162" s="150"/>
      <c r="B162" s="142" t="s">
        <v>1232</v>
      </c>
      <c r="C162" s="151" t="s">
        <v>1220</v>
      </c>
      <c r="D162" s="369"/>
      <c r="E162" s="369" t="s">
        <v>746</v>
      </c>
      <c r="F162" s="369"/>
      <c r="G162" s="146"/>
      <c r="H162" s="369"/>
      <c r="I162" s="146"/>
      <c r="J162" s="146"/>
      <c r="K162" s="147"/>
    </row>
    <row r="163" spans="1:11" ht="24.95" customHeight="1">
      <c r="A163" s="150"/>
      <c r="B163" s="142" t="s">
        <v>1233</v>
      </c>
      <c r="C163" s="151" t="s">
        <v>1221</v>
      </c>
      <c r="D163" s="369"/>
      <c r="E163" s="369" t="s">
        <v>1225</v>
      </c>
      <c r="F163" s="369"/>
      <c r="G163" s="146"/>
      <c r="H163" s="369"/>
      <c r="I163" s="146"/>
      <c r="J163" s="146"/>
      <c r="K163" s="147"/>
    </row>
    <row r="164" spans="1:11" ht="24.95" customHeight="1">
      <c r="A164" s="150"/>
      <c r="B164" s="142" t="s">
        <v>1234</v>
      </c>
      <c r="C164" s="151" t="s">
        <v>1222</v>
      </c>
      <c r="D164" s="369"/>
      <c r="E164" s="369" t="s">
        <v>1225</v>
      </c>
      <c r="F164" s="369"/>
      <c r="G164" s="146"/>
      <c r="H164" s="369"/>
      <c r="I164" s="146"/>
      <c r="J164" s="146"/>
      <c r="K164" s="147"/>
    </row>
    <row r="165" spans="1:11" ht="24.95" customHeight="1">
      <c r="A165" s="150"/>
      <c r="B165" s="142" t="s">
        <v>1235</v>
      </c>
      <c r="C165" s="151" t="s">
        <v>1223</v>
      </c>
      <c r="D165" s="369"/>
      <c r="E165" s="369" t="s">
        <v>1226</v>
      </c>
      <c r="F165" s="369"/>
      <c r="G165" s="146"/>
      <c r="H165" s="369"/>
      <c r="I165" s="146"/>
      <c r="J165" s="146"/>
      <c r="K165" s="147"/>
    </row>
    <row r="166" spans="1:11" ht="24.95" customHeight="1">
      <c r="A166" s="150"/>
      <c r="B166" s="142" t="s">
        <v>1246</v>
      </c>
      <c r="C166" s="151" t="s">
        <v>1224</v>
      </c>
      <c r="D166" s="369"/>
      <c r="E166" s="369" t="s">
        <v>1226</v>
      </c>
      <c r="F166" s="369"/>
      <c r="G166" s="146"/>
      <c r="H166" s="369"/>
      <c r="I166" s="146"/>
      <c r="J166" s="146"/>
      <c r="K166" s="147"/>
    </row>
    <row r="167" spans="1:11" ht="24.95" customHeight="1">
      <c r="A167" s="150"/>
      <c r="B167" s="142" t="s">
        <v>1260</v>
      </c>
      <c r="C167" s="151" t="s">
        <v>1274</v>
      </c>
      <c r="D167" s="369"/>
      <c r="E167" s="369" t="s">
        <v>1188</v>
      </c>
      <c r="F167" s="369"/>
      <c r="G167" s="146"/>
      <c r="H167" s="369"/>
      <c r="I167" s="146"/>
      <c r="J167" s="146"/>
      <c r="K167" s="154"/>
    </row>
    <row r="168" spans="1:11" ht="24.95" customHeight="1">
      <c r="A168" s="150"/>
      <c r="B168" s="142" t="s">
        <v>1275</v>
      </c>
      <c r="C168" s="151" t="s">
        <v>1259</v>
      </c>
      <c r="D168" s="369"/>
      <c r="E168" s="369" t="s">
        <v>0</v>
      </c>
      <c r="F168" s="369"/>
      <c r="G168" s="146"/>
      <c r="H168" s="369"/>
      <c r="I168" s="146"/>
      <c r="J168" s="146"/>
      <c r="K168" s="154"/>
    </row>
    <row r="169" spans="1:11" ht="24.95" customHeight="1">
      <c r="A169" s="150">
        <v>6.2</v>
      </c>
      <c r="B169" s="397" t="s">
        <v>1227</v>
      </c>
      <c r="C169" s="151"/>
      <c r="D169" s="369"/>
      <c r="E169" s="369"/>
      <c r="F169" s="369"/>
      <c r="G169" s="146"/>
      <c r="H169" s="370"/>
      <c r="I169" s="146"/>
      <c r="J169" s="146"/>
      <c r="K169" s="154"/>
    </row>
    <row r="170" spans="1:11" ht="24.95" customHeight="1">
      <c r="A170" s="150"/>
      <c r="B170" s="142" t="s">
        <v>1236</v>
      </c>
      <c r="C170" s="151" t="s">
        <v>1228</v>
      </c>
      <c r="D170" s="369"/>
      <c r="E170" s="369" t="s">
        <v>164</v>
      </c>
      <c r="F170" s="369"/>
      <c r="G170" s="146"/>
      <c r="H170" s="369"/>
      <c r="I170" s="146"/>
      <c r="J170" s="146"/>
      <c r="K170" s="154"/>
    </row>
    <row r="171" spans="1:11" ht="24.95" customHeight="1">
      <c r="A171" s="150"/>
      <c r="B171" s="142" t="s">
        <v>1237</v>
      </c>
      <c r="C171" s="151" t="s">
        <v>1229</v>
      </c>
      <c r="D171" s="369"/>
      <c r="E171" s="369" t="s">
        <v>164</v>
      </c>
      <c r="F171" s="369"/>
      <c r="G171" s="146"/>
      <c r="H171" s="369"/>
      <c r="I171" s="146"/>
      <c r="J171" s="146"/>
      <c r="K171" s="154"/>
    </row>
    <row r="172" spans="1:11" ht="24.95" customHeight="1">
      <c r="A172" s="150"/>
      <c r="B172" s="142" t="s">
        <v>1238</v>
      </c>
      <c r="C172" s="151" t="s">
        <v>1259</v>
      </c>
      <c r="D172" s="369"/>
      <c r="E172" s="369" t="s">
        <v>0</v>
      </c>
      <c r="F172" s="369"/>
      <c r="G172" s="146"/>
      <c r="H172" s="369"/>
      <c r="I172" s="146"/>
      <c r="J172" s="146"/>
      <c r="K172" s="154"/>
    </row>
    <row r="173" spans="1:11" ht="24.95" customHeight="1">
      <c r="A173" s="150"/>
      <c r="B173" s="142"/>
      <c r="C173" s="151"/>
      <c r="D173" s="144"/>
      <c r="E173" s="144"/>
      <c r="F173" s="145"/>
      <c r="G173" s="146"/>
      <c r="H173" s="145"/>
      <c r="I173" s="146"/>
      <c r="J173" s="146"/>
      <c r="K173" s="154"/>
    </row>
    <row r="174" spans="1:11" ht="24.95" customHeight="1">
      <c r="A174" s="150"/>
      <c r="B174" s="142"/>
      <c r="C174" s="151"/>
      <c r="D174" s="144"/>
      <c r="E174" s="144"/>
      <c r="F174" s="145"/>
      <c r="G174" s="146"/>
      <c r="H174" s="145"/>
      <c r="I174" s="146"/>
      <c r="J174" s="146"/>
      <c r="K174" s="154"/>
    </row>
    <row r="175" spans="1:11" ht="24.95" customHeight="1">
      <c r="A175" s="150"/>
      <c r="B175" s="142"/>
      <c r="C175" s="151"/>
      <c r="D175" s="144"/>
      <c r="E175" s="144"/>
      <c r="F175" s="145"/>
      <c r="G175" s="146"/>
      <c r="H175" s="145"/>
      <c r="I175" s="146"/>
      <c r="J175" s="146"/>
      <c r="K175" s="154"/>
    </row>
    <row r="176" spans="1:11" ht="24.95" customHeight="1">
      <c r="A176" s="150"/>
      <c r="B176" s="142"/>
      <c r="C176" s="151"/>
      <c r="D176" s="144"/>
      <c r="E176" s="144"/>
      <c r="F176" s="145"/>
      <c r="G176" s="146"/>
      <c r="H176" s="145"/>
      <c r="I176" s="146"/>
      <c r="J176" s="146"/>
      <c r="K176" s="154"/>
    </row>
    <row r="177" spans="1:11" ht="24.95" customHeight="1">
      <c r="A177" s="150"/>
      <c r="B177" s="142"/>
      <c r="C177" s="151"/>
      <c r="D177" s="144"/>
      <c r="E177" s="144"/>
      <c r="F177" s="145"/>
      <c r="G177" s="146"/>
      <c r="H177" s="145"/>
      <c r="I177" s="146"/>
      <c r="J177" s="146"/>
      <c r="K177" s="154"/>
    </row>
    <row r="178" spans="1:11" ht="24.95" customHeight="1">
      <c r="A178" s="150"/>
      <c r="B178" s="142"/>
      <c r="C178" s="151"/>
      <c r="D178" s="144"/>
      <c r="E178" s="144"/>
      <c r="F178" s="145"/>
      <c r="G178" s="146"/>
      <c r="H178" s="145"/>
      <c r="I178" s="146"/>
      <c r="J178" s="146"/>
      <c r="K178" s="154"/>
    </row>
    <row r="179" spans="1:11" ht="24.95" customHeight="1">
      <c r="A179" s="150"/>
      <c r="B179" s="142"/>
      <c r="C179" s="151"/>
      <c r="D179" s="144"/>
      <c r="E179" s="144"/>
      <c r="F179" s="145"/>
      <c r="G179" s="146"/>
      <c r="H179" s="145"/>
      <c r="I179" s="146"/>
      <c r="J179" s="146"/>
      <c r="K179" s="154"/>
    </row>
    <row r="180" spans="1:11" ht="24.95" customHeight="1">
      <c r="A180" s="150"/>
      <c r="B180" s="142"/>
      <c r="C180" s="151"/>
      <c r="D180" s="144"/>
      <c r="E180" s="144"/>
      <c r="F180" s="145"/>
      <c r="G180" s="146"/>
      <c r="H180" s="145"/>
      <c r="I180" s="146"/>
      <c r="J180" s="146"/>
      <c r="K180" s="154"/>
    </row>
    <row r="181" spans="1:11" ht="24.95" customHeight="1">
      <c r="A181" s="150"/>
      <c r="B181" s="142"/>
      <c r="C181" s="151"/>
      <c r="D181" s="144"/>
      <c r="E181" s="144"/>
      <c r="F181" s="145"/>
      <c r="G181" s="146"/>
      <c r="H181" s="145"/>
      <c r="I181" s="146"/>
      <c r="J181" s="146"/>
      <c r="K181" s="154"/>
    </row>
    <row r="182" spans="1:11" ht="24.95" customHeight="1">
      <c r="A182" s="150"/>
      <c r="B182" s="142"/>
      <c r="C182" s="151"/>
      <c r="D182" s="144"/>
      <c r="E182" s="144"/>
      <c r="F182" s="145"/>
      <c r="G182" s="146"/>
      <c r="H182" s="145"/>
      <c r="I182" s="146"/>
      <c r="J182" s="146"/>
      <c r="K182" s="154"/>
    </row>
    <row r="183" spans="1:11" ht="24.95" customHeight="1">
      <c r="A183" s="155"/>
      <c r="B183" s="156"/>
      <c r="C183" s="157" t="str">
        <f>"รวมราคา  " &amp;   A159 &amp; C159</f>
        <v>รวมราคา  6งานระบบสื่อสารและเทคโนโลยีสารสนเทศ (ระบบ LAN)</v>
      </c>
      <c r="D183" s="158"/>
      <c r="E183" s="158"/>
      <c r="F183" s="159"/>
      <c r="G183" s="160"/>
      <c r="H183" s="159"/>
      <c r="I183" s="160"/>
      <c r="J183" s="160"/>
      <c r="K183" s="161"/>
    </row>
    <row r="184" spans="1:11" ht="24.95" customHeight="1">
      <c r="A184" s="141">
        <v>7</v>
      </c>
      <c r="B184" s="142"/>
      <c r="C184" s="162" t="s">
        <v>1305</v>
      </c>
      <c r="D184" s="144"/>
      <c r="E184" s="144"/>
      <c r="F184" s="145"/>
      <c r="G184" s="146"/>
      <c r="H184" s="145"/>
      <c r="I184" s="146"/>
      <c r="J184" s="146"/>
      <c r="K184" s="147"/>
    </row>
    <row r="185" spans="1:11" ht="24.95" customHeight="1">
      <c r="A185" s="150">
        <v>7.1</v>
      </c>
      <c r="B185" s="374" t="s">
        <v>1230</v>
      </c>
      <c r="C185" s="364"/>
      <c r="D185" s="144"/>
      <c r="E185" s="164"/>
      <c r="F185" s="370"/>
      <c r="G185" s="146"/>
      <c r="H185" s="370"/>
      <c r="I185" s="146"/>
      <c r="J185" s="146"/>
      <c r="K185" s="147"/>
    </row>
    <row r="186" spans="1:11" ht="24.95" customHeight="1">
      <c r="A186" s="150"/>
      <c r="B186" s="142" t="s">
        <v>1247</v>
      </c>
      <c r="C186" s="151" t="s">
        <v>1219</v>
      </c>
      <c r="D186" s="146"/>
      <c r="E186" s="146" t="s">
        <v>164</v>
      </c>
      <c r="F186" s="146"/>
      <c r="G186" s="146"/>
      <c r="H186" s="146"/>
      <c r="I186" s="146"/>
      <c r="J186" s="146"/>
      <c r="K186" s="147"/>
    </row>
    <row r="187" spans="1:11" ht="24.95" customHeight="1">
      <c r="A187" s="150"/>
      <c r="B187" s="142" t="s">
        <v>1248</v>
      </c>
      <c r="C187" s="151" t="s">
        <v>1220</v>
      </c>
      <c r="D187" s="146"/>
      <c r="E187" s="146" t="s">
        <v>746</v>
      </c>
      <c r="F187" s="146"/>
      <c r="G187" s="146"/>
      <c r="H187" s="146"/>
      <c r="I187" s="146"/>
      <c r="J187" s="146"/>
      <c r="K187" s="147"/>
    </row>
    <row r="188" spans="1:11" ht="24.95" customHeight="1">
      <c r="A188" s="150"/>
      <c r="B188" s="142" t="s">
        <v>1249</v>
      </c>
      <c r="C188" s="151" t="s">
        <v>1221</v>
      </c>
      <c r="D188" s="146"/>
      <c r="E188" s="146" t="s">
        <v>1225</v>
      </c>
      <c r="F188" s="146"/>
      <c r="G188" s="146"/>
      <c r="H188" s="146"/>
      <c r="I188" s="146"/>
      <c r="J188" s="146"/>
      <c r="K188" s="147"/>
    </row>
    <row r="189" spans="1:11" ht="24.95" customHeight="1">
      <c r="A189" s="150"/>
      <c r="B189" s="142" t="s">
        <v>1250</v>
      </c>
      <c r="C189" s="151" t="s">
        <v>1222</v>
      </c>
      <c r="D189" s="146"/>
      <c r="E189" s="146" t="s">
        <v>746</v>
      </c>
      <c r="F189" s="146"/>
      <c r="G189" s="146"/>
      <c r="H189" s="146"/>
      <c r="I189" s="146"/>
      <c r="J189" s="146"/>
      <c r="K189" s="147"/>
    </row>
    <row r="190" spans="1:11" ht="24.95" customHeight="1">
      <c r="A190" s="150"/>
      <c r="B190" s="142" t="s">
        <v>1251</v>
      </c>
      <c r="C190" s="151" t="s">
        <v>1223</v>
      </c>
      <c r="D190" s="146"/>
      <c r="E190" s="146" t="s">
        <v>1226</v>
      </c>
      <c r="F190" s="146"/>
      <c r="G190" s="146"/>
      <c r="H190" s="146"/>
      <c r="I190" s="146"/>
      <c r="J190" s="146"/>
      <c r="K190" s="147"/>
    </row>
    <row r="191" spans="1:11" ht="24.95" customHeight="1">
      <c r="A191" s="150"/>
      <c r="B191" s="142" t="s">
        <v>1261</v>
      </c>
      <c r="C191" s="151" t="s">
        <v>1276</v>
      </c>
      <c r="D191" s="146"/>
      <c r="E191" s="146" t="s">
        <v>1188</v>
      </c>
      <c r="F191" s="146"/>
      <c r="G191" s="146"/>
      <c r="H191" s="146"/>
      <c r="I191" s="146"/>
      <c r="J191" s="146"/>
      <c r="K191" s="147"/>
    </row>
    <row r="192" spans="1:11" ht="24.95" customHeight="1">
      <c r="A192" s="150"/>
      <c r="B192" s="142" t="s">
        <v>1277</v>
      </c>
      <c r="C192" s="151" t="s">
        <v>1259</v>
      </c>
      <c r="D192" s="146"/>
      <c r="E192" s="146" t="s">
        <v>0</v>
      </c>
      <c r="F192" s="146"/>
      <c r="G192" s="146"/>
      <c r="H192" s="146"/>
      <c r="I192" s="146"/>
      <c r="J192" s="146"/>
      <c r="K192" s="154"/>
    </row>
    <row r="193" spans="1:11" ht="24.95" customHeight="1">
      <c r="A193" s="150">
        <v>7.2</v>
      </c>
      <c r="B193" s="374" t="s">
        <v>1227</v>
      </c>
      <c r="C193" s="151"/>
      <c r="D193" s="146"/>
      <c r="E193" s="146"/>
      <c r="F193" s="146"/>
      <c r="G193" s="146"/>
      <c r="H193" s="370"/>
      <c r="I193" s="146"/>
      <c r="J193" s="146"/>
      <c r="K193" s="154"/>
    </row>
    <row r="194" spans="1:11" ht="24.95" customHeight="1">
      <c r="A194" s="150"/>
      <c r="B194" s="142" t="s">
        <v>1252</v>
      </c>
      <c r="C194" s="151" t="s">
        <v>1228</v>
      </c>
      <c r="D194" s="146"/>
      <c r="E194" s="146" t="s">
        <v>164</v>
      </c>
      <c r="F194" s="146"/>
      <c r="G194" s="146"/>
      <c r="H194" s="146"/>
      <c r="I194" s="146"/>
      <c r="J194" s="146"/>
      <c r="K194" s="154"/>
    </row>
    <row r="195" spans="1:11" ht="24.95" customHeight="1">
      <c r="A195" s="150"/>
      <c r="B195" s="142" t="s">
        <v>1253</v>
      </c>
      <c r="C195" s="151" t="s">
        <v>1259</v>
      </c>
      <c r="D195" s="146"/>
      <c r="E195" s="146" t="s">
        <v>1164</v>
      </c>
      <c r="F195" s="146"/>
      <c r="G195" s="146"/>
      <c r="H195" s="146"/>
      <c r="I195" s="146"/>
      <c r="J195" s="146"/>
      <c r="K195" s="154"/>
    </row>
    <row r="196" spans="1:11" ht="24.95" customHeight="1">
      <c r="A196" s="150"/>
      <c r="B196" s="142"/>
      <c r="C196" s="151"/>
      <c r="D196" s="369"/>
      <c r="E196" s="369"/>
      <c r="F196" s="369"/>
      <c r="G196" s="146"/>
      <c r="H196" s="369"/>
      <c r="I196" s="146"/>
      <c r="J196" s="146"/>
      <c r="K196" s="154"/>
    </row>
    <row r="197" spans="1:11" ht="24.95" customHeight="1">
      <c r="A197" s="150"/>
      <c r="B197" s="142"/>
      <c r="C197" s="151"/>
      <c r="D197" s="369"/>
      <c r="E197" s="369"/>
      <c r="F197" s="369"/>
      <c r="G197" s="146"/>
      <c r="H197" s="369"/>
      <c r="I197" s="146"/>
      <c r="J197" s="146"/>
      <c r="K197" s="154"/>
    </row>
    <row r="198" spans="1:11" ht="24.95" customHeight="1">
      <c r="A198" s="150"/>
      <c r="B198" s="142"/>
      <c r="C198" s="151"/>
      <c r="D198" s="369"/>
      <c r="E198" s="369"/>
      <c r="F198" s="369"/>
      <c r="G198" s="146"/>
      <c r="H198" s="369"/>
      <c r="I198" s="146"/>
      <c r="J198" s="146"/>
      <c r="K198" s="154"/>
    </row>
    <row r="199" spans="1:11" ht="24.95" customHeight="1">
      <c r="A199" s="150"/>
      <c r="B199" s="142"/>
      <c r="C199" s="151"/>
      <c r="D199" s="369"/>
      <c r="E199" s="369"/>
      <c r="F199" s="369"/>
      <c r="G199" s="146"/>
      <c r="H199" s="369"/>
      <c r="I199" s="146"/>
      <c r="J199" s="146"/>
      <c r="K199" s="154"/>
    </row>
    <row r="200" spans="1:11" ht="24.95" customHeight="1">
      <c r="A200" s="150"/>
      <c r="B200" s="142"/>
      <c r="C200" s="151"/>
      <c r="D200" s="369"/>
      <c r="E200" s="369"/>
      <c r="F200" s="369"/>
      <c r="G200" s="146"/>
      <c r="H200" s="369"/>
      <c r="I200" s="146"/>
      <c r="J200" s="146"/>
      <c r="K200" s="154"/>
    </row>
    <row r="201" spans="1:11" ht="24.95" customHeight="1">
      <c r="A201" s="150"/>
      <c r="B201" s="374"/>
      <c r="C201" s="151"/>
      <c r="D201" s="369"/>
      <c r="E201" s="369"/>
      <c r="F201" s="369"/>
      <c r="G201" s="146"/>
      <c r="H201" s="370"/>
      <c r="I201" s="146"/>
      <c r="J201" s="146"/>
      <c r="K201" s="154"/>
    </row>
    <row r="202" spans="1:11" ht="24.95" customHeight="1">
      <c r="A202" s="150"/>
      <c r="B202" s="142"/>
      <c r="C202" s="151"/>
      <c r="D202" s="369"/>
      <c r="E202" s="369"/>
      <c r="F202" s="369"/>
      <c r="G202" s="146"/>
      <c r="H202" s="369"/>
      <c r="I202" s="146"/>
      <c r="J202" s="146"/>
      <c r="K202" s="154"/>
    </row>
    <row r="203" spans="1:11" ht="24.95" customHeight="1">
      <c r="A203" s="150"/>
      <c r="B203" s="142"/>
      <c r="C203" s="151"/>
      <c r="D203" s="369"/>
      <c r="E203" s="369"/>
      <c r="F203" s="369"/>
      <c r="G203" s="146"/>
      <c r="H203" s="369"/>
      <c r="I203" s="146"/>
      <c r="J203" s="146"/>
      <c r="K203" s="154"/>
    </row>
    <row r="204" spans="1:11" ht="24.95" customHeight="1">
      <c r="A204" s="150"/>
      <c r="B204" s="142"/>
      <c r="C204" s="151"/>
      <c r="D204" s="369"/>
      <c r="E204" s="369"/>
      <c r="F204" s="369"/>
      <c r="G204" s="146"/>
      <c r="H204" s="369"/>
      <c r="I204" s="146"/>
      <c r="J204" s="146"/>
      <c r="K204" s="154"/>
    </row>
    <row r="205" spans="1:11" ht="24.95" customHeight="1">
      <c r="A205" s="150"/>
      <c r="B205" s="142"/>
      <c r="C205" s="151"/>
      <c r="D205" s="369"/>
      <c r="E205" s="369"/>
      <c r="F205" s="369"/>
      <c r="G205" s="146"/>
      <c r="H205" s="369"/>
      <c r="I205" s="146"/>
      <c r="J205" s="146"/>
      <c r="K205" s="154"/>
    </row>
    <row r="206" spans="1:11" ht="24.95" customHeight="1">
      <c r="A206" s="150"/>
      <c r="B206" s="142"/>
      <c r="C206" s="151"/>
      <c r="D206" s="144"/>
      <c r="E206" s="144"/>
      <c r="F206" s="145"/>
      <c r="G206" s="146"/>
      <c r="H206" s="145"/>
      <c r="I206" s="146"/>
      <c r="J206" s="146"/>
      <c r="K206" s="154"/>
    </row>
    <row r="207" spans="1:11" ht="24.95" customHeight="1">
      <c r="A207" s="150"/>
      <c r="B207" s="142"/>
      <c r="C207" s="151"/>
      <c r="D207" s="144"/>
      <c r="E207" s="144"/>
      <c r="F207" s="145"/>
      <c r="G207" s="146"/>
      <c r="H207" s="145"/>
      <c r="I207" s="146"/>
      <c r="J207" s="146"/>
      <c r="K207" s="154"/>
    </row>
    <row r="208" spans="1:11" ht="24.95" customHeight="1">
      <c r="A208" s="155"/>
      <c r="B208" s="156"/>
      <c r="C208" s="157" t="str">
        <f>"รวมราคา  " &amp;   A185 &amp; B185</f>
        <v>รวมราคา  7.1ระบบกล้องวงจรปิด</v>
      </c>
      <c r="D208" s="158"/>
      <c r="E208" s="158"/>
      <c r="F208" s="159"/>
      <c r="G208" s="160"/>
      <c r="H208" s="159"/>
      <c r="I208" s="160"/>
      <c r="J208" s="160"/>
      <c r="K208" s="161"/>
    </row>
  </sheetData>
  <mergeCells count="7">
    <mergeCell ref="A1:K1"/>
    <mergeCell ref="I6:J6"/>
    <mergeCell ref="K7:K8"/>
    <mergeCell ref="H7:I7"/>
    <mergeCell ref="D7:E7"/>
    <mergeCell ref="F7:G7"/>
    <mergeCell ref="C7:C8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0" fitToWidth="0" fitToHeight="0" orientation="landscape" r:id="rId1"/>
  <headerFooter alignWithMargins="0">
    <oddHeader>&amp;Rแบบ ปร. 4.1  แผ่นที่  &amp;P   /  &amp;N   แผ่น</oddHeader>
  </headerFooter>
  <rowBreaks count="7" manualBreakCount="7">
    <brk id="33" max="16" man="1"/>
    <brk id="58" max="16" man="1"/>
    <brk id="83" max="16" man="1"/>
    <brk id="108" max="16" man="1"/>
    <brk id="133" max="16" man="1"/>
    <brk id="158" max="16" man="1"/>
    <brk id="183" max="16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J4" zoomScale="85" zoomScaleNormal="85" workbookViewId="0">
      <selection activeCell="P18" sqref="P18"/>
    </sheetView>
  </sheetViews>
  <sheetFormatPr defaultRowHeight="21.75"/>
  <cols>
    <col min="1" max="1" width="4.5703125" hidden="1" customWidth="1"/>
    <col min="2" max="2" width="24.140625" hidden="1" customWidth="1"/>
    <col min="3" max="8" width="9.140625" hidden="1" customWidth="1"/>
    <col min="9" max="9" width="7" hidden="1" customWidth="1"/>
    <col min="11" max="11" width="5.140625" customWidth="1"/>
    <col min="12" max="12" width="18" customWidth="1"/>
    <col min="13" max="13" width="4.28515625" customWidth="1"/>
    <col min="14" max="14" width="4" customWidth="1"/>
    <col min="15" max="15" width="3.28515625" customWidth="1"/>
    <col min="16" max="16" width="45.28515625" customWidth="1"/>
    <col min="17" max="17" width="11.42578125" customWidth="1"/>
    <col min="18" max="18" width="6.28515625" customWidth="1"/>
    <col min="19" max="19" width="11.42578125" customWidth="1"/>
    <col min="20" max="20" width="7.28515625" customWidth="1"/>
    <col min="21" max="21" width="5.5703125" customWidth="1"/>
    <col min="22" max="49" width="2.140625" customWidth="1"/>
  </cols>
  <sheetData>
    <row r="1" spans="2:45">
      <c r="L1" t="s">
        <v>1087</v>
      </c>
      <c r="P1" t="s">
        <v>1086</v>
      </c>
    </row>
    <row r="2" spans="2:45">
      <c r="J2" t="s">
        <v>1048</v>
      </c>
      <c r="L2">
        <f>$S$13</f>
        <v>991467.27999999991</v>
      </c>
      <c r="O2">
        <v>20</v>
      </c>
      <c r="P2">
        <f>(O2/100)*$S$9</f>
        <v>756628.57630960003</v>
      </c>
    </row>
    <row r="3" spans="2:45">
      <c r="J3" t="s">
        <v>1049</v>
      </c>
      <c r="L3">
        <f>$S$24</f>
        <v>2108891.21</v>
      </c>
      <c r="O3">
        <v>30</v>
      </c>
      <c r="P3">
        <f>(O3/100)*$S$9</f>
        <v>1134942.8644643999</v>
      </c>
    </row>
    <row r="4" spans="2:45">
      <c r="J4" t="s">
        <v>1050</v>
      </c>
      <c r="L4">
        <f>$S$35</f>
        <v>678564.2</v>
      </c>
      <c r="O4">
        <v>50</v>
      </c>
      <c r="P4">
        <f>(O4/100)*$S$9</f>
        <v>1891571.440774</v>
      </c>
    </row>
    <row r="6" spans="2:45">
      <c r="L6">
        <f>SUM(L2:L5)</f>
        <v>3778922.6899999995</v>
      </c>
      <c r="P6">
        <f>SUM(P2:P5)</f>
        <v>3783142.8815479996</v>
      </c>
    </row>
    <row r="7" spans="2:45">
      <c r="S7">
        <f>S9-S10</f>
        <v>4220.1915480005555</v>
      </c>
    </row>
    <row r="8" spans="2:45" ht="28.5" customHeight="1">
      <c r="Q8">
        <f>N13+N24+N35+N51+N63</f>
        <v>100</v>
      </c>
    </row>
    <row r="9" spans="2:45">
      <c r="L9" t="s">
        <v>1058</v>
      </c>
      <c r="S9">
        <v>3783142.881548</v>
      </c>
      <c r="V9" s="459">
        <v>1</v>
      </c>
      <c r="W9" s="459"/>
      <c r="X9" s="459"/>
      <c r="Y9" s="459"/>
      <c r="Z9" s="459">
        <v>2</v>
      </c>
      <c r="AA9" s="459"/>
      <c r="AB9" s="459"/>
      <c r="AC9" s="459"/>
      <c r="AD9" s="459">
        <v>3</v>
      </c>
      <c r="AE9" s="459"/>
      <c r="AF9" s="459"/>
      <c r="AG9" s="459"/>
      <c r="AH9" s="459">
        <v>4</v>
      </c>
      <c r="AI9" s="459"/>
      <c r="AJ9" s="459"/>
      <c r="AK9" s="459"/>
      <c r="AL9" s="459">
        <v>5</v>
      </c>
      <c r="AM9" s="459"/>
      <c r="AN9" s="459"/>
      <c r="AO9" s="459"/>
      <c r="AP9" s="459">
        <v>6</v>
      </c>
      <c r="AQ9" s="459"/>
      <c r="AR9" s="459"/>
      <c r="AS9" s="459"/>
    </row>
    <row r="10" spans="2:45">
      <c r="L10" t="s">
        <v>1059</v>
      </c>
      <c r="Q10">
        <f>Q13+Q24+Q35</f>
        <v>2991193.12</v>
      </c>
      <c r="S10">
        <f>S13+S24+S35</f>
        <v>3778922.6899999995</v>
      </c>
      <c r="V10">
        <v>1</v>
      </c>
      <c r="W10">
        <v>2</v>
      </c>
      <c r="X10">
        <v>3</v>
      </c>
      <c r="Y10">
        <v>4</v>
      </c>
      <c r="Z10">
        <v>1</v>
      </c>
      <c r="AA10">
        <v>2</v>
      </c>
      <c r="AB10">
        <v>3</v>
      </c>
      <c r="AC10">
        <v>4</v>
      </c>
      <c r="AD10">
        <v>1</v>
      </c>
      <c r="AE10">
        <v>2</v>
      </c>
      <c r="AF10">
        <v>3</v>
      </c>
      <c r="AG10">
        <v>4</v>
      </c>
      <c r="AH10">
        <v>1</v>
      </c>
      <c r="AI10">
        <v>2</v>
      </c>
      <c r="AJ10">
        <v>3</v>
      </c>
      <c r="AK10">
        <v>4</v>
      </c>
      <c r="AL10">
        <v>1</v>
      </c>
      <c r="AM10">
        <v>2</v>
      </c>
      <c r="AN10">
        <v>3</v>
      </c>
      <c r="AO10">
        <v>4</v>
      </c>
      <c r="AP10">
        <v>1</v>
      </c>
      <c r="AQ10">
        <v>2</v>
      </c>
      <c r="AR10">
        <v>3</v>
      </c>
      <c r="AS10">
        <v>4</v>
      </c>
    </row>
    <row r="11" spans="2:45">
      <c r="L11" t="s">
        <v>1060</v>
      </c>
      <c r="N11">
        <v>180</v>
      </c>
      <c r="P11" t="s">
        <v>1061</v>
      </c>
      <c r="Q11">
        <f>S9-Q10</f>
        <v>791949.76154799992</v>
      </c>
    </row>
    <row r="12" spans="2:45">
      <c r="Q12" t="s">
        <v>1056</v>
      </c>
      <c r="R12">
        <f>SUM(R13:R45)</f>
        <v>79.066353390703881</v>
      </c>
      <c r="T12">
        <f>SUM(T13:T45)</f>
        <v>99.888447471318514</v>
      </c>
      <c r="U12" t="s">
        <v>1057</v>
      </c>
    </row>
    <row r="13" spans="2:45">
      <c r="B13" t="s">
        <v>1062</v>
      </c>
      <c r="E13">
        <f>S9-E14</f>
        <v>791949.76154799992</v>
      </c>
      <c r="J13" t="s">
        <v>1048</v>
      </c>
      <c r="K13" t="s">
        <v>1053</v>
      </c>
      <c r="N13">
        <v>20</v>
      </c>
      <c r="O13" t="s">
        <v>1084</v>
      </c>
      <c r="Q13">
        <f>SUM(Q14:Q21)</f>
        <v>781852.6</v>
      </c>
      <c r="R13">
        <f>(Q13*100)/$S$9</f>
        <v>20.666747846438163</v>
      </c>
      <c r="S13">
        <f>SUM(S14:S21)</f>
        <v>991467.27999999991</v>
      </c>
      <c r="T13">
        <f>(S13*100)/$S$9</f>
        <v>26.207502889616151</v>
      </c>
    </row>
    <row r="14" spans="2:45">
      <c r="E14">
        <f>SUM(E17:E161)</f>
        <v>2991193.12</v>
      </c>
      <c r="K14">
        <v>1.1000000000000001</v>
      </c>
      <c r="L14" t="s">
        <v>1088</v>
      </c>
      <c r="Q14">
        <f>E17</f>
        <v>38500</v>
      </c>
      <c r="S14">
        <f>ROUND(Q14*1.2681,2)</f>
        <v>48821.85</v>
      </c>
      <c r="U14">
        <v>7</v>
      </c>
    </row>
    <row r="15" spans="2:45">
      <c r="F15" t="s">
        <v>1052</v>
      </c>
      <c r="G15" t="s">
        <v>1051</v>
      </c>
      <c r="H15">
        <f>SUM(H17:H159)</f>
        <v>63.314753333333371</v>
      </c>
      <c r="K15">
        <v>1.2</v>
      </c>
      <c r="L15" t="s">
        <v>1070</v>
      </c>
      <c r="Q15">
        <v>0</v>
      </c>
      <c r="S15">
        <f t="shared" ref="S15:S21" si="0">ROUND(Q15*1.2681,2)</f>
        <v>0</v>
      </c>
      <c r="U15">
        <v>7</v>
      </c>
    </row>
    <row r="16" spans="2:45">
      <c r="B16" t="s">
        <v>1117</v>
      </c>
      <c r="G16">
        <v>10</v>
      </c>
      <c r="I16">
        <f>SUM(H16:H18)</f>
        <v>11</v>
      </c>
      <c r="K16">
        <v>1.3</v>
      </c>
      <c r="L16" t="s">
        <v>1063</v>
      </c>
      <c r="Q16">
        <v>0</v>
      </c>
      <c r="S16">
        <f t="shared" si="0"/>
        <v>0</v>
      </c>
      <c r="U16">
        <v>7</v>
      </c>
    </row>
    <row r="17" spans="2:21">
      <c r="B17" t="s">
        <v>1118</v>
      </c>
      <c r="C17">
        <v>1100</v>
      </c>
      <c r="D17" t="s">
        <v>83</v>
      </c>
      <c r="E17">
        <v>38500</v>
      </c>
      <c r="F17">
        <v>50</v>
      </c>
      <c r="G17">
        <v>100</v>
      </c>
      <c r="H17">
        <f>C17/G17</f>
        <v>11</v>
      </c>
      <c r="K17">
        <v>1.4</v>
      </c>
      <c r="L17" t="s">
        <v>1064</v>
      </c>
      <c r="Q17">
        <f>E22+E23+E24</f>
        <v>24771.660000000003</v>
      </c>
      <c r="S17">
        <f t="shared" si="0"/>
        <v>31412.94</v>
      </c>
      <c r="U17">
        <v>7</v>
      </c>
    </row>
    <row r="18" spans="2:21">
      <c r="K18">
        <v>1.5</v>
      </c>
      <c r="L18" t="s">
        <v>1065</v>
      </c>
      <c r="Q18">
        <f>E25+E26+E27+E28+E32+E33+E34+E35</f>
        <v>96210.46</v>
      </c>
      <c r="S18">
        <f t="shared" si="0"/>
        <v>122004.48</v>
      </c>
      <c r="U18">
        <v>14</v>
      </c>
    </row>
    <row r="19" spans="2:21">
      <c r="B19" t="s">
        <v>759</v>
      </c>
      <c r="K19">
        <v>1.6</v>
      </c>
      <c r="L19" t="s">
        <v>1066</v>
      </c>
      <c r="Q19">
        <f>E38+E39+E40+E47+E48+E49</f>
        <v>46367.47</v>
      </c>
      <c r="S19">
        <f t="shared" si="0"/>
        <v>58798.59</v>
      </c>
      <c r="U19">
        <v>14</v>
      </c>
    </row>
    <row r="20" spans="2:21">
      <c r="B20" t="s">
        <v>669</v>
      </c>
      <c r="I20">
        <f>SUM(H20:H36)</f>
        <v>9.2141933333333341</v>
      </c>
      <c r="K20">
        <v>1.7</v>
      </c>
      <c r="L20" t="s">
        <v>1067</v>
      </c>
      <c r="Q20">
        <f>E53+E54+E55+E56+E57+E58+E59+E60</f>
        <v>131591.04000000001</v>
      </c>
      <c r="S20">
        <f t="shared" si="0"/>
        <v>166870.6</v>
      </c>
      <c r="U20">
        <v>14</v>
      </c>
    </row>
    <row r="21" spans="2:21">
      <c r="K21">
        <v>1.8</v>
      </c>
      <c r="L21" t="s">
        <v>1068</v>
      </c>
      <c r="Q21">
        <f>E64+E65+E66+E67+E68+E69+E70+E71+E72+E73+E74+E75+E76+E77+E78+E79</f>
        <v>444411.97</v>
      </c>
      <c r="S21">
        <f t="shared" si="0"/>
        <v>563558.81999999995</v>
      </c>
      <c r="U21">
        <v>14</v>
      </c>
    </row>
    <row r="22" spans="2:21">
      <c r="B22" t="s">
        <v>1119</v>
      </c>
      <c r="C22">
        <v>260</v>
      </c>
      <c r="D22" t="s">
        <v>82</v>
      </c>
      <c r="E22">
        <v>15600</v>
      </c>
      <c r="F22">
        <v>5</v>
      </c>
      <c r="G22">
        <f t="shared" ref="G22:G35" si="1">F22*$G$16</f>
        <v>50</v>
      </c>
      <c r="H22">
        <f t="shared" ref="H22:H35" si="2">C22/G22</f>
        <v>5.2</v>
      </c>
      <c r="K22" t="s">
        <v>1054</v>
      </c>
      <c r="M22">
        <f>U22</f>
        <v>75</v>
      </c>
      <c r="N22" t="s">
        <v>1055</v>
      </c>
      <c r="U22">
        <v>75</v>
      </c>
    </row>
    <row r="23" spans="2:21">
      <c r="B23" t="s">
        <v>670</v>
      </c>
      <c r="C23">
        <v>8</v>
      </c>
      <c r="D23" t="s">
        <v>82</v>
      </c>
      <c r="E23">
        <v>2114.4</v>
      </c>
      <c r="F23">
        <v>10</v>
      </c>
      <c r="G23">
        <f t="shared" si="1"/>
        <v>100</v>
      </c>
      <c r="H23">
        <f t="shared" si="2"/>
        <v>0.08</v>
      </c>
    </row>
    <row r="24" spans="2:21">
      <c r="B24" t="s">
        <v>671</v>
      </c>
      <c r="C24">
        <v>3.5</v>
      </c>
      <c r="D24" t="s">
        <v>82</v>
      </c>
      <c r="E24">
        <v>7057.26</v>
      </c>
      <c r="F24">
        <v>1</v>
      </c>
      <c r="G24">
        <f t="shared" si="1"/>
        <v>10</v>
      </c>
      <c r="H24">
        <f t="shared" si="2"/>
        <v>0.35</v>
      </c>
      <c r="J24" t="s">
        <v>1049</v>
      </c>
      <c r="K24" t="s">
        <v>1053</v>
      </c>
      <c r="N24">
        <v>30</v>
      </c>
      <c r="O24" t="s">
        <v>1084</v>
      </c>
      <c r="Q24">
        <f>SUM(Q25:Q32)</f>
        <v>1663032.27</v>
      </c>
      <c r="R24">
        <f>(Q24*100)/$S$9</f>
        <v>43.959012970705309</v>
      </c>
      <c r="S24">
        <f>SUM(S25:S32)</f>
        <v>2108891.21</v>
      </c>
      <c r="T24">
        <f>(S24*100)/$S$9</f>
        <v>55.744424041871667</v>
      </c>
    </row>
    <row r="25" spans="2:21">
      <c r="B25" t="s">
        <v>672</v>
      </c>
      <c r="C25">
        <v>19</v>
      </c>
      <c r="D25" t="s">
        <v>82</v>
      </c>
      <c r="E25">
        <v>39731.279999999999</v>
      </c>
      <c r="F25">
        <v>3</v>
      </c>
      <c r="G25">
        <f>F25*$G$16</f>
        <v>30</v>
      </c>
      <c r="H25">
        <f>C25/G25</f>
        <v>0.6333333333333333</v>
      </c>
    </row>
    <row r="26" spans="2:21">
      <c r="B26" t="s">
        <v>1120</v>
      </c>
      <c r="C26">
        <v>43.22</v>
      </c>
      <c r="D26" t="s">
        <v>83</v>
      </c>
      <c r="E26">
        <v>3457.6</v>
      </c>
      <c r="F26">
        <v>10</v>
      </c>
      <c r="G26">
        <f t="shared" si="1"/>
        <v>100</v>
      </c>
      <c r="H26">
        <f t="shared" si="2"/>
        <v>0.43219999999999997</v>
      </c>
      <c r="K26">
        <v>2.1</v>
      </c>
      <c r="L26" t="s">
        <v>1069</v>
      </c>
      <c r="Q26">
        <f>E83+E84+E85+E86+E87+E88</f>
        <v>198949.42</v>
      </c>
      <c r="S26">
        <f t="shared" ref="S26:S31" si="3">ROUND(Q26*1.2681,2)</f>
        <v>252287.76</v>
      </c>
      <c r="U26">
        <v>7</v>
      </c>
    </row>
    <row r="27" spans="2:21">
      <c r="B27" t="s">
        <v>1121</v>
      </c>
      <c r="C27">
        <v>34.58</v>
      </c>
      <c r="D27" t="s">
        <v>83</v>
      </c>
      <c r="E27">
        <v>4149.6000000000004</v>
      </c>
      <c r="F27">
        <v>10</v>
      </c>
      <c r="G27">
        <f t="shared" si="1"/>
        <v>100</v>
      </c>
      <c r="H27">
        <f t="shared" si="2"/>
        <v>0.3458</v>
      </c>
      <c r="K27">
        <v>2.2000000000000002</v>
      </c>
      <c r="L27" t="s">
        <v>1071</v>
      </c>
      <c r="Q27">
        <f>E92+E93+E94+E95+E96+E97+E98</f>
        <v>592809.85</v>
      </c>
      <c r="S27">
        <f t="shared" si="3"/>
        <v>751742.17</v>
      </c>
      <c r="U27">
        <v>14</v>
      </c>
    </row>
    <row r="28" spans="2:21">
      <c r="B28" t="s">
        <v>673</v>
      </c>
      <c r="C28">
        <v>824.09</v>
      </c>
      <c r="D28" t="s">
        <v>41</v>
      </c>
      <c r="E28">
        <v>21055.5</v>
      </c>
      <c r="F28">
        <v>50</v>
      </c>
      <c r="G28">
        <f t="shared" si="1"/>
        <v>500</v>
      </c>
      <c r="H28">
        <f t="shared" si="2"/>
        <v>1.64818</v>
      </c>
      <c r="K28">
        <v>2.2999999999999998</v>
      </c>
      <c r="L28" t="s">
        <v>1089</v>
      </c>
      <c r="Q28">
        <f>E124+E125+E127</f>
        <v>352340</v>
      </c>
      <c r="S28">
        <f t="shared" si="3"/>
        <v>446802.35</v>
      </c>
      <c r="U28">
        <v>7</v>
      </c>
    </row>
    <row r="29" spans="2:21">
      <c r="K29">
        <v>2.4</v>
      </c>
      <c r="L29" t="s">
        <v>1072</v>
      </c>
      <c r="Q29">
        <f>E108+E109+E110+E111</f>
        <v>30835</v>
      </c>
      <c r="S29">
        <f t="shared" si="3"/>
        <v>39101.86</v>
      </c>
      <c r="U29">
        <v>14</v>
      </c>
    </row>
    <row r="30" spans="2:21">
      <c r="K30">
        <v>2.5</v>
      </c>
      <c r="L30" t="s">
        <v>1073</v>
      </c>
      <c r="Q30">
        <f>E112+E114+E115+E116+E119</f>
        <v>412098</v>
      </c>
      <c r="S30">
        <f t="shared" si="3"/>
        <v>522581.47</v>
      </c>
      <c r="U30">
        <v>14</v>
      </c>
    </row>
    <row r="31" spans="2:21">
      <c r="K31">
        <v>2.6</v>
      </c>
      <c r="L31" t="s">
        <v>1074</v>
      </c>
      <c r="Q31">
        <f>E113</f>
        <v>76000</v>
      </c>
      <c r="S31">
        <f t="shared" si="3"/>
        <v>96375.6</v>
      </c>
      <c r="U31">
        <v>14</v>
      </c>
    </row>
    <row r="32" spans="2:21">
      <c r="B32" t="s">
        <v>674</v>
      </c>
      <c r="C32">
        <v>79.239999999999995</v>
      </c>
      <c r="D32" t="s">
        <v>41</v>
      </c>
      <c r="E32">
        <v>2058.66</v>
      </c>
      <c r="F32">
        <v>50</v>
      </c>
      <c r="G32">
        <f t="shared" si="1"/>
        <v>500</v>
      </c>
      <c r="H32">
        <f t="shared" si="2"/>
        <v>0.15847999999999998</v>
      </c>
      <c r="K32" t="s">
        <v>1054</v>
      </c>
      <c r="M32">
        <f>U32+M22</f>
        <v>135</v>
      </c>
      <c r="N32" t="s">
        <v>1055</v>
      </c>
      <c r="U32">
        <v>60</v>
      </c>
    </row>
    <row r="33" spans="2:21">
      <c r="B33" t="s">
        <v>675</v>
      </c>
      <c r="C33">
        <v>27.1</v>
      </c>
      <c r="D33" t="s">
        <v>41</v>
      </c>
      <c r="E33">
        <v>797.82</v>
      </c>
      <c r="F33">
        <v>50</v>
      </c>
      <c r="G33">
        <f t="shared" si="1"/>
        <v>500</v>
      </c>
      <c r="H33">
        <f t="shared" si="2"/>
        <v>5.4200000000000005E-2</v>
      </c>
    </row>
    <row r="34" spans="2:21">
      <c r="B34" t="s">
        <v>748</v>
      </c>
      <c r="C34">
        <v>52</v>
      </c>
      <c r="D34" t="s">
        <v>83</v>
      </c>
      <c r="E34">
        <v>15080</v>
      </c>
      <c r="F34">
        <v>50</v>
      </c>
      <c r="G34">
        <f t="shared" si="1"/>
        <v>500</v>
      </c>
      <c r="H34">
        <f t="shared" si="2"/>
        <v>0.104</v>
      </c>
    </row>
    <row r="35" spans="2:21">
      <c r="B35" t="s">
        <v>1122</v>
      </c>
      <c r="C35">
        <v>104</v>
      </c>
      <c r="D35" t="s">
        <v>744</v>
      </c>
      <c r="E35">
        <v>9880</v>
      </c>
      <c r="F35">
        <v>50</v>
      </c>
      <c r="G35">
        <f t="shared" si="1"/>
        <v>500</v>
      </c>
      <c r="H35">
        <f t="shared" si="2"/>
        <v>0.20799999999999999</v>
      </c>
      <c r="J35" t="s">
        <v>1050</v>
      </c>
      <c r="K35" t="s">
        <v>1053</v>
      </c>
      <c r="N35">
        <v>50</v>
      </c>
      <c r="O35" t="s">
        <v>1084</v>
      </c>
      <c r="Q35">
        <f>SUM(Q36:Q49)</f>
        <v>546308.25</v>
      </c>
      <c r="R35">
        <f>(Q35*100)/$S$9</f>
        <v>14.440592573560416</v>
      </c>
      <c r="S35">
        <f>SUM(S36:S49)</f>
        <v>678564.2</v>
      </c>
      <c r="T35">
        <f>(S35*100)/$S$9</f>
        <v>17.936520539830699</v>
      </c>
    </row>
    <row r="36" spans="2:21">
      <c r="K36">
        <v>3.1</v>
      </c>
      <c r="L36" t="s">
        <v>1075</v>
      </c>
      <c r="Q36">
        <f>E103+E104+E105+E106</f>
        <v>207665</v>
      </c>
      <c r="S36">
        <f t="shared" ref="S36:S42" si="4">ROUND(Q36*1.2681,2)</f>
        <v>263339.99</v>
      </c>
      <c r="U36">
        <v>14</v>
      </c>
    </row>
    <row r="37" spans="2:21">
      <c r="B37" t="s">
        <v>1123</v>
      </c>
      <c r="I37">
        <f>SUM(H37:H50)</f>
        <v>2.2942600000000004</v>
      </c>
      <c r="K37">
        <v>3.2</v>
      </c>
      <c r="L37" t="s">
        <v>1076</v>
      </c>
      <c r="Q37">
        <f>E131+E132+E133+E134+E135+E136</f>
        <v>33911.25</v>
      </c>
      <c r="S37">
        <f t="shared" si="4"/>
        <v>43002.86</v>
      </c>
      <c r="U37">
        <v>14</v>
      </c>
    </row>
    <row r="38" spans="2:21">
      <c r="B38" t="s">
        <v>672</v>
      </c>
      <c r="C38">
        <v>5.5</v>
      </c>
      <c r="D38" t="s">
        <v>82</v>
      </c>
      <c r="E38">
        <v>11501.16</v>
      </c>
      <c r="F38">
        <v>50</v>
      </c>
      <c r="G38">
        <f t="shared" ref="G38:G49" si="5">F38*$G$16</f>
        <v>500</v>
      </c>
      <c r="H38">
        <f t="shared" ref="H38:H49" si="6">C38/G38</f>
        <v>1.0999999999999999E-2</v>
      </c>
      <c r="K38">
        <v>3.3</v>
      </c>
      <c r="L38" t="s">
        <v>1080</v>
      </c>
      <c r="Q38">
        <f>E126</f>
        <v>15400</v>
      </c>
      <c r="S38">
        <f t="shared" si="4"/>
        <v>19528.740000000002</v>
      </c>
      <c r="U38">
        <v>7</v>
      </c>
    </row>
    <row r="39" spans="2:21">
      <c r="B39" t="s">
        <v>1120</v>
      </c>
      <c r="C39">
        <v>44</v>
      </c>
      <c r="D39" t="s">
        <v>83</v>
      </c>
      <c r="E39">
        <v>3520</v>
      </c>
      <c r="F39">
        <v>50</v>
      </c>
      <c r="G39">
        <f t="shared" si="5"/>
        <v>500</v>
      </c>
      <c r="H39">
        <f t="shared" si="6"/>
        <v>8.7999999999999995E-2</v>
      </c>
      <c r="K39">
        <v>3.4</v>
      </c>
      <c r="L39" t="s">
        <v>1081</v>
      </c>
      <c r="Q39">
        <f>E149+E150+E151+E152</f>
        <v>17922</v>
      </c>
      <c r="S39">
        <f t="shared" si="4"/>
        <v>22726.89</v>
      </c>
      <c r="U39">
        <v>7</v>
      </c>
    </row>
    <row r="40" spans="2:21">
      <c r="B40" t="s">
        <v>1121</v>
      </c>
      <c r="C40">
        <v>35.200000000000003</v>
      </c>
      <c r="D40" t="s">
        <v>83</v>
      </c>
      <c r="E40">
        <v>4224</v>
      </c>
      <c r="F40">
        <v>50</v>
      </c>
      <c r="G40">
        <f t="shared" si="5"/>
        <v>500</v>
      </c>
      <c r="H40">
        <f t="shared" si="6"/>
        <v>7.0400000000000004E-2</v>
      </c>
      <c r="K40">
        <v>3.5</v>
      </c>
      <c r="L40" t="s">
        <v>1078</v>
      </c>
      <c r="Q40">
        <f>E107</f>
        <v>67200</v>
      </c>
      <c r="S40">
        <f t="shared" si="4"/>
        <v>85216.320000000007</v>
      </c>
      <c r="U40">
        <v>14</v>
      </c>
    </row>
    <row r="41" spans="2:21">
      <c r="K41">
        <v>3.6</v>
      </c>
      <c r="L41" t="s">
        <v>1079</v>
      </c>
      <c r="Q41">
        <f>E120</f>
        <v>45300</v>
      </c>
      <c r="S41">
        <f t="shared" si="4"/>
        <v>57444.93</v>
      </c>
      <c r="U41">
        <v>7</v>
      </c>
    </row>
    <row r="42" spans="2:21">
      <c r="K42">
        <v>3.7</v>
      </c>
      <c r="L42" t="s">
        <v>1077</v>
      </c>
      <c r="Q42">
        <f>E141+E142+E143+E144+E145+E146</f>
        <v>57130</v>
      </c>
      <c r="S42">
        <f t="shared" si="4"/>
        <v>72446.55</v>
      </c>
      <c r="U42">
        <v>14</v>
      </c>
    </row>
    <row r="43" spans="2:21">
      <c r="K43">
        <v>3.8</v>
      </c>
      <c r="L43" t="s">
        <v>1085</v>
      </c>
      <c r="Q43">
        <f>E155+E156+E157</f>
        <v>11500</v>
      </c>
      <c r="S43">
        <f>Q43</f>
        <v>11500</v>
      </c>
      <c r="U43">
        <v>7</v>
      </c>
    </row>
    <row r="44" spans="2:21">
      <c r="K44">
        <v>3.9</v>
      </c>
      <c r="L44" t="s">
        <v>1082</v>
      </c>
      <c r="Q44">
        <f>E158</f>
        <v>9000</v>
      </c>
      <c r="S44">
        <f>Q44</f>
        <v>9000</v>
      </c>
      <c r="U44">
        <v>7</v>
      </c>
    </row>
    <row r="45" spans="2:21">
      <c r="K45">
        <v>3.1</v>
      </c>
      <c r="L45" t="s">
        <v>1090</v>
      </c>
      <c r="Q45">
        <f>E159</f>
        <v>32500</v>
      </c>
      <c r="S45">
        <f>Q45</f>
        <v>32500</v>
      </c>
      <c r="U45">
        <v>14</v>
      </c>
    </row>
    <row r="46" spans="2:21">
      <c r="K46">
        <v>3.11</v>
      </c>
      <c r="L46" t="s">
        <v>1083</v>
      </c>
      <c r="Q46">
        <f>E118</f>
        <v>42780</v>
      </c>
      <c r="S46">
        <f>ROUND(Q46*1.2681,2)</f>
        <v>54249.32</v>
      </c>
      <c r="U46">
        <v>14</v>
      </c>
    </row>
    <row r="47" spans="2:21">
      <c r="B47" t="s">
        <v>682</v>
      </c>
      <c r="C47">
        <v>926.01</v>
      </c>
      <c r="D47" t="s">
        <v>41</v>
      </c>
      <c r="E47">
        <v>23428.06</v>
      </c>
      <c r="F47">
        <v>50</v>
      </c>
      <c r="G47">
        <f t="shared" si="5"/>
        <v>500</v>
      </c>
      <c r="H47">
        <f t="shared" si="6"/>
        <v>1.85202</v>
      </c>
      <c r="K47">
        <v>3.12</v>
      </c>
      <c r="L47" t="s">
        <v>1091</v>
      </c>
      <c r="Q47">
        <f>E117</f>
        <v>6000</v>
      </c>
      <c r="S47">
        <f>ROUND(Q47*1.2681,2)</f>
        <v>7608.6</v>
      </c>
      <c r="U47">
        <v>7</v>
      </c>
    </row>
    <row r="48" spans="2:21">
      <c r="B48" t="s">
        <v>678</v>
      </c>
      <c r="C48">
        <v>105.56</v>
      </c>
      <c r="D48" t="s">
        <v>41</v>
      </c>
      <c r="E48">
        <v>2785.73</v>
      </c>
      <c r="F48">
        <v>50</v>
      </c>
      <c r="G48">
        <f t="shared" si="5"/>
        <v>500</v>
      </c>
      <c r="H48">
        <f t="shared" si="6"/>
        <v>0.21112</v>
      </c>
    </row>
    <row r="49" spans="2:21">
      <c r="B49" t="s">
        <v>675</v>
      </c>
      <c r="C49">
        <v>30.86</v>
      </c>
      <c r="D49" t="s">
        <v>41</v>
      </c>
      <c r="E49">
        <v>908.52</v>
      </c>
      <c r="F49">
        <v>50</v>
      </c>
      <c r="G49">
        <f t="shared" si="5"/>
        <v>500</v>
      </c>
      <c r="H49">
        <f t="shared" si="6"/>
        <v>6.1719999999999997E-2</v>
      </c>
      <c r="K49" t="s">
        <v>1054</v>
      </c>
      <c r="M49">
        <f>U49+M32</f>
        <v>180</v>
      </c>
      <c r="N49" t="s">
        <v>1055</v>
      </c>
      <c r="U49">
        <v>45</v>
      </c>
    </row>
    <row r="52" spans="2:21">
      <c r="B52" t="s">
        <v>680</v>
      </c>
      <c r="I52">
        <f>SUM(H52:H61)</f>
        <v>6.1542000000000003</v>
      </c>
    </row>
    <row r="53" spans="2:21">
      <c r="B53" t="s">
        <v>671</v>
      </c>
      <c r="C53">
        <v>2.5</v>
      </c>
      <c r="D53" t="s">
        <v>82</v>
      </c>
      <c r="E53">
        <v>5040.8999999999996</v>
      </c>
      <c r="F53">
        <v>50</v>
      </c>
      <c r="G53">
        <f t="shared" ref="G53:G60" si="7">F53*$G$16</f>
        <v>500</v>
      </c>
      <c r="H53">
        <f t="shared" ref="H53:H60" si="8">C53/G53</f>
        <v>5.0000000000000001E-3</v>
      </c>
    </row>
    <row r="54" spans="2:21">
      <c r="B54" t="s">
        <v>672</v>
      </c>
      <c r="C54">
        <v>16.5</v>
      </c>
      <c r="D54" t="s">
        <v>82</v>
      </c>
      <c r="E54">
        <v>34503.480000000003</v>
      </c>
      <c r="F54">
        <v>50</v>
      </c>
      <c r="G54">
        <f t="shared" si="7"/>
        <v>500</v>
      </c>
      <c r="H54">
        <f t="shared" si="8"/>
        <v>3.3000000000000002E-2</v>
      </c>
    </row>
    <row r="55" spans="2:21">
      <c r="B55" t="s">
        <v>23</v>
      </c>
      <c r="C55">
        <v>107</v>
      </c>
      <c r="D55" t="s">
        <v>83</v>
      </c>
      <c r="E55">
        <v>8560</v>
      </c>
      <c r="F55">
        <v>50</v>
      </c>
      <c r="G55">
        <f t="shared" si="7"/>
        <v>500</v>
      </c>
      <c r="H55">
        <f t="shared" si="8"/>
        <v>0.214</v>
      </c>
    </row>
    <row r="56" spans="2:21">
      <c r="B56" t="s">
        <v>1121</v>
      </c>
      <c r="C56">
        <v>85.6</v>
      </c>
      <c r="D56" t="s">
        <v>83</v>
      </c>
      <c r="E56">
        <v>10272</v>
      </c>
      <c r="F56">
        <v>50</v>
      </c>
      <c r="G56">
        <f t="shared" si="7"/>
        <v>500</v>
      </c>
      <c r="H56">
        <f t="shared" si="8"/>
        <v>0.17119999999999999</v>
      </c>
    </row>
    <row r="57" spans="2:21">
      <c r="B57" t="s">
        <v>681</v>
      </c>
      <c r="C57">
        <v>1540.69</v>
      </c>
      <c r="D57" t="s">
        <v>41</v>
      </c>
      <c r="E57">
        <v>38994.870000000003</v>
      </c>
      <c r="F57">
        <v>50</v>
      </c>
      <c r="G57">
        <f t="shared" si="7"/>
        <v>500</v>
      </c>
      <c r="H57">
        <f t="shared" si="8"/>
        <v>3.0813800000000002</v>
      </c>
    </row>
    <row r="58" spans="2:21">
      <c r="B58" t="s">
        <v>673</v>
      </c>
      <c r="C58">
        <v>1200.22</v>
      </c>
      <c r="D58" t="s">
        <v>41</v>
      </c>
      <c r="E58">
        <v>30665.62</v>
      </c>
      <c r="F58">
        <v>50</v>
      </c>
      <c r="G58">
        <f t="shared" si="7"/>
        <v>500</v>
      </c>
      <c r="H58">
        <f t="shared" si="8"/>
        <v>2.4004400000000001</v>
      </c>
    </row>
    <row r="59" spans="2:21">
      <c r="B59" t="s">
        <v>678</v>
      </c>
      <c r="C59">
        <v>37.299999999999997</v>
      </c>
      <c r="D59" t="s">
        <v>41</v>
      </c>
      <c r="E59">
        <v>984.35</v>
      </c>
      <c r="F59">
        <v>50</v>
      </c>
      <c r="G59">
        <f t="shared" si="7"/>
        <v>500</v>
      </c>
      <c r="H59">
        <f t="shared" si="8"/>
        <v>7.46E-2</v>
      </c>
    </row>
    <row r="60" spans="2:21">
      <c r="B60" t="s">
        <v>675</v>
      </c>
      <c r="C60">
        <v>87.29</v>
      </c>
      <c r="D60" t="s">
        <v>41</v>
      </c>
      <c r="E60">
        <v>2569.8200000000002</v>
      </c>
      <c r="F60">
        <v>50</v>
      </c>
      <c r="G60">
        <f t="shared" si="7"/>
        <v>500</v>
      </c>
      <c r="H60">
        <f t="shared" si="8"/>
        <v>0.17458000000000001</v>
      </c>
      <c r="K60" t="s">
        <v>1054</v>
      </c>
      <c r="M60">
        <f>U60+M49</f>
        <v>180</v>
      </c>
      <c r="N60" t="s">
        <v>1055</v>
      </c>
      <c r="U60">
        <v>0</v>
      </c>
    </row>
    <row r="62" spans="2:21">
      <c r="P62">
        <v>0</v>
      </c>
    </row>
    <row r="63" spans="2:21">
      <c r="B63" t="s">
        <v>1124</v>
      </c>
      <c r="I63">
        <f>SUM(H63:H80)</f>
        <v>11.28224</v>
      </c>
      <c r="P63">
        <v>30</v>
      </c>
      <c r="Q63">
        <f>S14+S17+S18</f>
        <v>202239.27</v>
      </c>
    </row>
    <row r="64" spans="2:21">
      <c r="B64" t="s">
        <v>670</v>
      </c>
      <c r="C64">
        <v>77.5</v>
      </c>
      <c r="D64" t="s">
        <v>82</v>
      </c>
      <c r="E64">
        <v>23380.2</v>
      </c>
      <c r="F64">
        <v>50</v>
      </c>
      <c r="G64">
        <f t="shared" ref="G64:G79" si="9">F64*$G$16</f>
        <v>500</v>
      </c>
      <c r="H64">
        <f t="shared" ref="H64:H79" si="10">C64/G64</f>
        <v>0.155</v>
      </c>
      <c r="P64">
        <v>60</v>
      </c>
      <c r="Q64">
        <f>S19+S20</f>
        <v>225669.19</v>
      </c>
      <c r="S64">
        <f>Q63+Q64</f>
        <v>427908.45999999996</v>
      </c>
    </row>
    <row r="65" spans="2:19">
      <c r="B65" t="s">
        <v>1125</v>
      </c>
      <c r="C65">
        <v>347.75</v>
      </c>
      <c r="D65" t="s">
        <v>82</v>
      </c>
      <c r="E65">
        <v>41730</v>
      </c>
      <c r="F65">
        <v>50</v>
      </c>
      <c r="G65">
        <f t="shared" si="9"/>
        <v>500</v>
      </c>
      <c r="H65">
        <f t="shared" si="10"/>
        <v>0.69550000000000001</v>
      </c>
      <c r="P65">
        <v>90</v>
      </c>
      <c r="Q65">
        <f>S21+S26+(S27/2)</f>
        <v>1191717.665</v>
      </c>
      <c r="S65">
        <f>S64+Q65</f>
        <v>1619626.125</v>
      </c>
    </row>
    <row r="66" spans="2:19">
      <c r="B66" t="s">
        <v>1126</v>
      </c>
      <c r="C66">
        <v>535</v>
      </c>
      <c r="D66" t="s">
        <v>83</v>
      </c>
      <c r="E66">
        <v>9095</v>
      </c>
      <c r="F66">
        <v>50</v>
      </c>
      <c r="G66">
        <f t="shared" si="9"/>
        <v>500</v>
      </c>
      <c r="H66">
        <f t="shared" si="10"/>
        <v>1.07</v>
      </c>
      <c r="P66">
        <v>120</v>
      </c>
      <c r="Q66">
        <f>(S27/2)+S28+(S29/2)+(S30/2)</f>
        <v>1103515.1000000001</v>
      </c>
      <c r="S66">
        <f>S65+Q66</f>
        <v>2723141.2250000001</v>
      </c>
    </row>
    <row r="67" spans="2:19">
      <c r="B67" t="s">
        <v>672</v>
      </c>
      <c r="C67">
        <v>31</v>
      </c>
      <c r="D67" t="s">
        <v>82</v>
      </c>
      <c r="E67">
        <v>64824.72</v>
      </c>
      <c r="F67">
        <v>50</v>
      </c>
      <c r="G67">
        <f t="shared" si="9"/>
        <v>500</v>
      </c>
      <c r="H67">
        <f t="shared" si="10"/>
        <v>6.2E-2</v>
      </c>
      <c r="P67">
        <v>150</v>
      </c>
      <c r="Q67">
        <f>(S29/2)+(S30/2)+S31+(S36/2)+(S37/2)</f>
        <v>530388.69000000006</v>
      </c>
      <c r="S67">
        <f>S66+Q67</f>
        <v>3253529.915</v>
      </c>
    </row>
    <row r="68" spans="2:19">
      <c r="B68" t="s">
        <v>23</v>
      </c>
      <c r="C68">
        <v>174.15</v>
      </c>
      <c r="D68" t="s">
        <v>83</v>
      </c>
      <c r="E68">
        <v>13932</v>
      </c>
      <c r="F68">
        <v>50</v>
      </c>
      <c r="G68">
        <f t="shared" si="9"/>
        <v>500</v>
      </c>
      <c r="H68">
        <f t="shared" si="10"/>
        <v>0.3483</v>
      </c>
      <c r="P68">
        <v>180</v>
      </c>
      <c r="Q68">
        <f>(S36/2)+(S37/2)+S38+S39+S40+S41+S42+S43+S44+S45+S46+S47</f>
        <v>525392.77500000002</v>
      </c>
      <c r="S68">
        <f>S67+Q68</f>
        <v>3778922.69</v>
      </c>
    </row>
    <row r="69" spans="2:19">
      <c r="B69" t="s">
        <v>1121</v>
      </c>
      <c r="C69">
        <v>139.32</v>
      </c>
      <c r="D69" t="s">
        <v>83</v>
      </c>
      <c r="E69">
        <v>16718.400000000001</v>
      </c>
      <c r="F69">
        <v>50</v>
      </c>
      <c r="G69">
        <f t="shared" si="9"/>
        <v>500</v>
      </c>
      <c r="H69">
        <f t="shared" si="10"/>
        <v>0.27864</v>
      </c>
      <c r="P69">
        <v>210</v>
      </c>
      <c r="Q69">
        <v>0</v>
      </c>
      <c r="S69">
        <f>S68+Q69</f>
        <v>3778922.69</v>
      </c>
    </row>
    <row r="70" spans="2:19">
      <c r="B70" t="s">
        <v>673</v>
      </c>
      <c r="C70">
        <v>1026</v>
      </c>
      <c r="D70" t="s">
        <v>41</v>
      </c>
      <c r="E70">
        <v>26214.3</v>
      </c>
      <c r="F70">
        <v>50</v>
      </c>
      <c r="G70">
        <f t="shared" si="9"/>
        <v>500</v>
      </c>
      <c r="H70">
        <f t="shared" si="10"/>
        <v>2.052</v>
      </c>
      <c r="Q70">
        <f>SUM(Q63:Q69)</f>
        <v>3778922.69</v>
      </c>
    </row>
    <row r="71" spans="2:19">
      <c r="B71" t="s">
        <v>674</v>
      </c>
      <c r="C71">
        <v>1382.12</v>
      </c>
      <c r="D71" t="s">
        <v>41</v>
      </c>
      <c r="E71">
        <v>35907.480000000003</v>
      </c>
      <c r="F71">
        <v>50</v>
      </c>
      <c r="G71">
        <f t="shared" si="9"/>
        <v>500</v>
      </c>
      <c r="H71">
        <f t="shared" si="10"/>
        <v>2.7642399999999996</v>
      </c>
    </row>
    <row r="72" spans="2:19">
      <c r="B72" t="s">
        <v>678</v>
      </c>
      <c r="C72">
        <v>129.19</v>
      </c>
      <c r="D72" t="s">
        <v>41</v>
      </c>
      <c r="E72">
        <v>3409.33</v>
      </c>
      <c r="F72">
        <v>50</v>
      </c>
      <c r="G72">
        <f t="shared" si="9"/>
        <v>500</v>
      </c>
      <c r="H72">
        <f t="shared" si="10"/>
        <v>0.25838</v>
      </c>
    </row>
    <row r="73" spans="2:19">
      <c r="B73" t="s">
        <v>675</v>
      </c>
      <c r="C73">
        <v>76.12</v>
      </c>
      <c r="D73" t="s">
        <v>41</v>
      </c>
      <c r="E73">
        <v>2240.9699999999998</v>
      </c>
      <c r="F73">
        <v>50</v>
      </c>
      <c r="G73">
        <f t="shared" si="9"/>
        <v>500</v>
      </c>
      <c r="H73">
        <f t="shared" si="10"/>
        <v>0.15224000000000001</v>
      </c>
    </row>
    <row r="74" spans="2:19">
      <c r="B74" t="s">
        <v>760</v>
      </c>
      <c r="C74">
        <v>80.5</v>
      </c>
      <c r="D74" t="s">
        <v>82</v>
      </c>
      <c r="E74">
        <v>168335.16</v>
      </c>
      <c r="F74">
        <v>50</v>
      </c>
      <c r="G74">
        <f t="shared" si="9"/>
        <v>500</v>
      </c>
      <c r="H74">
        <f t="shared" si="10"/>
        <v>0.161</v>
      </c>
    </row>
    <row r="75" spans="2:19">
      <c r="B75" t="s">
        <v>761</v>
      </c>
      <c r="C75">
        <v>355.87</v>
      </c>
      <c r="D75" t="s">
        <v>41</v>
      </c>
      <c r="E75">
        <v>9170.77</v>
      </c>
      <c r="F75">
        <v>50</v>
      </c>
      <c r="G75">
        <f t="shared" si="9"/>
        <v>500</v>
      </c>
      <c r="H75">
        <f t="shared" si="10"/>
        <v>0.71174000000000004</v>
      </c>
    </row>
    <row r="76" spans="2:19">
      <c r="B76" t="s">
        <v>1127</v>
      </c>
      <c r="C76">
        <v>116.15</v>
      </c>
      <c r="D76" t="s">
        <v>41</v>
      </c>
      <c r="E76">
        <v>2967.64</v>
      </c>
      <c r="F76">
        <v>50</v>
      </c>
      <c r="G76">
        <f t="shared" si="9"/>
        <v>500</v>
      </c>
      <c r="H76">
        <f t="shared" si="10"/>
        <v>0.23230000000000001</v>
      </c>
    </row>
    <row r="77" spans="2:19">
      <c r="B77" t="s">
        <v>763</v>
      </c>
      <c r="C77">
        <v>10.45</v>
      </c>
      <c r="D77" t="s">
        <v>83</v>
      </c>
      <c r="E77">
        <v>836</v>
      </c>
      <c r="F77">
        <v>50</v>
      </c>
      <c r="G77">
        <f t="shared" si="9"/>
        <v>500</v>
      </c>
      <c r="H77">
        <f t="shared" si="10"/>
        <v>2.0899999999999998E-2</v>
      </c>
    </row>
    <row r="78" spans="2:19">
      <c r="B78" t="s">
        <v>1128</v>
      </c>
      <c r="C78">
        <v>610</v>
      </c>
      <c r="D78" t="s">
        <v>83</v>
      </c>
      <c r="E78">
        <v>9150</v>
      </c>
      <c r="F78">
        <v>50</v>
      </c>
      <c r="G78">
        <f t="shared" si="9"/>
        <v>500</v>
      </c>
      <c r="H78">
        <f t="shared" si="10"/>
        <v>1.22</v>
      </c>
    </row>
    <row r="79" spans="2:19">
      <c r="B79" t="s">
        <v>1129</v>
      </c>
      <c r="C79">
        <v>550</v>
      </c>
      <c r="D79" t="s">
        <v>83</v>
      </c>
      <c r="E79">
        <v>16500</v>
      </c>
      <c r="F79">
        <v>50</v>
      </c>
      <c r="G79">
        <f t="shared" si="9"/>
        <v>500</v>
      </c>
      <c r="H79">
        <f t="shared" si="10"/>
        <v>1.1000000000000001</v>
      </c>
    </row>
    <row r="82" spans="2:9">
      <c r="B82" t="s">
        <v>687</v>
      </c>
      <c r="I82">
        <f>SUM(H82:H89)</f>
        <v>8.8978600000000014</v>
      </c>
    </row>
    <row r="83" spans="2:9">
      <c r="B83" t="s">
        <v>672</v>
      </c>
      <c r="C83">
        <v>27.5</v>
      </c>
      <c r="D83" t="s">
        <v>82</v>
      </c>
      <c r="E83">
        <v>57505.8</v>
      </c>
      <c r="F83">
        <v>50</v>
      </c>
      <c r="G83">
        <f t="shared" ref="G83:G88" si="11">F83*$G$16</f>
        <v>500</v>
      </c>
      <c r="H83">
        <f t="shared" ref="H83:H88" si="12">C83/G83</f>
        <v>5.5E-2</v>
      </c>
    </row>
    <row r="84" spans="2:9">
      <c r="B84" t="s">
        <v>23</v>
      </c>
      <c r="C84">
        <v>220</v>
      </c>
      <c r="D84" t="s">
        <v>83</v>
      </c>
      <c r="E84">
        <v>17600</v>
      </c>
      <c r="F84">
        <v>50</v>
      </c>
      <c r="G84">
        <f t="shared" si="11"/>
        <v>500</v>
      </c>
      <c r="H84">
        <f t="shared" si="12"/>
        <v>0.44</v>
      </c>
    </row>
    <row r="85" spans="2:9">
      <c r="B85" t="s">
        <v>1121</v>
      </c>
      <c r="C85">
        <v>176</v>
      </c>
      <c r="D85" t="s">
        <v>83</v>
      </c>
      <c r="E85">
        <v>21120</v>
      </c>
      <c r="F85">
        <v>50</v>
      </c>
      <c r="G85">
        <f t="shared" si="11"/>
        <v>500</v>
      </c>
      <c r="H85">
        <f t="shared" si="12"/>
        <v>0.35199999999999998</v>
      </c>
    </row>
    <row r="86" spans="2:9">
      <c r="B86" t="s">
        <v>682</v>
      </c>
      <c r="C86">
        <v>3395.36</v>
      </c>
      <c r="D86" t="s">
        <v>41</v>
      </c>
      <c r="E86">
        <v>85902.61</v>
      </c>
      <c r="F86">
        <v>50</v>
      </c>
      <c r="G86">
        <f t="shared" si="11"/>
        <v>500</v>
      </c>
      <c r="H86">
        <f t="shared" si="12"/>
        <v>6.7907200000000003</v>
      </c>
    </row>
    <row r="87" spans="2:9">
      <c r="B87" t="s">
        <v>678</v>
      </c>
      <c r="C87">
        <v>512.82000000000005</v>
      </c>
      <c r="D87" t="s">
        <v>41</v>
      </c>
      <c r="E87">
        <v>13533.32</v>
      </c>
      <c r="F87">
        <v>50</v>
      </c>
      <c r="G87">
        <f t="shared" si="11"/>
        <v>500</v>
      </c>
      <c r="H87">
        <f t="shared" si="12"/>
        <v>1.0256400000000001</v>
      </c>
    </row>
    <row r="88" spans="2:9">
      <c r="B88" t="s">
        <v>675</v>
      </c>
      <c r="C88">
        <v>117.25</v>
      </c>
      <c r="D88" t="s">
        <v>41</v>
      </c>
      <c r="E88">
        <v>3287.69</v>
      </c>
      <c r="F88">
        <v>50</v>
      </c>
      <c r="G88">
        <f t="shared" si="11"/>
        <v>500</v>
      </c>
      <c r="H88">
        <f t="shared" si="12"/>
        <v>0.23449999999999999</v>
      </c>
    </row>
    <row r="91" spans="2:9">
      <c r="B91" t="s">
        <v>688</v>
      </c>
      <c r="I91">
        <f>SUM(H91:H99)</f>
        <v>3.14</v>
      </c>
    </row>
    <row r="92" spans="2:9">
      <c r="B92" t="s">
        <v>783</v>
      </c>
      <c r="C92">
        <v>93</v>
      </c>
      <c r="D92" t="s">
        <v>36</v>
      </c>
      <c r="E92">
        <v>259470</v>
      </c>
      <c r="F92">
        <v>50</v>
      </c>
      <c r="G92">
        <f t="shared" ref="G92:G98" si="13">F92*$G$16</f>
        <v>500</v>
      </c>
      <c r="H92">
        <f t="shared" ref="H92:H98" si="14">C92/G92</f>
        <v>0.186</v>
      </c>
    </row>
    <row r="93" spans="2:9">
      <c r="B93" t="s">
        <v>784</v>
      </c>
      <c r="C93">
        <v>102</v>
      </c>
      <c r="D93" t="s">
        <v>36</v>
      </c>
      <c r="E93">
        <v>166515</v>
      </c>
      <c r="F93">
        <v>50</v>
      </c>
      <c r="G93">
        <f t="shared" si="13"/>
        <v>500</v>
      </c>
      <c r="H93">
        <f t="shared" si="14"/>
        <v>0.20399999999999999</v>
      </c>
    </row>
    <row r="94" spans="2:9">
      <c r="B94" t="s">
        <v>1130</v>
      </c>
      <c r="C94">
        <v>13</v>
      </c>
      <c r="D94" t="s">
        <v>36</v>
      </c>
      <c r="E94">
        <v>8463</v>
      </c>
      <c r="F94">
        <v>50</v>
      </c>
      <c r="G94">
        <f t="shared" si="13"/>
        <v>500</v>
      </c>
      <c r="H94">
        <f t="shared" si="14"/>
        <v>2.5999999999999999E-2</v>
      </c>
    </row>
    <row r="95" spans="2:9">
      <c r="B95" t="s">
        <v>1131</v>
      </c>
      <c r="C95">
        <v>56</v>
      </c>
      <c r="D95" t="s">
        <v>36</v>
      </c>
      <c r="E95">
        <v>67984</v>
      </c>
      <c r="F95">
        <v>50</v>
      </c>
      <c r="G95">
        <f t="shared" si="13"/>
        <v>500</v>
      </c>
      <c r="H95">
        <f t="shared" si="14"/>
        <v>0.112</v>
      </c>
    </row>
    <row r="96" spans="2:9">
      <c r="B96" t="s">
        <v>782</v>
      </c>
      <c r="C96">
        <v>707</v>
      </c>
      <c r="D96" t="s">
        <v>83</v>
      </c>
      <c r="E96">
        <v>62923</v>
      </c>
      <c r="F96">
        <v>50</v>
      </c>
      <c r="G96">
        <f t="shared" si="13"/>
        <v>500</v>
      </c>
      <c r="H96">
        <f t="shared" si="14"/>
        <v>1.4139999999999999</v>
      </c>
    </row>
    <row r="97" spans="2:9">
      <c r="B97" t="s">
        <v>1132</v>
      </c>
      <c r="C97">
        <v>577</v>
      </c>
      <c r="D97" t="s">
        <v>83</v>
      </c>
      <c r="E97">
        <v>21954.85</v>
      </c>
      <c r="F97">
        <v>50</v>
      </c>
      <c r="G97">
        <f t="shared" si="13"/>
        <v>500</v>
      </c>
      <c r="H97">
        <f t="shared" si="14"/>
        <v>1.1539999999999999</v>
      </c>
    </row>
    <row r="98" spans="2:9">
      <c r="B98" t="s">
        <v>768</v>
      </c>
      <c r="C98">
        <v>22</v>
      </c>
      <c r="D98" t="s">
        <v>35</v>
      </c>
      <c r="E98">
        <v>5500</v>
      </c>
      <c r="F98">
        <v>50</v>
      </c>
      <c r="G98">
        <f t="shared" si="13"/>
        <v>500</v>
      </c>
      <c r="H98">
        <f t="shared" si="14"/>
        <v>4.3999999999999997E-2</v>
      </c>
    </row>
    <row r="101" spans="2:9">
      <c r="B101" t="s">
        <v>1133</v>
      </c>
    </row>
    <row r="102" spans="2:9">
      <c r="B102" t="s">
        <v>695</v>
      </c>
      <c r="I102">
        <f>SUM(H102:H121)</f>
        <v>7.8659999999999997</v>
      </c>
    </row>
    <row r="103" spans="2:9">
      <c r="B103" t="s">
        <v>1134</v>
      </c>
      <c r="C103">
        <v>690</v>
      </c>
      <c r="D103" t="s">
        <v>83</v>
      </c>
      <c r="E103">
        <v>193200</v>
      </c>
      <c r="F103">
        <v>50</v>
      </c>
      <c r="G103">
        <f t="shared" ref="G103:G120" si="15">F103*$G$16</f>
        <v>500</v>
      </c>
      <c r="H103">
        <f t="shared" ref="H103:H120" si="16">C103/G103</f>
        <v>1.38</v>
      </c>
    </row>
    <row r="104" spans="2:9">
      <c r="B104" t="s">
        <v>1135</v>
      </c>
      <c r="C104">
        <v>130</v>
      </c>
      <c r="D104" t="s">
        <v>83</v>
      </c>
      <c r="E104">
        <v>0</v>
      </c>
      <c r="F104">
        <v>50</v>
      </c>
      <c r="G104">
        <f t="shared" si="15"/>
        <v>500</v>
      </c>
      <c r="H104">
        <f t="shared" si="16"/>
        <v>0.26</v>
      </c>
    </row>
    <row r="105" spans="2:9">
      <c r="B105" t="s">
        <v>698</v>
      </c>
      <c r="C105">
        <v>125</v>
      </c>
      <c r="D105" t="s">
        <v>83</v>
      </c>
      <c r="E105">
        <v>5625</v>
      </c>
      <c r="F105">
        <v>50</v>
      </c>
      <c r="G105">
        <f t="shared" si="15"/>
        <v>500</v>
      </c>
      <c r="H105">
        <f t="shared" si="16"/>
        <v>0.25</v>
      </c>
    </row>
    <row r="106" spans="2:9">
      <c r="B106" t="s">
        <v>699</v>
      </c>
      <c r="C106">
        <v>68</v>
      </c>
      <c r="D106" t="s">
        <v>744</v>
      </c>
      <c r="E106">
        <v>8840</v>
      </c>
      <c r="F106">
        <v>50</v>
      </c>
      <c r="G106">
        <f t="shared" si="15"/>
        <v>500</v>
      </c>
      <c r="H106">
        <f t="shared" si="16"/>
        <v>0.13600000000000001</v>
      </c>
    </row>
    <row r="107" spans="2:9">
      <c r="B107" t="s">
        <v>772</v>
      </c>
      <c r="C107">
        <v>320</v>
      </c>
      <c r="D107" t="s">
        <v>83</v>
      </c>
      <c r="E107">
        <v>67200</v>
      </c>
      <c r="F107">
        <v>50</v>
      </c>
      <c r="G107">
        <f t="shared" si="15"/>
        <v>500</v>
      </c>
      <c r="H107">
        <f t="shared" si="16"/>
        <v>0.64</v>
      </c>
    </row>
    <row r="108" spans="2:9">
      <c r="B108" t="s">
        <v>702</v>
      </c>
      <c r="C108">
        <v>55</v>
      </c>
      <c r="D108" t="s">
        <v>83</v>
      </c>
      <c r="E108">
        <v>13475</v>
      </c>
      <c r="F108">
        <v>50</v>
      </c>
      <c r="G108">
        <f t="shared" si="15"/>
        <v>500</v>
      </c>
      <c r="H108">
        <f t="shared" si="16"/>
        <v>0.11</v>
      </c>
    </row>
    <row r="109" spans="2:9">
      <c r="B109" t="s">
        <v>703</v>
      </c>
      <c r="C109">
        <v>24</v>
      </c>
      <c r="D109" t="s">
        <v>83</v>
      </c>
      <c r="E109">
        <v>6960</v>
      </c>
      <c r="F109">
        <v>50</v>
      </c>
      <c r="G109">
        <f t="shared" si="15"/>
        <v>500</v>
      </c>
      <c r="H109">
        <f t="shared" si="16"/>
        <v>4.8000000000000001E-2</v>
      </c>
    </row>
    <row r="110" spans="2:9">
      <c r="B110" t="s">
        <v>704</v>
      </c>
      <c r="C110">
        <v>40</v>
      </c>
      <c r="D110" t="s">
        <v>744</v>
      </c>
      <c r="E110">
        <v>2000</v>
      </c>
      <c r="F110">
        <v>50</v>
      </c>
      <c r="G110">
        <f t="shared" si="15"/>
        <v>500</v>
      </c>
      <c r="H110">
        <f t="shared" si="16"/>
        <v>0.08</v>
      </c>
    </row>
    <row r="111" spans="2:9">
      <c r="B111" t="s">
        <v>705</v>
      </c>
      <c r="C111">
        <v>80</v>
      </c>
      <c r="D111" t="s">
        <v>83</v>
      </c>
      <c r="E111">
        <v>8400</v>
      </c>
      <c r="F111">
        <v>50</v>
      </c>
      <c r="G111">
        <f t="shared" si="15"/>
        <v>500</v>
      </c>
      <c r="H111">
        <f t="shared" si="16"/>
        <v>0.16</v>
      </c>
    </row>
    <row r="112" spans="2:9">
      <c r="B112" t="s">
        <v>1136</v>
      </c>
      <c r="C112">
        <v>260</v>
      </c>
      <c r="D112" t="s">
        <v>83</v>
      </c>
      <c r="E112">
        <v>104000</v>
      </c>
      <c r="F112">
        <v>50</v>
      </c>
      <c r="G112">
        <f t="shared" si="15"/>
        <v>500</v>
      </c>
      <c r="H112">
        <f t="shared" si="16"/>
        <v>0.52</v>
      </c>
    </row>
    <row r="113" spans="2:8">
      <c r="B113" t="s">
        <v>1137</v>
      </c>
      <c r="C113">
        <v>190</v>
      </c>
      <c r="D113" t="s">
        <v>83</v>
      </c>
      <c r="E113">
        <v>76000</v>
      </c>
      <c r="F113">
        <v>50</v>
      </c>
      <c r="G113">
        <f t="shared" si="15"/>
        <v>500</v>
      </c>
      <c r="H113">
        <f t="shared" si="16"/>
        <v>0.38</v>
      </c>
    </row>
    <row r="114" spans="2:8">
      <c r="B114" t="s">
        <v>1138</v>
      </c>
      <c r="C114">
        <v>120</v>
      </c>
      <c r="D114" t="s">
        <v>36</v>
      </c>
      <c r="E114">
        <v>197340</v>
      </c>
      <c r="F114">
        <v>50</v>
      </c>
      <c r="G114">
        <f t="shared" si="15"/>
        <v>500</v>
      </c>
      <c r="H114">
        <f t="shared" si="16"/>
        <v>0.24</v>
      </c>
    </row>
    <row r="115" spans="2:8">
      <c r="B115" t="s">
        <v>1139</v>
      </c>
      <c r="C115">
        <v>3</v>
      </c>
      <c r="D115" t="s">
        <v>36</v>
      </c>
      <c r="E115">
        <v>10245</v>
      </c>
      <c r="F115">
        <v>50</v>
      </c>
      <c r="G115">
        <f t="shared" si="15"/>
        <v>500</v>
      </c>
      <c r="H115">
        <f t="shared" si="16"/>
        <v>6.0000000000000001E-3</v>
      </c>
    </row>
    <row r="116" spans="2:8">
      <c r="B116" t="s">
        <v>1140</v>
      </c>
      <c r="C116">
        <v>91</v>
      </c>
      <c r="D116" t="s">
        <v>83</v>
      </c>
      <c r="E116">
        <v>50050</v>
      </c>
      <c r="F116">
        <v>50</v>
      </c>
      <c r="G116">
        <f t="shared" si="15"/>
        <v>500</v>
      </c>
      <c r="H116">
        <f t="shared" si="16"/>
        <v>0.182</v>
      </c>
    </row>
    <row r="117" spans="2:8">
      <c r="B117" t="s">
        <v>711</v>
      </c>
      <c r="C117">
        <v>50</v>
      </c>
      <c r="D117" t="s">
        <v>744</v>
      </c>
      <c r="E117">
        <v>6000</v>
      </c>
      <c r="F117">
        <v>50</v>
      </c>
      <c r="G117">
        <f t="shared" si="15"/>
        <v>500</v>
      </c>
      <c r="H117">
        <f t="shared" si="16"/>
        <v>0.1</v>
      </c>
    </row>
    <row r="118" spans="2:8">
      <c r="B118" t="s">
        <v>712</v>
      </c>
      <c r="C118">
        <v>620</v>
      </c>
      <c r="D118" t="s">
        <v>83</v>
      </c>
      <c r="E118">
        <v>42780</v>
      </c>
      <c r="F118">
        <v>50</v>
      </c>
      <c r="G118">
        <f t="shared" si="15"/>
        <v>500</v>
      </c>
      <c r="H118">
        <f t="shared" si="16"/>
        <v>1.24</v>
      </c>
    </row>
    <row r="119" spans="2:8">
      <c r="B119" t="s">
        <v>1141</v>
      </c>
      <c r="C119">
        <v>567</v>
      </c>
      <c r="D119" t="s">
        <v>83</v>
      </c>
      <c r="E119">
        <v>50463</v>
      </c>
      <c r="F119">
        <v>50</v>
      </c>
      <c r="G119">
        <f t="shared" si="15"/>
        <v>500</v>
      </c>
      <c r="H119">
        <f t="shared" si="16"/>
        <v>1.1339999999999999</v>
      </c>
    </row>
    <row r="120" spans="2:8">
      <c r="B120" t="s">
        <v>1142</v>
      </c>
      <c r="C120">
        <v>1</v>
      </c>
      <c r="D120" t="s">
        <v>745</v>
      </c>
      <c r="E120">
        <v>45300</v>
      </c>
      <c r="F120">
        <v>0.1</v>
      </c>
      <c r="G120">
        <f t="shared" si="15"/>
        <v>1</v>
      </c>
      <c r="H120">
        <f t="shared" si="16"/>
        <v>1</v>
      </c>
    </row>
    <row r="123" spans="2:8">
      <c r="B123" t="s">
        <v>716</v>
      </c>
    </row>
    <row r="124" spans="2:8">
      <c r="B124" t="s">
        <v>1143</v>
      </c>
      <c r="C124">
        <v>761</v>
      </c>
      <c r="D124" t="s">
        <v>83</v>
      </c>
      <c r="E124">
        <v>190250</v>
      </c>
      <c r="F124">
        <v>50</v>
      </c>
      <c r="G124">
        <f>F124*$G$16</f>
        <v>500</v>
      </c>
      <c r="H124">
        <f>C124/G124</f>
        <v>1.522</v>
      </c>
    </row>
    <row r="125" spans="2:8">
      <c r="B125" t="s">
        <v>717</v>
      </c>
      <c r="C125">
        <v>90</v>
      </c>
      <c r="D125" t="s">
        <v>744</v>
      </c>
      <c r="E125">
        <v>6300</v>
      </c>
      <c r="F125">
        <v>50</v>
      </c>
      <c r="G125">
        <f>F125*$G$16</f>
        <v>500</v>
      </c>
      <c r="H125">
        <f>C125/G125</f>
        <v>0.18</v>
      </c>
    </row>
    <row r="126" spans="2:8">
      <c r="B126" t="s">
        <v>718</v>
      </c>
      <c r="C126">
        <v>44</v>
      </c>
      <c r="D126" t="s">
        <v>744</v>
      </c>
      <c r="E126">
        <v>15400</v>
      </c>
      <c r="F126">
        <v>50</v>
      </c>
      <c r="G126">
        <f>F126*$G$16</f>
        <v>500</v>
      </c>
      <c r="H126">
        <f>C126/G126</f>
        <v>8.7999999999999995E-2</v>
      </c>
    </row>
    <row r="127" spans="2:8">
      <c r="B127" t="s">
        <v>1144</v>
      </c>
      <c r="C127">
        <v>577</v>
      </c>
      <c r="D127" t="s">
        <v>83</v>
      </c>
      <c r="E127">
        <v>155790</v>
      </c>
      <c r="F127">
        <v>50</v>
      </c>
      <c r="G127">
        <f>F127*$G$16</f>
        <v>500</v>
      </c>
      <c r="H127">
        <f>C127/G127</f>
        <v>1.1539999999999999</v>
      </c>
    </row>
    <row r="130" spans="2:8">
      <c r="B130" t="s">
        <v>720</v>
      </c>
    </row>
    <row r="131" spans="2:8">
      <c r="B131" t="s">
        <v>1145</v>
      </c>
      <c r="C131">
        <v>19</v>
      </c>
      <c r="D131" t="s">
        <v>36</v>
      </c>
      <c r="E131">
        <v>18534.5</v>
      </c>
      <c r="F131">
        <v>50</v>
      </c>
      <c r="G131">
        <f t="shared" ref="G131:G136" si="17">F131*$G$16</f>
        <v>500</v>
      </c>
      <c r="H131">
        <f t="shared" ref="H131:H136" si="18">C131/G131</f>
        <v>3.7999999999999999E-2</v>
      </c>
    </row>
    <row r="132" spans="2:8">
      <c r="B132" t="s">
        <v>1146</v>
      </c>
      <c r="C132">
        <v>3</v>
      </c>
      <c r="D132" t="s">
        <v>36</v>
      </c>
      <c r="E132">
        <v>4026.75</v>
      </c>
      <c r="F132">
        <v>50</v>
      </c>
      <c r="G132">
        <f t="shared" si="17"/>
        <v>500</v>
      </c>
      <c r="H132">
        <f t="shared" si="18"/>
        <v>6.0000000000000001E-3</v>
      </c>
    </row>
    <row r="133" spans="2:8">
      <c r="B133" t="s">
        <v>775</v>
      </c>
      <c r="C133">
        <v>15</v>
      </c>
      <c r="D133" t="s">
        <v>35</v>
      </c>
      <c r="E133">
        <v>1950</v>
      </c>
      <c r="F133">
        <v>50</v>
      </c>
      <c r="G133">
        <f t="shared" si="17"/>
        <v>500</v>
      </c>
      <c r="H133">
        <f t="shared" si="18"/>
        <v>0.03</v>
      </c>
    </row>
    <row r="134" spans="2:8">
      <c r="B134" t="s">
        <v>723</v>
      </c>
      <c r="C134">
        <v>15</v>
      </c>
      <c r="D134" t="s">
        <v>83</v>
      </c>
      <c r="E134">
        <v>5700</v>
      </c>
      <c r="F134">
        <v>50</v>
      </c>
      <c r="G134">
        <f t="shared" si="17"/>
        <v>500</v>
      </c>
      <c r="H134">
        <f t="shared" si="18"/>
        <v>0.03</v>
      </c>
    </row>
    <row r="135" spans="2:8">
      <c r="B135" t="s">
        <v>724</v>
      </c>
      <c r="C135">
        <v>10</v>
      </c>
      <c r="D135" t="s">
        <v>83</v>
      </c>
      <c r="E135">
        <v>2700</v>
      </c>
      <c r="F135">
        <v>50</v>
      </c>
      <c r="G135">
        <f t="shared" si="17"/>
        <v>500</v>
      </c>
      <c r="H135">
        <f t="shared" si="18"/>
        <v>0.02</v>
      </c>
    </row>
    <row r="136" spans="2:8">
      <c r="B136" t="s">
        <v>725</v>
      </c>
      <c r="C136">
        <v>10</v>
      </c>
      <c r="D136" t="s">
        <v>744</v>
      </c>
      <c r="E136">
        <v>1000</v>
      </c>
      <c r="F136">
        <v>50</v>
      </c>
      <c r="G136">
        <f t="shared" si="17"/>
        <v>500</v>
      </c>
      <c r="H136">
        <f t="shared" si="18"/>
        <v>0.02</v>
      </c>
    </row>
    <row r="140" spans="2:8">
      <c r="B140" t="s">
        <v>777</v>
      </c>
    </row>
    <row r="141" spans="2:8">
      <c r="B141" t="s">
        <v>1147</v>
      </c>
      <c r="C141">
        <v>22</v>
      </c>
      <c r="D141" t="s">
        <v>35</v>
      </c>
      <c r="E141">
        <v>20900</v>
      </c>
      <c r="F141">
        <v>50</v>
      </c>
      <c r="G141">
        <f t="shared" ref="G141:G146" si="19">F141*$G$16</f>
        <v>500</v>
      </c>
      <c r="H141">
        <f t="shared" ref="H141:H146" si="20">C141/G141</f>
        <v>4.3999999999999997E-2</v>
      </c>
    </row>
    <row r="142" spans="2:8">
      <c r="B142" t="s">
        <v>1148</v>
      </c>
      <c r="C142">
        <v>21</v>
      </c>
      <c r="D142" t="s">
        <v>35</v>
      </c>
      <c r="E142">
        <v>9450</v>
      </c>
      <c r="F142">
        <v>50</v>
      </c>
      <c r="G142">
        <f t="shared" si="19"/>
        <v>500</v>
      </c>
      <c r="H142">
        <f t="shared" si="20"/>
        <v>4.2000000000000003E-2</v>
      </c>
    </row>
    <row r="143" spans="2:8">
      <c r="B143" t="s">
        <v>1149</v>
      </c>
      <c r="C143">
        <v>8</v>
      </c>
      <c r="D143" t="s">
        <v>35</v>
      </c>
      <c r="E143">
        <v>7200</v>
      </c>
      <c r="F143">
        <v>50</v>
      </c>
      <c r="G143">
        <f t="shared" si="19"/>
        <v>500</v>
      </c>
      <c r="H143">
        <f t="shared" si="20"/>
        <v>1.6E-2</v>
      </c>
    </row>
    <row r="144" spans="2:8">
      <c r="B144" t="s">
        <v>1150</v>
      </c>
      <c r="C144">
        <v>24</v>
      </c>
      <c r="D144" t="s">
        <v>35</v>
      </c>
      <c r="E144">
        <v>4080</v>
      </c>
      <c r="F144">
        <v>50</v>
      </c>
      <c r="G144">
        <f t="shared" si="19"/>
        <v>500</v>
      </c>
      <c r="H144">
        <f t="shared" si="20"/>
        <v>4.8000000000000001E-2</v>
      </c>
    </row>
    <row r="145" spans="2:8">
      <c r="B145" t="s">
        <v>1151</v>
      </c>
      <c r="C145">
        <v>1</v>
      </c>
      <c r="D145" t="s">
        <v>35</v>
      </c>
      <c r="E145">
        <v>4500</v>
      </c>
      <c r="F145">
        <v>50</v>
      </c>
      <c r="G145">
        <f t="shared" si="19"/>
        <v>500</v>
      </c>
      <c r="H145">
        <f t="shared" si="20"/>
        <v>2E-3</v>
      </c>
    </row>
    <row r="146" spans="2:8">
      <c r="B146" t="s">
        <v>1152</v>
      </c>
      <c r="C146">
        <v>1</v>
      </c>
      <c r="D146" t="s">
        <v>745</v>
      </c>
      <c r="E146">
        <v>11000</v>
      </c>
      <c r="F146">
        <v>50</v>
      </c>
      <c r="G146">
        <f t="shared" si="19"/>
        <v>500</v>
      </c>
      <c r="H146">
        <f t="shared" si="20"/>
        <v>2E-3</v>
      </c>
    </row>
    <row r="148" spans="2:8">
      <c r="B148" t="s">
        <v>1153</v>
      </c>
    </row>
    <row r="149" spans="2:8">
      <c r="B149" t="s">
        <v>1154</v>
      </c>
      <c r="C149">
        <v>44</v>
      </c>
      <c r="D149" t="s">
        <v>744</v>
      </c>
      <c r="E149">
        <v>5632</v>
      </c>
      <c r="F149">
        <v>50</v>
      </c>
      <c r="G149">
        <f>F149*$G$16</f>
        <v>500</v>
      </c>
      <c r="H149">
        <f>C149/G149</f>
        <v>8.7999999999999995E-2</v>
      </c>
    </row>
    <row r="150" spans="2:8">
      <c r="B150" t="s">
        <v>1155</v>
      </c>
      <c r="C150">
        <v>44</v>
      </c>
      <c r="D150" t="s">
        <v>744</v>
      </c>
      <c r="E150">
        <v>7040</v>
      </c>
      <c r="F150">
        <v>50</v>
      </c>
      <c r="G150">
        <f>F150*$G$16</f>
        <v>500</v>
      </c>
      <c r="H150">
        <f>C150/G150</f>
        <v>8.7999999999999995E-2</v>
      </c>
    </row>
    <row r="151" spans="2:8">
      <c r="B151" t="s">
        <v>1156</v>
      </c>
      <c r="C151">
        <v>5</v>
      </c>
      <c r="D151" t="s">
        <v>35</v>
      </c>
      <c r="E151">
        <v>2250</v>
      </c>
      <c r="F151">
        <v>50</v>
      </c>
      <c r="G151">
        <f>F151*$G$16</f>
        <v>500</v>
      </c>
      <c r="H151">
        <f>C151/G151</f>
        <v>0.01</v>
      </c>
    </row>
    <row r="152" spans="2:8">
      <c r="B152" t="s">
        <v>1157</v>
      </c>
      <c r="C152">
        <v>1</v>
      </c>
      <c r="D152" t="s">
        <v>745</v>
      </c>
      <c r="E152">
        <v>3000</v>
      </c>
      <c r="F152">
        <v>50</v>
      </c>
      <c r="G152">
        <f>F152*$G$16</f>
        <v>500</v>
      </c>
      <c r="H152">
        <f>C152/G152</f>
        <v>2E-3</v>
      </c>
    </row>
    <row r="154" spans="2:8">
      <c r="B154" t="s">
        <v>1158</v>
      </c>
    </row>
    <row r="155" spans="2:8">
      <c r="B155" t="s">
        <v>1159</v>
      </c>
      <c r="C155">
        <v>1</v>
      </c>
      <c r="D155" t="s">
        <v>35</v>
      </c>
      <c r="E155">
        <v>1500</v>
      </c>
      <c r="F155">
        <v>50</v>
      </c>
      <c r="G155">
        <f>F155*$G$16</f>
        <v>500</v>
      </c>
      <c r="H155">
        <f>C155/G155</f>
        <v>2E-3</v>
      </c>
    </row>
    <row r="156" spans="2:8">
      <c r="B156" t="s">
        <v>1160</v>
      </c>
      <c r="C156">
        <v>1</v>
      </c>
      <c r="D156" t="s">
        <v>35</v>
      </c>
      <c r="E156">
        <v>5000</v>
      </c>
      <c r="F156">
        <v>50</v>
      </c>
      <c r="G156">
        <f>F156*$G$16</f>
        <v>500</v>
      </c>
      <c r="H156">
        <f>C156/G156</f>
        <v>2E-3</v>
      </c>
    </row>
    <row r="157" spans="2:8">
      <c r="B157" t="s">
        <v>1161</v>
      </c>
      <c r="C157">
        <v>1</v>
      </c>
      <c r="D157" t="s">
        <v>35</v>
      </c>
      <c r="E157">
        <v>5000</v>
      </c>
      <c r="F157">
        <v>50</v>
      </c>
      <c r="G157">
        <f>F157*$G$16</f>
        <v>500</v>
      </c>
      <c r="H157">
        <f>C157/G157</f>
        <v>2E-3</v>
      </c>
    </row>
    <row r="158" spans="2:8">
      <c r="B158" t="s">
        <v>1162</v>
      </c>
      <c r="C158">
        <v>2</v>
      </c>
      <c r="D158" t="s">
        <v>35</v>
      </c>
      <c r="E158">
        <v>9000</v>
      </c>
      <c r="F158">
        <v>50</v>
      </c>
      <c r="G158">
        <f>F158*$G$16</f>
        <v>500</v>
      </c>
      <c r="H158">
        <f>C158/G158</f>
        <v>4.0000000000000001E-3</v>
      </c>
    </row>
    <row r="159" spans="2:8">
      <c r="B159" t="s">
        <v>1163</v>
      </c>
      <c r="C159">
        <v>13</v>
      </c>
      <c r="D159" t="s">
        <v>35</v>
      </c>
      <c r="E159">
        <v>32500</v>
      </c>
      <c r="F159">
        <v>50</v>
      </c>
      <c r="G159">
        <f>F159*$G$16</f>
        <v>500</v>
      </c>
      <c r="H159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view="pageBreakPreview" zoomScale="95" zoomScaleNormal="93" workbookViewId="0">
      <selection activeCell="B17" sqref="B17"/>
    </sheetView>
  </sheetViews>
  <sheetFormatPr defaultRowHeight="21.75"/>
  <cols>
    <col min="1" max="1" width="11" customWidth="1"/>
    <col min="2" max="2" width="59.140625" customWidth="1"/>
    <col min="3" max="3" width="24" customWidth="1"/>
    <col min="4" max="4" width="17.5703125" customWidth="1"/>
  </cols>
  <sheetData>
    <row r="1" spans="1:4" ht="22.5" customHeight="1">
      <c r="A1" t="e">
        <f>แบบปร.4.1A!#REF!</f>
        <v>#REF!</v>
      </c>
    </row>
    <row r="2" spans="1:4" ht="22.5" customHeight="1">
      <c r="A2" t="e">
        <f>แบบปร.4.1A!#REF!</f>
        <v>#REF!</v>
      </c>
      <c r="C2" t="e">
        <f>แบบปร.4.1A!#REF!</f>
        <v>#REF!</v>
      </c>
    </row>
    <row r="3" spans="1:4" ht="22.5" customHeight="1">
      <c r="A3" t="e">
        <f>แบบปร.4.1A!#REF!</f>
        <v>#REF!</v>
      </c>
      <c r="C3" t="e">
        <f>แบบปร.4.1A!#REF!</f>
        <v>#REF!</v>
      </c>
    </row>
    <row r="4" spans="1:4" ht="22.5" customHeight="1">
      <c r="A4" t="e">
        <f>แบบปร.4.1A!#REF!</f>
        <v>#REF!</v>
      </c>
      <c r="C4" t="e">
        <f>แบบปร.4.1A!#REF!</f>
        <v>#REF!</v>
      </c>
      <c r="D4" t="e">
        <f>แบบปร.4.1A!#REF!</f>
        <v>#REF!</v>
      </c>
    </row>
    <row r="5" spans="1:4">
      <c r="A5" s="459" t="s">
        <v>91</v>
      </c>
      <c r="B5" s="459" t="s">
        <v>0</v>
      </c>
      <c r="C5" t="s">
        <v>92</v>
      </c>
      <c r="D5" s="459" t="s">
        <v>12</v>
      </c>
    </row>
    <row r="6" spans="1:4">
      <c r="A6" s="459"/>
      <c r="B6" s="459"/>
      <c r="C6" t="s">
        <v>93</v>
      </c>
      <c r="D6" s="459"/>
    </row>
    <row r="28" spans="2:2">
      <c r="B28" t="s">
        <v>94</v>
      </c>
    </row>
    <row r="29" spans="2:2">
      <c r="B29" t="s">
        <v>95</v>
      </c>
    </row>
    <row r="31" spans="2:2">
      <c r="B31" t="s">
        <v>96</v>
      </c>
    </row>
    <row r="32" spans="2:2">
      <c r="B32" t="s">
        <v>95</v>
      </c>
    </row>
    <row r="34" spans="2:2">
      <c r="B34" t="s">
        <v>96</v>
      </c>
    </row>
    <row r="35" spans="2:2">
      <c r="B35" t="s">
        <v>95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15</vt:i4>
      </vt:variant>
    </vt:vector>
  </HeadingPairs>
  <TitlesOfParts>
    <vt:vector size="32" baseType="lpstr">
      <vt:lpstr>ปร.1</vt:lpstr>
      <vt:lpstr>ปร.2</vt:lpstr>
      <vt:lpstr>ปร.3</vt:lpstr>
      <vt:lpstr>แบบปร.6 A</vt:lpstr>
      <vt:lpstr>แบบปร.5.1 A</vt:lpstr>
      <vt:lpstr>แบบปร.5.2 ครุภัณฑ์ A</vt:lpstr>
      <vt:lpstr>แบบปร.4.1A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แบบปร.4.2 ครุภัณฑ์ A</vt:lpstr>
      <vt:lpstr>ค่าวัสดุมวลรวม</vt:lpstr>
      <vt:lpstr>ปรับลด Truus</vt:lpstr>
      <vt:lpstr>factor f</vt:lpstr>
      <vt:lpstr>'factor f'!ftable</vt:lpstr>
      <vt:lpstr>แบบปร.4.1A!Print_Area</vt:lpstr>
      <vt:lpstr>'แบบปร.4.2 ครุภัณฑ์ A'!Print_Area</vt:lpstr>
      <vt:lpstr>'แบบปร.5.1 A'!Print_Area</vt:lpstr>
      <vt:lpstr>'แบบปร.5.2 ครุภัณฑ์ A'!Print_Area</vt:lpstr>
      <vt:lpstr>'แบบปร.6 A'!Print_Area</vt:lpstr>
      <vt:lpstr>ปร.6!Print_Area</vt:lpstr>
      <vt:lpstr>'ปรับลด Truus'!Print_Area</vt:lpstr>
      <vt:lpstr>แบบปร.4.1A!Print_Titles</vt:lpstr>
      <vt:lpstr>'แบบปร.4.2 ครุภัณฑ์ A'!Print_Titles</vt:lpstr>
      <vt:lpstr>ปร.1!Print_Titles</vt:lpstr>
      <vt:lpstr>ปร.2!Print_Titles</vt:lpstr>
      <vt:lpstr>ปร.3!Print_Titles</vt:lpstr>
      <vt:lpstr>'ปรับลด Truus'!Print_Titles</vt:lpstr>
      <vt:lpstr>tablef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Aongpavo</cp:lastModifiedBy>
  <cp:lastPrinted>2018-07-23T02:03:54Z</cp:lastPrinted>
  <dcterms:created xsi:type="dcterms:W3CDTF">2003-03-04T02:40:09Z</dcterms:created>
  <dcterms:modified xsi:type="dcterms:W3CDTF">2018-07-23T02:20:07Z</dcterms:modified>
</cp:coreProperties>
</file>