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1005" windowWidth="15225" windowHeight="8190" tabRatio="865" firstSheet="9" activeTab="12"/>
  </bookViews>
  <sheets>
    <sheet name="ปร.1" sheetId="6" state="hidden" r:id="rId1"/>
    <sheet name="ปร.2" sheetId="5" state="hidden" r:id="rId2"/>
    <sheet name="ปร.3" sheetId="11" state="hidden" r:id="rId3"/>
    <sheet name="แบ่งงวด" sheetId="20" state="hidden" r:id="rId4"/>
    <sheet name="ปร.6" sheetId="12" state="hidden" r:id="rId5"/>
    <sheet name="BOQ ผู้ออกแบบ" sheetId="17" state="hidden" r:id="rId6"/>
    <sheet name="แผนงาน" sheetId="19" state="hidden" r:id="rId7"/>
    <sheet name="หาค่า F" sheetId="9" state="hidden" r:id="rId8"/>
    <sheet name="ข้อกำหนดการใช้งาน" sheetId="13" state="hidden" r:id="rId9"/>
    <sheet name="แบบปร.6 B " sheetId="28" r:id="rId10"/>
    <sheet name="แบบปร.5.1 B" sheetId="29" r:id="rId11"/>
    <sheet name="แบบปร.5.2 ครุภัณฑ์ B" sheetId="30" r:id="rId12"/>
    <sheet name="แบบปร.4.1 B" sheetId="31" r:id="rId13"/>
    <sheet name="แบบปร.4.2 ครุภัณฑ์ B" sheetId="32" r:id="rId14"/>
    <sheet name="ปรับลด Truus" sheetId="22" state="hidden" r:id="rId15"/>
  </sheets>
  <externalReferences>
    <externalReference r:id="rId16"/>
    <externalReference r:id="rId17"/>
  </externalReferences>
  <definedNames>
    <definedName name="_day1" localSheetId="12">#REF!</definedName>
    <definedName name="_day1" localSheetId="13">#REF!</definedName>
    <definedName name="_day1" localSheetId="10">#REF!</definedName>
    <definedName name="_day1" localSheetId="11">#REF!</definedName>
    <definedName name="_day1" localSheetId="9">#REF!</definedName>
    <definedName name="_day1" localSheetId="14">#REF!</definedName>
    <definedName name="_day1">#REF!</definedName>
    <definedName name="_day10" localSheetId="12">#REF!</definedName>
    <definedName name="_day10" localSheetId="13">#REF!</definedName>
    <definedName name="_day10" localSheetId="10">#REF!</definedName>
    <definedName name="_day10" localSheetId="11">#REF!</definedName>
    <definedName name="_day10" localSheetId="9">#REF!</definedName>
    <definedName name="_day10" localSheetId="14">#REF!</definedName>
    <definedName name="_day10">#REF!</definedName>
    <definedName name="_day11" localSheetId="12">#REF!</definedName>
    <definedName name="_day11" localSheetId="13">#REF!</definedName>
    <definedName name="_day11" localSheetId="10">#REF!</definedName>
    <definedName name="_day11" localSheetId="11">#REF!</definedName>
    <definedName name="_day11" localSheetId="9">#REF!</definedName>
    <definedName name="_day11" localSheetId="14">#REF!</definedName>
    <definedName name="_day11">#REF!</definedName>
    <definedName name="_day12" localSheetId="12">#REF!</definedName>
    <definedName name="_day12" localSheetId="13">#REF!</definedName>
    <definedName name="_day12" localSheetId="10">#REF!</definedName>
    <definedName name="_day12" localSheetId="11">#REF!</definedName>
    <definedName name="_day12" localSheetId="9">#REF!</definedName>
    <definedName name="_day12" localSheetId="14">#REF!</definedName>
    <definedName name="_day12">#REF!</definedName>
    <definedName name="_day13" localSheetId="12">#REF!</definedName>
    <definedName name="_day13" localSheetId="13">#REF!</definedName>
    <definedName name="_day13" localSheetId="10">#REF!</definedName>
    <definedName name="_day13" localSheetId="11">#REF!</definedName>
    <definedName name="_day13" localSheetId="9">#REF!</definedName>
    <definedName name="_day13" localSheetId="14">#REF!</definedName>
    <definedName name="_day13">#REF!</definedName>
    <definedName name="_day19" localSheetId="12">#REF!</definedName>
    <definedName name="_day19" localSheetId="13">#REF!</definedName>
    <definedName name="_day19" localSheetId="10">#REF!</definedName>
    <definedName name="_day19" localSheetId="11">#REF!</definedName>
    <definedName name="_day19" localSheetId="9">#REF!</definedName>
    <definedName name="_day19" localSheetId="14">#REF!</definedName>
    <definedName name="_day19">#REF!</definedName>
    <definedName name="_day2" localSheetId="12">#REF!</definedName>
    <definedName name="_day2" localSheetId="13">#REF!</definedName>
    <definedName name="_day2" localSheetId="10">#REF!</definedName>
    <definedName name="_day2" localSheetId="11">#REF!</definedName>
    <definedName name="_day2" localSheetId="9">#REF!</definedName>
    <definedName name="_day2" localSheetId="14">#REF!</definedName>
    <definedName name="_day2">#REF!</definedName>
    <definedName name="_day3" localSheetId="12">#REF!</definedName>
    <definedName name="_day3" localSheetId="13">#REF!</definedName>
    <definedName name="_day3" localSheetId="10">#REF!</definedName>
    <definedName name="_day3" localSheetId="11">#REF!</definedName>
    <definedName name="_day3" localSheetId="9">#REF!</definedName>
    <definedName name="_day3" localSheetId="14">#REF!</definedName>
    <definedName name="_day3">#REF!</definedName>
    <definedName name="_day4" localSheetId="12">#REF!</definedName>
    <definedName name="_day4" localSheetId="13">#REF!</definedName>
    <definedName name="_day4" localSheetId="10">#REF!</definedName>
    <definedName name="_day4" localSheetId="11">#REF!</definedName>
    <definedName name="_day4" localSheetId="9">#REF!</definedName>
    <definedName name="_day4" localSheetId="14">#REF!</definedName>
    <definedName name="_day4">#REF!</definedName>
    <definedName name="_day5" localSheetId="12">#REF!</definedName>
    <definedName name="_day5" localSheetId="13">#REF!</definedName>
    <definedName name="_day5" localSheetId="10">#REF!</definedName>
    <definedName name="_day5" localSheetId="11">#REF!</definedName>
    <definedName name="_day5" localSheetId="9">#REF!</definedName>
    <definedName name="_day5" localSheetId="14">#REF!</definedName>
    <definedName name="_day5">#REF!</definedName>
    <definedName name="_day6" localSheetId="12">#REF!</definedName>
    <definedName name="_day6" localSheetId="13">#REF!</definedName>
    <definedName name="_day6" localSheetId="10">#REF!</definedName>
    <definedName name="_day6" localSheetId="11">#REF!</definedName>
    <definedName name="_day6" localSheetId="9">#REF!</definedName>
    <definedName name="_day6" localSheetId="14">#REF!</definedName>
    <definedName name="_day6">#REF!</definedName>
    <definedName name="_day7" localSheetId="12">#REF!</definedName>
    <definedName name="_day7" localSheetId="13">#REF!</definedName>
    <definedName name="_day7" localSheetId="10">#REF!</definedName>
    <definedName name="_day7" localSheetId="11">#REF!</definedName>
    <definedName name="_day7" localSheetId="9">#REF!</definedName>
    <definedName name="_day7" localSheetId="14">#REF!</definedName>
    <definedName name="_day7">#REF!</definedName>
    <definedName name="_day8" localSheetId="12">#REF!</definedName>
    <definedName name="_day8" localSheetId="13">#REF!</definedName>
    <definedName name="_day8" localSheetId="10">#REF!</definedName>
    <definedName name="_day8" localSheetId="11">#REF!</definedName>
    <definedName name="_day8" localSheetId="9">#REF!</definedName>
    <definedName name="_day8" localSheetId="14">#REF!</definedName>
    <definedName name="_day8">#REF!</definedName>
    <definedName name="_day9" localSheetId="12">#REF!</definedName>
    <definedName name="_day9" localSheetId="13">#REF!</definedName>
    <definedName name="_day9" localSheetId="10">#REF!</definedName>
    <definedName name="_day9" localSheetId="11">#REF!</definedName>
    <definedName name="_day9" localSheetId="9">#REF!</definedName>
    <definedName name="_day9" localSheetId="14">#REF!</definedName>
    <definedName name="_day9">#REF!</definedName>
    <definedName name="a">#REF!</definedName>
    <definedName name="BuiltIn_AutoFilter___1">#REF!</definedName>
    <definedName name="C_">#N/A</definedName>
    <definedName name="Cat_C">#REF!</definedName>
    <definedName name="Cat_D">#REF!</definedName>
    <definedName name="Cat_E">#REF!</definedName>
    <definedName name="Cat_F">#REF!</definedName>
    <definedName name="Cat_G">#REF!</definedName>
    <definedName name="Cat_H">#REF!</definedName>
    <definedName name="Cat_Z">#REF!</definedName>
    <definedName name="cost1" localSheetId="12">#REF!</definedName>
    <definedName name="cost1" localSheetId="13">#REF!</definedName>
    <definedName name="cost1" localSheetId="10">#REF!</definedName>
    <definedName name="cost1" localSheetId="11">#REF!</definedName>
    <definedName name="cost1" localSheetId="9">#REF!</definedName>
    <definedName name="cost1" localSheetId="14">#REF!</definedName>
    <definedName name="cost1">#REF!</definedName>
    <definedName name="cost10" localSheetId="12">#REF!</definedName>
    <definedName name="cost10" localSheetId="13">#REF!</definedName>
    <definedName name="cost10" localSheetId="10">#REF!</definedName>
    <definedName name="cost10" localSheetId="11">#REF!</definedName>
    <definedName name="cost10" localSheetId="9">#REF!</definedName>
    <definedName name="cost10" localSheetId="14">#REF!</definedName>
    <definedName name="cost10">#REF!</definedName>
    <definedName name="cost11" localSheetId="12">#REF!</definedName>
    <definedName name="cost11" localSheetId="13">#REF!</definedName>
    <definedName name="cost11" localSheetId="10">#REF!</definedName>
    <definedName name="cost11" localSheetId="11">#REF!</definedName>
    <definedName name="cost11" localSheetId="9">#REF!</definedName>
    <definedName name="cost11" localSheetId="14">#REF!</definedName>
    <definedName name="cost11">#REF!</definedName>
    <definedName name="cost12" localSheetId="12">#REF!</definedName>
    <definedName name="cost12" localSheetId="13">#REF!</definedName>
    <definedName name="cost12" localSheetId="10">#REF!</definedName>
    <definedName name="cost12" localSheetId="11">#REF!</definedName>
    <definedName name="cost12" localSheetId="9">#REF!</definedName>
    <definedName name="cost12" localSheetId="14">#REF!</definedName>
    <definedName name="cost12">#REF!</definedName>
    <definedName name="cost13" localSheetId="12">#REF!</definedName>
    <definedName name="cost13" localSheetId="13">#REF!</definedName>
    <definedName name="cost13" localSheetId="10">#REF!</definedName>
    <definedName name="cost13" localSheetId="11">#REF!</definedName>
    <definedName name="cost13" localSheetId="9">#REF!</definedName>
    <definedName name="cost13" localSheetId="14">#REF!</definedName>
    <definedName name="cost13">#REF!</definedName>
    <definedName name="cost2" localSheetId="12">#REF!</definedName>
    <definedName name="cost2" localSheetId="13">#REF!</definedName>
    <definedName name="cost2" localSheetId="10">#REF!</definedName>
    <definedName name="cost2" localSheetId="11">#REF!</definedName>
    <definedName name="cost2" localSheetId="9">#REF!</definedName>
    <definedName name="cost2" localSheetId="14">#REF!</definedName>
    <definedName name="cost2">#REF!</definedName>
    <definedName name="cost3" localSheetId="12">#REF!</definedName>
    <definedName name="cost3" localSheetId="13">#REF!</definedName>
    <definedName name="cost3" localSheetId="10">#REF!</definedName>
    <definedName name="cost3" localSheetId="11">#REF!</definedName>
    <definedName name="cost3" localSheetId="9">#REF!</definedName>
    <definedName name="cost3" localSheetId="14">#REF!</definedName>
    <definedName name="cost3">#REF!</definedName>
    <definedName name="cost4" localSheetId="12">#REF!</definedName>
    <definedName name="cost4" localSheetId="13">#REF!</definedName>
    <definedName name="cost4" localSheetId="10">#REF!</definedName>
    <definedName name="cost4" localSheetId="11">#REF!</definedName>
    <definedName name="cost4" localSheetId="9">#REF!</definedName>
    <definedName name="cost4" localSheetId="14">#REF!</definedName>
    <definedName name="cost4">#REF!</definedName>
    <definedName name="cost5" localSheetId="12">#REF!</definedName>
    <definedName name="cost5" localSheetId="13">#REF!</definedName>
    <definedName name="cost5" localSheetId="10">#REF!</definedName>
    <definedName name="cost5" localSheetId="11">#REF!</definedName>
    <definedName name="cost5" localSheetId="9">#REF!</definedName>
    <definedName name="cost5" localSheetId="14">#REF!</definedName>
    <definedName name="cost5">#REF!</definedName>
    <definedName name="cost6" localSheetId="12">#REF!</definedName>
    <definedName name="cost6" localSheetId="13">#REF!</definedName>
    <definedName name="cost6" localSheetId="10">#REF!</definedName>
    <definedName name="cost6" localSheetId="11">#REF!</definedName>
    <definedName name="cost6" localSheetId="9">#REF!</definedName>
    <definedName name="cost6" localSheetId="14">#REF!</definedName>
    <definedName name="cost6">#REF!</definedName>
    <definedName name="cost7" localSheetId="12">#REF!</definedName>
    <definedName name="cost7" localSheetId="13">#REF!</definedName>
    <definedName name="cost7" localSheetId="10">#REF!</definedName>
    <definedName name="cost7" localSheetId="11">#REF!</definedName>
    <definedName name="cost7" localSheetId="9">#REF!</definedName>
    <definedName name="cost7" localSheetId="14">#REF!</definedName>
    <definedName name="cost7">#REF!</definedName>
    <definedName name="cost8" localSheetId="12">#REF!</definedName>
    <definedName name="cost8" localSheetId="13">#REF!</definedName>
    <definedName name="cost8" localSheetId="10">#REF!</definedName>
    <definedName name="cost8" localSheetId="11">#REF!</definedName>
    <definedName name="cost8" localSheetId="9">#REF!</definedName>
    <definedName name="cost8" localSheetId="14">#REF!</definedName>
    <definedName name="cost8">#REF!</definedName>
    <definedName name="cost9" localSheetId="12">#REF!</definedName>
    <definedName name="cost9" localSheetId="13">#REF!</definedName>
    <definedName name="cost9" localSheetId="10">#REF!</definedName>
    <definedName name="cost9" localSheetId="11">#REF!</definedName>
    <definedName name="cost9" localSheetId="9">#REF!</definedName>
    <definedName name="cost9" localSheetId="14">#REF!</definedName>
    <definedName name="cost9">#REF!</definedName>
    <definedName name="D">#N/A</definedName>
    <definedName name="e">#REF!</definedName>
    <definedName name="eec">#REF!</definedName>
    <definedName name="f">#REF!</definedName>
    <definedName name="factor_table">#REF!</definedName>
    <definedName name="ie">#REF!</definedName>
    <definedName name="l">#REF!</definedName>
    <definedName name="LLOOO" localSheetId="12">#REF!</definedName>
    <definedName name="LLOOO" localSheetId="13">#REF!</definedName>
    <definedName name="LLOOO" localSheetId="10">#REF!</definedName>
    <definedName name="LLOOO" localSheetId="11">#REF!</definedName>
    <definedName name="LLOOO" localSheetId="9">#REF!</definedName>
    <definedName name="LLOOO" localSheetId="14">#REF!</definedName>
    <definedName name="LLOOO">#REF!</definedName>
    <definedName name="nuy">#REF!</definedName>
    <definedName name="PercentA">#REF!</definedName>
    <definedName name="_xlnm.Print_Area" localSheetId="12">'แบบปร.4.1 B'!$A$1:$K$185</definedName>
    <definedName name="_xlnm.Print_Area" localSheetId="13">'แบบปร.4.2 ครุภัณฑ์ B'!$A$1:$K$136</definedName>
    <definedName name="_xlnm.Print_Area" localSheetId="10">'แบบปร.5.1 B'!$A$1:$H$45</definedName>
    <definedName name="_xlnm.Print_Area" localSheetId="11">'แบบปร.5.2 ครุภัณฑ์ B'!$A$1:$F$44</definedName>
    <definedName name="_xlnm.Print_Area" localSheetId="9">'แบบปร.6 B '!$A$1:$F$41</definedName>
    <definedName name="_xlnm.Print_Area" localSheetId="4">ปร.6!$A$1:$D$35</definedName>
    <definedName name="_xlnm.Print_Area" localSheetId="14">'ปรับลด Truus'!$A$1:$Q$50</definedName>
    <definedName name="_xlnm.Print_Area" localSheetId="7">#REF!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0">#REF!</definedName>
    <definedName name="PRINT_AREA_MI" localSheetId="11">#REF!</definedName>
    <definedName name="PRINT_AREA_MI" localSheetId="9">#REF!</definedName>
    <definedName name="PRINT_AREA_MI" localSheetId="14">#REF!</definedName>
    <definedName name="PRINT_AREA_MI">#REF!</definedName>
    <definedName name="_xlnm.Print_Titles" localSheetId="12">'แบบปร.4.1 B'!$1:$8</definedName>
    <definedName name="_xlnm.Print_Titles" localSheetId="13">'แบบปร.4.2 ครุภัณฑ์ B'!$1:$8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14">'ปรับลด Truus'!$1:$6</definedName>
    <definedName name="s">#REF!</definedName>
    <definedName name="กกกกก" localSheetId="12">#REF!</definedName>
    <definedName name="กกกกก" localSheetId="13">#REF!</definedName>
    <definedName name="กกกกก" localSheetId="10">#REF!</definedName>
    <definedName name="กกกกก" localSheetId="11">#REF!</definedName>
    <definedName name="กกกกก" localSheetId="9">#REF!</definedName>
    <definedName name="กกกกก" localSheetId="14">#REF!</definedName>
    <definedName name="กกกกก">#REF!</definedName>
    <definedName name="งานทั่วไป" localSheetId="12">[1]ภูมิทัศน์!#REF!</definedName>
    <definedName name="งานทั่วไป" localSheetId="13">[1]ภูมิทัศน์!#REF!</definedName>
    <definedName name="งานทั่วไป" localSheetId="10">[1]ภูมิทัศน์!#REF!</definedName>
    <definedName name="งานทั่วไป" localSheetId="11">[1]ภูมิทัศน์!#REF!</definedName>
    <definedName name="งานทั่วไป" localSheetId="9">[1]ภูมิทัศน์!#REF!</definedName>
    <definedName name="งานทั่วไป" localSheetId="14">[1]ภูมิทัศน์!#REF!</definedName>
    <definedName name="งานทั่วไป">[1]ภูมิทัศน์!#REF!</definedName>
    <definedName name="งานบัวเชิงผนัง" localSheetId="12">[1]ภูมิทัศน์!#REF!</definedName>
    <definedName name="งานบัวเชิงผนัง" localSheetId="13">[1]ภูมิทัศน์!#REF!</definedName>
    <definedName name="งานบัวเชิงผนัง" localSheetId="10">[1]ภูมิทัศน์!#REF!</definedName>
    <definedName name="งานบัวเชิงผนัง" localSheetId="11">[1]ภูมิทัศน์!#REF!</definedName>
    <definedName name="งานบัวเชิงผนัง" localSheetId="9">[1]ภูมิทัศน์!#REF!</definedName>
    <definedName name="งานบัวเชิงผนัง" localSheetId="14">[1]ภูมิทัศน์!#REF!</definedName>
    <definedName name="งานบัวเชิงผนัง">[1]ภูมิทัศน์!#REF!</definedName>
    <definedName name="งานประตูหน้าต่าง" localSheetId="12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10">[1]ภูมิทัศน์!#REF!</definedName>
    <definedName name="งานประตูหน้าต่าง" localSheetId="11">[1]ภูมิทัศน์!#REF!</definedName>
    <definedName name="งานประตูหน้าต่าง" localSheetId="9">[1]ภูมิทัศน์!#REF!</definedName>
    <definedName name="งานประตูหน้าต่าง" localSheetId="14">[1]ภูมิทัศน์!#REF!</definedName>
    <definedName name="งานประตูหน้าต่าง">[1]ภูมิทัศน์!#REF!</definedName>
    <definedName name="งานผนัง" localSheetId="12">[1]ภูมิทัศน์!#REF!</definedName>
    <definedName name="งานผนัง" localSheetId="13">[1]ภูมิทัศน์!#REF!</definedName>
    <definedName name="งานผนัง" localSheetId="10">[1]ภูมิทัศน์!#REF!</definedName>
    <definedName name="งานผนัง" localSheetId="11">[1]ภูมิทัศน์!#REF!</definedName>
    <definedName name="งานผนัง" localSheetId="9">[1]ภูมิทัศน์!#REF!</definedName>
    <definedName name="งานผนัง" localSheetId="14">[1]ภูมิทัศน์!#REF!</definedName>
    <definedName name="งานผนัง">[1]ภูมิทัศน์!#REF!</definedName>
    <definedName name="งานฝ้าเพดาน" localSheetId="12">[1]ภูมิทัศน์!#REF!</definedName>
    <definedName name="งานฝ้าเพดาน" localSheetId="13">[1]ภูมิทัศน์!#REF!</definedName>
    <definedName name="งานฝ้าเพดาน" localSheetId="10">[1]ภูมิทัศน์!#REF!</definedName>
    <definedName name="งานฝ้าเพดาน" localSheetId="11">[1]ภูมิทัศน์!#REF!</definedName>
    <definedName name="งานฝ้าเพดาน" localSheetId="9">[1]ภูมิทัศน์!#REF!</definedName>
    <definedName name="งานฝ้าเพดาน" localSheetId="14">[1]ภูมิทัศน์!#REF!</definedName>
    <definedName name="งานฝ้าเพดาน">[1]ภูมิทัศน์!#REF!</definedName>
    <definedName name="งานพื้น" localSheetId="12">[1]ภูมิทัศน์!#REF!</definedName>
    <definedName name="งานพื้น" localSheetId="13">[1]ภูมิทัศน์!#REF!</definedName>
    <definedName name="งานพื้น" localSheetId="10">[1]ภูมิทัศน์!#REF!</definedName>
    <definedName name="งานพื้น" localSheetId="11">[1]ภูมิทัศน์!#REF!</definedName>
    <definedName name="งานพื้น" localSheetId="9">[1]ภูมิทัศน์!#REF!</definedName>
    <definedName name="งานพื้น" localSheetId="14">[1]ภูมิทัศน์!#REF!</definedName>
    <definedName name="งานพื้น">[1]ภูมิทัศน์!#REF!</definedName>
    <definedName name="งานสุขภัณฑ์" localSheetId="12">[1]ภูมิทัศน์!#REF!</definedName>
    <definedName name="งานสุขภัณฑ์" localSheetId="13">[1]ภูมิทัศน์!#REF!</definedName>
    <definedName name="งานสุขภัณฑ์" localSheetId="10">[1]ภูมิทัศน์!#REF!</definedName>
    <definedName name="งานสุขภัณฑ์" localSheetId="11">[1]ภูมิทัศน์!#REF!</definedName>
    <definedName name="งานสุขภัณฑ์" localSheetId="9">[1]ภูมิทัศน์!#REF!</definedName>
    <definedName name="งานสุขภัณฑ์" localSheetId="14">[1]ภูมิทัศน์!#REF!</definedName>
    <definedName name="งานสุขภัณฑ์">[1]ภูมิทัศน์!#REF!</definedName>
    <definedName name="งานหลังคา" localSheetId="12">[1]ภูมิทัศน์!#REF!</definedName>
    <definedName name="งานหลังคา" localSheetId="13">[1]ภูมิทัศน์!#REF!</definedName>
    <definedName name="งานหลังคา" localSheetId="10">[1]ภูมิทัศน์!#REF!</definedName>
    <definedName name="งานหลังคา" localSheetId="11">[1]ภูมิทัศน์!#REF!</definedName>
    <definedName name="งานหลังคา" localSheetId="9">[1]ภูมิทัศน์!#REF!</definedName>
    <definedName name="งานหลังคา" localSheetId="14">[1]ภูมิทัศน์!#REF!</definedName>
    <definedName name="งานหลังคา">[1]ภูมิทัศน์!#REF!</definedName>
    <definedName name="จัดสร้าง" localSheetId="12">#REF!</definedName>
    <definedName name="จัดสร้าง" localSheetId="13">#REF!</definedName>
    <definedName name="จัดสร้าง" localSheetId="10">#REF!</definedName>
    <definedName name="จัดสร้าง" localSheetId="11">#REF!</definedName>
    <definedName name="จัดสร้าง" localSheetId="9">#REF!</definedName>
    <definedName name="จัดสร้าง" localSheetId="14">#REF!</definedName>
    <definedName name="จัดสร้าง">#REF!</definedName>
    <definedName name="ใช่" localSheetId="12">#REF!</definedName>
    <definedName name="ใช่" localSheetId="13">#REF!</definedName>
    <definedName name="ใช่" localSheetId="10">#REF!</definedName>
    <definedName name="ใช่" localSheetId="11">#REF!</definedName>
    <definedName name="ใช่" localSheetId="9">#REF!</definedName>
    <definedName name="ใช่" localSheetId="14">#REF!</definedName>
    <definedName name="ใช่">#REF!</definedName>
    <definedName name="ด27" localSheetId="12">[2]LpC!#REF!</definedName>
    <definedName name="ด27" localSheetId="13">[2]LpC!#REF!</definedName>
    <definedName name="ด27" localSheetId="10">[2]LpC!#REF!</definedName>
    <definedName name="ด27" localSheetId="11">[2]LpC!#REF!</definedName>
    <definedName name="ด27" localSheetId="9">[2]LpC!#REF!</definedName>
    <definedName name="ด27" localSheetId="14">[2]LpC!#REF!</definedName>
    <definedName name="ด27">[2]LpC!#REF!</definedName>
    <definedName name="ดด" localSheetId="12">#REF!</definedName>
    <definedName name="ดด" localSheetId="13">#REF!</definedName>
    <definedName name="ดด" localSheetId="10">#REF!</definedName>
    <definedName name="ดด" localSheetId="11">#REF!</definedName>
    <definedName name="ดด" localSheetId="9">#REF!</definedName>
    <definedName name="ดด" localSheetId="14">#REF!</definedName>
    <definedName name="ดด">#REF!</definedName>
    <definedName name="วววววววว" localSheetId="12">#REF!</definedName>
    <definedName name="วววววววว" localSheetId="13">#REF!</definedName>
    <definedName name="วววววววว" localSheetId="10">#REF!</definedName>
    <definedName name="วววววววว" localSheetId="11">#REF!</definedName>
    <definedName name="วววววววว" localSheetId="9">#REF!</definedName>
    <definedName name="วววววววว" localSheetId="14">#REF!</definedName>
    <definedName name="วววววววว">#REF!</definedName>
    <definedName name="ววววววววว" localSheetId="12">#REF!</definedName>
    <definedName name="ววววววววว" localSheetId="13">#REF!</definedName>
    <definedName name="ววววววววว" localSheetId="10">#REF!</definedName>
    <definedName name="ววววววววว" localSheetId="11">#REF!</definedName>
    <definedName name="ววววววววว" localSheetId="9">#REF!</definedName>
    <definedName name="ววววววววว" localSheetId="14">#REF!</definedName>
    <definedName name="ววววววววว">#REF!</definedName>
    <definedName name="ศาลปกครอง" localSheetId="12">#REF!</definedName>
    <definedName name="ศาลปกครอง" localSheetId="13">#REF!</definedName>
    <definedName name="ศาลปกครอง" localSheetId="10">#REF!</definedName>
    <definedName name="ศาลปกครอง" localSheetId="11">#REF!</definedName>
    <definedName name="ศาลปกครอง" localSheetId="9">#REF!</definedName>
    <definedName name="ศาลปกครอง" localSheetId="14">#REF!</definedName>
    <definedName name="ศาลปกครอง">#REF!</definedName>
  </definedNames>
  <calcPr calcId="144525"/>
</workbook>
</file>

<file path=xl/calcChain.xml><?xml version="1.0" encoding="utf-8"?>
<calcChain xmlns="http://schemas.openxmlformats.org/spreadsheetml/2006/main">
  <c r="C11" i="31" l="1"/>
  <c r="B14" i="32" l="1"/>
  <c r="C136" i="32"/>
  <c r="C12" i="31" l="1"/>
  <c r="C96" i="31" l="1"/>
  <c r="C16" i="31" l="1"/>
  <c r="C15" i="31"/>
  <c r="C185" i="31" l="1"/>
  <c r="C163" i="31"/>
  <c r="C14" i="31" l="1"/>
  <c r="C141" i="31"/>
  <c r="B13" i="32" l="1"/>
  <c r="C115" i="32" l="1"/>
  <c r="B12" i="32" l="1"/>
  <c r="C94" i="32"/>
  <c r="C13" i="31"/>
  <c r="C118" i="31"/>
  <c r="C74" i="31"/>
  <c r="C52" i="31"/>
  <c r="C30" i="31"/>
  <c r="C10" i="31"/>
  <c r="C73" i="32"/>
  <c r="B3" i="30"/>
  <c r="B3" i="29"/>
  <c r="B5" i="28"/>
  <c r="C51" i="32"/>
  <c r="N31" i="32"/>
  <c r="C29" i="32"/>
  <c r="N30" i="31"/>
  <c r="G8" i="22"/>
  <c r="H8" i="22" s="1"/>
  <c r="I8" i="22"/>
  <c r="M8" i="22"/>
  <c r="P8" i="22" s="1"/>
  <c r="O8" i="22"/>
  <c r="D11" i="22"/>
  <c r="H11" i="22" s="1"/>
  <c r="I9" i="22"/>
  <c r="I10" i="22" s="1"/>
  <c r="G13" i="22"/>
  <c r="H13" i="22"/>
  <c r="I13" i="22"/>
  <c r="M13" i="22"/>
  <c r="P13" i="22" s="1"/>
  <c r="O13" i="22"/>
  <c r="D17" i="22"/>
  <c r="H17" i="22" s="1"/>
  <c r="I14" i="22" s="1"/>
  <c r="I15" i="22" s="1"/>
  <c r="M19" i="22"/>
  <c r="O19" i="22"/>
  <c r="P19" i="22" s="1"/>
  <c r="D20" i="22"/>
  <c r="E20" i="22"/>
  <c r="H20" i="22" s="1"/>
  <c r="D21" i="22"/>
  <c r="E21" i="22"/>
  <c r="G26" i="22"/>
  <c r="H26" i="22" s="1"/>
  <c r="I26" i="22"/>
  <c r="M26" i="22"/>
  <c r="O26" i="22"/>
  <c r="D29" i="22"/>
  <c r="H29" i="22" s="1"/>
  <c r="I27" i="22"/>
  <c r="I28" i="22" s="1"/>
  <c r="G31" i="22"/>
  <c r="H31" i="22"/>
  <c r="I31" i="22"/>
  <c r="M31" i="22"/>
  <c r="P31" i="22" s="1"/>
  <c r="O31" i="22"/>
  <c r="D34" i="22"/>
  <c r="H34" i="22" s="1"/>
  <c r="I32" i="22" s="1"/>
  <c r="I33" i="22" s="1"/>
  <c r="M36" i="22"/>
  <c r="O36" i="22"/>
  <c r="O39" i="22" s="1"/>
  <c r="O41" i="22" s="1"/>
  <c r="O44" i="22" s="1"/>
  <c r="D37" i="22"/>
  <c r="E37" i="22"/>
  <c r="H37" i="22" s="1"/>
  <c r="D38" i="22"/>
  <c r="E38" i="22"/>
  <c r="H38" i="22" s="1"/>
  <c r="C43" i="22"/>
  <c r="C44" i="22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29" i="19" s="1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I12" i="17" s="1"/>
  <c r="H12" i="17"/>
  <c r="F13" i="17"/>
  <c r="H13" i="17"/>
  <c r="F14" i="17"/>
  <c r="H14" i="17"/>
  <c r="F15" i="17"/>
  <c r="H15" i="17"/>
  <c r="F16" i="17"/>
  <c r="H16" i="17"/>
  <c r="F17" i="17"/>
  <c r="H17" i="17"/>
  <c r="F18" i="17"/>
  <c r="I18" i="17"/>
  <c r="H18" i="17"/>
  <c r="F22" i="17"/>
  <c r="I22" i="17" s="1"/>
  <c r="H22" i="17"/>
  <c r="F23" i="17"/>
  <c r="I23" i="17" s="1"/>
  <c r="H23" i="17"/>
  <c r="F24" i="17"/>
  <c r="H24" i="17"/>
  <c r="F25" i="17"/>
  <c r="H25" i="17"/>
  <c r="F26" i="17"/>
  <c r="H26" i="17"/>
  <c r="F30" i="17"/>
  <c r="H30" i="17"/>
  <c r="F31" i="17"/>
  <c r="H31" i="17"/>
  <c r="F32" i="17"/>
  <c r="H32" i="17"/>
  <c r="F33" i="17"/>
  <c r="H33" i="17"/>
  <c r="F34" i="17"/>
  <c r="I34" i="17" s="1"/>
  <c r="H34" i="17"/>
  <c r="F35" i="17"/>
  <c r="H35" i="17"/>
  <c r="F36" i="17"/>
  <c r="H36" i="17"/>
  <c r="F37" i="17"/>
  <c r="H37" i="17"/>
  <c r="F40" i="17"/>
  <c r="H40" i="17"/>
  <c r="I40" i="17" s="1"/>
  <c r="F41" i="17"/>
  <c r="H41" i="17"/>
  <c r="I41" i="17" s="1"/>
  <c r="F42" i="17"/>
  <c r="H42" i="17"/>
  <c r="F43" i="17"/>
  <c r="I43" i="17" s="1"/>
  <c r="H43" i="17"/>
  <c r="F44" i="17"/>
  <c r="H44" i="17"/>
  <c r="I44" i="17" s="1"/>
  <c r="F45" i="17"/>
  <c r="H45" i="17"/>
  <c r="F46" i="17"/>
  <c r="I46" i="17" s="1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I53" i="17"/>
  <c r="H53" i="17"/>
  <c r="F54" i="17"/>
  <c r="I54" i="17" s="1"/>
  <c r="H54" i="17"/>
  <c r="F58" i="17"/>
  <c r="H58" i="17"/>
  <c r="F59" i="17"/>
  <c r="I59" i="17" s="1"/>
  <c r="H59" i="17"/>
  <c r="F60" i="17"/>
  <c r="H60" i="17"/>
  <c r="F61" i="17"/>
  <c r="H61" i="17"/>
  <c r="F62" i="17"/>
  <c r="H62" i="17"/>
  <c r="F66" i="17"/>
  <c r="H66" i="17"/>
  <c r="F67" i="17"/>
  <c r="I67" i="17" s="1"/>
  <c r="H67" i="17"/>
  <c r="F68" i="17"/>
  <c r="H68" i="17"/>
  <c r="I68" i="17" s="1"/>
  <c r="F69" i="17"/>
  <c r="I69" i="17" s="1"/>
  <c r="H69" i="17"/>
  <c r="F70" i="17"/>
  <c r="H70" i="17"/>
  <c r="F71" i="17"/>
  <c r="H71" i="17"/>
  <c r="F72" i="17"/>
  <c r="H72" i="17"/>
  <c r="F73" i="17"/>
  <c r="H73" i="17"/>
  <c r="F79" i="17"/>
  <c r="H79" i="17"/>
  <c r="F80" i="17"/>
  <c r="H80" i="17"/>
  <c r="I80" i="17" s="1"/>
  <c r="F81" i="17"/>
  <c r="H81" i="17"/>
  <c r="F82" i="17"/>
  <c r="H82" i="17"/>
  <c r="F83" i="17"/>
  <c r="H83" i="17"/>
  <c r="F87" i="17"/>
  <c r="H87" i="17"/>
  <c r="I87" i="17" s="1"/>
  <c r="F88" i="17"/>
  <c r="H88" i="17"/>
  <c r="F89" i="17"/>
  <c r="H89" i="17"/>
  <c r="F90" i="17"/>
  <c r="I90" i="17"/>
  <c r="H90" i="17"/>
  <c r="F91" i="17"/>
  <c r="I91" i="17" s="1"/>
  <c r="H91" i="17"/>
  <c r="F92" i="17"/>
  <c r="H92" i="17"/>
  <c r="F93" i="17"/>
  <c r="H93" i="17"/>
  <c r="F94" i="17"/>
  <c r="H94" i="17"/>
  <c r="F95" i="17"/>
  <c r="H95" i="17"/>
  <c r="F96" i="17"/>
  <c r="H96" i="17"/>
  <c r="F97" i="17"/>
  <c r="H97" i="17"/>
  <c r="F98" i="17"/>
  <c r="H98" i="17"/>
  <c r="F99" i="17"/>
  <c r="I99" i="17" s="1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I111" i="17" s="1"/>
  <c r="F112" i="17"/>
  <c r="H112" i="17"/>
  <c r="F113" i="17"/>
  <c r="H113" i="17"/>
  <c r="F114" i="17"/>
  <c r="H114" i="17"/>
  <c r="F115" i="17"/>
  <c r="H115" i="17"/>
  <c r="F120" i="17"/>
  <c r="H120" i="17"/>
  <c r="I120" i="17" s="1"/>
  <c r="F121" i="17"/>
  <c r="I121" i="17"/>
  <c r="H121" i="17"/>
  <c r="F122" i="17"/>
  <c r="H122" i="17"/>
  <c r="F123" i="17"/>
  <c r="H123" i="17"/>
  <c r="F124" i="17"/>
  <c r="H124" i="17"/>
  <c r="F125" i="17"/>
  <c r="I125" i="17" s="1"/>
  <c r="H125" i="17"/>
  <c r="F126" i="17"/>
  <c r="H126" i="17"/>
  <c r="F127" i="17"/>
  <c r="H127" i="17"/>
  <c r="F128" i="17"/>
  <c r="H128" i="17"/>
  <c r="F129" i="17"/>
  <c r="I129" i="17"/>
  <c r="H129" i="17"/>
  <c r="F130" i="17"/>
  <c r="H130" i="17"/>
  <c r="H131" i="17"/>
  <c r="F135" i="17"/>
  <c r="H135" i="17"/>
  <c r="F136" i="17"/>
  <c r="H136" i="17"/>
  <c r="I136" i="17" s="1"/>
  <c r="F137" i="17"/>
  <c r="I137" i="17"/>
  <c r="H137" i="17"/>
  <c r="A1" i="12"/>
  <c r="A2" i="12"/>
  <c r="C2" i="12"/>
  <c r="A3" i="12"/>
  <c r="C3" i="12"/>
  <c r="A4" i="12"/>
  <c r="C4" i="12"/>
  <c r="D4" i="12"/>
  <c r="P2" i="20"/>
  <c r="P3" i="20"/>
  <c r="P4" i="20"/>
  <c r="P6" i="20" s="1"/>
  <c r="Q8" i="20"/>
  <c r="E14" i="20"/>
  <c r="E13" i="20" s="1"/>
  <c r="Q14" i="20"/>
  <c r="S14" i="20" s="1"/>
  <c r="S15" i="20"/>
  <c r="S16" i="20"/>
  <c r="H17" i="20"/>
  <c r="I16" i="20" s="1"/>
  <c r="Q17" i="20"/>
  <c r="S17" i="20"/>
  <c r="Q18" i="20"/>
  <c r="S18" i="20"/>
  <c r="Q19" i="20"/>
  <c r="S19" i="20"/>
  <c r="Q20" i="20"/>
  <c r="S20" i="20"/>
  <c r="Q21" i="20"/>
  <c r="S21" i="20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S26" i="20" s="1"/>
  <c r="G27" i="20"/>
  <c r="H27" i="20" s="1"/>
  <c r="Q27" i="20"/>
  <c r="S27" i="20" s="1"/>
  <c r="G28" i="20"/>
  <c r="H28" i="20"/>
  <c r="Q28" i="20"/>
  <c r="S28" i="20"/>
  <c r="Q29" i="20"/>
  <c r="S29" i="20"/>
  <c r="Q30" i="20"/>
  <c r="S30" i="20"/>
  <c r="Q31" i="20"/>
  <c r="S31" i="20"/>
  <c r="G32" i="20"/>
  <c r="H32" i="20"/>
  <c r="M32" i="20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M49" i="20"/>
  <c r="M60" i="20" s="1"/>
  <c r="G53" i="20"/>
  <c r="H53" i="20" s="1"/>
  <c r="G54" i="20"/>
  <c r="H54" i="20"/>
  <c r="G55" i="20"/>
  <c r="H55" i="20"/>
  <c r="G56" i="20"/>
  <c r="H56" i="20"/>
  <c r="G57" i="20"/>
  <c r="H57" i="20"/>
  <c r="G58" i="20"/>
  <c r="H58" i="20"/>
  <c r="G59" i="20"/>
  <c r="H59" i="20"/>
  <c r="G60" i="20"/>
  <c r="H60" i="20"/>
  <c r="G64" i="20"/>
  <c r="H64" i="20"/>
  <c r="G65" i="20"/>
  <c r="H65" i="20"/>
  <c r="G66" i="20"/>
  <c r="H66" i="20"/>
  <c r="G67" i="20"/>
  <c r="H67" i="20"/>
  <c r="G68" i="20"/>
  <c r="H68" i="20"/>
  <c r="G69" i="20"/>
  <c r="H69" i="20"/>
  <c r="G70" i="20"/>
  <c r="H70" i="20"/>
  <c r="G71" i="20"/>
  <c r="H71" i="20"/>
  <c r="G72" i="20"/>
  <c r="H72" i="20"/>
  <c r="G73" i="20"/>
  <c r="H73" i="20"/>
  <c r="G74" i="20"/>
  <c r="H74" i="20"/>
  <c r="G75" i="20"/>
  <c r="H75" i="20"/>
  <c r="G76" i="20"/>
  <c r="H76" i="20"/>
  <c r="G77" i="20"/>
  <c r="H77" i="20"/>
  <c r="G78" i="20"/>
  <c r="H78" i="20"/>
  <c r="G79" i="20"/>
  <c r="H79" i="20"/>
  <c r="G83" i="20"/>
  <c r="H83" i="20"/>
  <c r="G84" i="20"/>
  <c r="H84" i="20"/>
  <c r="G85" i="20"/>
  <c r="H85" i="20"/>
  <c r="G86" i="20"/>
  <c r="H86" i="20"/>
  <c r="G87" i="20"/>
  <c r="H87" i="20"/>
  <c r="G88" i="20"/>
  <c r="H88" i="20"/>
  <c r="G92" i="20"/>
  <c r="H92" i="20"/>
  <c r="G93" i="20"/>
  <c r="H93" i="20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/>
  <c r="G107" i="20"/>
  <c r="H107" i="20"/>
  <c r="G108" i="20"/>
  <c r="H108" i="20"/>
  <c r="G109" i="20"/>
  <c r="H109" i="20"/>
  <c r="G110" i="20"/>
  <c r="H110" i="20"/>
  <c r="G111" i="20"/>
  <c r="H111" i="20"/>
  <c r="G112" i="20"/>
  <c r="H112" i="20"/>
  <c r="G113" i="20"/>
  <c r="H113" i="20"/>
  <c r="G114" i="20"/>
  <c r="H114" i="20"/>
  <c r="G115" i="20"/>
  <c r="H115" i="20"/>
  <c r="G116" i="20"/>
  <c r="H116" i="20"/>
  <c r="G117" i="20"/>
  <c r="H117" i="20"/>
  <c r="G118" i="20"/>
  <c r="H118" i="20"/>
  <c r="G119" i="20"/>
  <c r="H119" i="20"/>
  <c r="G120" i="20"/>
  <c r="H120" i="20"/>
  <c r="G124" i="20"/>
  <c r="H124" i="20"/>
  <c r="G125" i="20"/>
  <c r="H125" i="20"/>
  <c r="G126" i="20"/>
  <c r="H126" i="20"/>
  <c r="G127" i="20"/>
  <c r="H127" i="20"/>
  <c r="G131" i="20"/>
  <c r="H131" i="20"/>
  <c r="G132" i="20"/>
  <c r="H132" i="20"/>
  <c r="G133" i="20"/>
  <c r="H133" i="20"/>
  <c r="G134" i="20"/>
  <c r="H134" i="20"/>
  <c r="G135" i="20"/>
  <c r="H135" i="20"/>
  <c r="G136" i="20"/>
  <c r="H136" i="20"/>
  <c r="G141" i="20"/>
  <c r="H141" i="20"/>
  <c r="G142" i="20"/>
  <c r="H142" i="20"/>
  <c r="G143" i="20"/>
  <c r="H143" i="20"/>
  <c r="G144" i="20"/>
  <c r="H144" i="20"/>
  <c r="G145" i="20"/>
  <c r="H145" i="20"/>
  <c r="G146" i="20"/>
  <c r="H146" i="20"/>
  <c r="G149" i="20"/>
  <c r="H149" i="20"/>
  <c r="G150" i="20"/>
  <c r="H150" i="20"/>
  <c r="G151" i="20"/>
  <c r="H151" i="20"/>
  <c r="G152" i="20"/>
  <c r="H152" i="20"/>
  <c r="G155" i="20"/>
  <c r="H155" i="20"/>
  <c r="G156" i="20"/>
  <c r="H156" i="20"/>
  <c r="G157" i="20"/>
  <c r="H157" i="20"/>
  <c r="G158" i="20"/>
  <c r="H158" i="20"/>
  <c r="G159" i="20"/>
  <c r="H159" i="20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Q24" i="20"/>
  <c r="R24" i="20" s="1"/>
  <c r="I97" i="17"/>
  <c r="I35" i="17"/>
  <c r="I66" i="17"/>
  <c r="S13" i="20"/>
  <c r="I58" i="17"/>
  <c r="Q13" i="20"/>
  <c r="R13" i="20" s="1"/>
  <c r="I62" i="17"/>
  <c r="P36" i="22" l="1"/>
  <c r="M22" i="22"/>
  <c r="M24" i="22" s="1"/>
  <c r="I127" i="17"/>
  <c r="I115" i="17"/>
  <c r="I114" i="17"/>
  <c r="I112" i="17"/>
  <c r="I110" i="17"/>
  <c r="I106" i="17"/>
  <c r="I105" i="17"/>
  <c r="I104" i="17"/>
  <c r="I103" i="17"/>
  <c r="I98" i="17"/>
  <c r="I93" i="17"/>
  <c r="I82" i="17"/>
  <c r="I81" i="17"/>
  <c r="I72" i="17"/>
  <c r="I71" i="17"/>
  <c r="I70" i="17"/>
  <c r="I51" i="17"/>
  <c r="I49" i="17"/>
  <c r="I47" i="17"/>
  <c r="I37" i="17"/>
  <c r="I36" i="17"/>
  <c r="I25" i="17"/>
  <c r="I14" i="17"/>
  <c r="I13" i="17"/>
  <c r="H21" i="22"/>
  <c r="I19" i="22" s="1"/>
  <c r="I107" i="17"/>
  <c r="O22" i="22"/>
  <c r="O24" i="22" s="1"/>
  <c r="O43" i="22" s="1"/>
  <c r="I82" i="20"/>
  <c r="I52" i="20"/>
  <c r="Q66" i="20"/>
  <c r="S24" i="20"/>
  <c r="L3" i="20" s="1"/>
  <c r="H15" i="20"/>
  <c r="I123" i="17"/>
  <c r="I92" i="17"/>
  <c r="I60" i="17"/>
  <c r="I30" i="17"/>
  <c r="I24" i="17"/>
  <c r="I27" i="17" s="1"/>
  <c r="AG12" i="9"/>
  <c r="AO20" i="9"/>
  <c r="AO23" i="9" s="1"/>
  <c r="I37" i="20"/>
  <c r="Q63" i="20"/>
  <c r="I135" i="17"/>
  <c r="I138" i="17" s="1"/>
  <c r="I128" i="17"/>
  <c r="I124" i="17"/>
  <c r="I113" i="17"/>
  <c r="I116" i="17" s="1"/>
  <c r="I94" i="17"/>
  <c r="I88" i="17"/>
  <c r="I73" i="17"/>
  <c r="I61" i="17"/>
  <c r="I52" i="17"/>
  <c r="I50" i="17"/>
  <c r="I48" i="17"/>
  <c r="I42" i="17"/>
  <c r="I33" i="17"/>
  <c r="I32" i="17"/>
  <c r="I38" i="17" s="1"/>
  <c r="I31" i="17"/>
  <c r="I16" i="17"/>
  <c r="I15" i="17"/>
  <c r="I10" i="17"/>
  <c r="I9" i="17"/>
  <c r="M39" i="22"/>
  <c r="P26" i="22"/>
  <c r="T24" i="20"/>
  <c r="I63" i="20"/>
  <c r="H141" i="17"/>
  <c r="I11" i="17"/>
  <c r="I20" i="20"/>
  <c r="I102" i="20"/>
  <c r="I126" i="17"/>
  <c r="E131" i="17"/>
  <c r="F131" i="17" s="1"/>
  <c r="I131" i="17" s="1"/>
  <c r="I96" i="17"/>
  <c r="I89" i="17"/>
  <c r="I79" i="17"/>
  <c r="I17" i="17"/>
  <c r="I8" i="17"/>
  <c r="I91" i="20"/>
  <c r="S36" i="20"/>
  <c r="Q35" i="20"/>
  <c r="R35" i="20" s="1"/>
  <c r="R12" i="20" s="1"/>
  <c r="T13" i="20"/>
  <c r="L2" i="20"/>
  <c r="Q65" i="20"/>
  <c r="Q64" i="20"/>
  <c r="S64" i="20" s="1"/>
  <c r="S65" i="20" s="1"/>
  <c r="S66" i="20" s="1"/>
  <c r="I130" i="17"/>
  <c r="I122" i="17"/>
  <c r="I132" i="17" s="1"/>
  <c r="I95" i="17"/>
  <c r="I83" i="17"/>
  <c r="D3" i="19"/>
  <c r="D2" i="19" s="1"/>
  <c r="M43" i="22"/>
  <c r="I26" i="17"/>
  <c r="I45" i="17"/>
  <c r="I36" i="22"/>
  <c r="I63" i="17" l="1"/>
  <c r="I74" i="17"/>
  <c r="P24" i="22"/>
  <c r="P43" i="22" s="1"/>
  <c r="M41" i="22"/>
  <c r="P39" i="22"/>
  <c r="AG19" i="9"/>
  <c r="X24" i="9"/>
  <c r="AB24" i="9" s="1"/>
  <c r="I55" i="17"/>
  <c r="F141" i="17"/>
  <c r="Q10" i="20"/>
  <c r="Q11" i="20" s="1"/>
  <c r="P22" i="22"/>
  <c r="I141" i="17"/>
  <c r="I84" i="17"/>
  <c r="I19" i="17"/>
  <c r="I75" i="17" s="1"/>
  <c r="I100" i="17"/>
  <c r="I117" i="17" s="1"/>
  <c r="Q68" i="20"/>
  <c r="S35" i="20"/>
  <c r="Q67" i="20"/>
  <c r="S67" i="20" s="1"/>
  <c r="S68" i="20" s="1"/>
  <c r="S69" i="20" s="1"/>
  <c r="I140" i="17" l="1"/>
  <c r="Q70" i="20"/>
  <c r="M44" i="22"/>
  <c r="P41" i="22"/>
  <c r="P44" i="22" s="1"/>
  <c r="P46" i="22" s="1"/>
  <c r="E23" i="30"/>
  <c r="L4" i="20"/>
  <c r="L6" i="20" s="1"/>
  <c r="T35" i="20"/>
  <c r="T12" i="20" s="1"/>
  <c r="S10" i="20"/>
  <c r="S7" i="20" s="1"/>
  <c r="P47" i="22" l="1"/>
  <c r="P49" i="22"/>
  <c r="J50" i="22" s="1"/>
</calcChain>
</file>

<file path=xl/comments1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<sst xmlns="http://schemas.openxmlformats.org/spreadsheetml/2006/main" count="1548" uniqueCount="779">
  <si>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</si>
  <si>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</si>
  <si>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</si>
  <si>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</si>
  <si>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</si>
  <si>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</si>
  <si>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</si>
  <si>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</si>
  <si>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</si>
  <si>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</si>
  <si>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</si>
  <si>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</si>
  <si>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</si>
  <si>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</si>
  <si>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</si>
  <si>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</si>
  <si>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</si>
  <si>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</si>
  <si>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</si>
  <si>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</si>
  <si>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</si>
  <si>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</si>
  <si>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</si>
  <si>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</si>
  <si>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</si>
  <si>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</si>
  <si>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</si>
  <si>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</si>
  <si>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</si>
  <si>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</si>
  <si>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</si>
  <si>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</si>
  <si>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</si>
  <si>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</si>
  <si>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</si>
  <si>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</si>
  <si>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</si>
  <si>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</si>
  <si>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</si>
  <si>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</si>
  <si>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</si>
  <si>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</si>
  <si>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</si>
  <si>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</si>
  <si>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</si>
  <si>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</si>
  <si>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</si>
  <si>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</si>
  <si>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</si>
  <si>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</si>
  <si>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</si>
  <si>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</si>
  <si>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</si>
  <si>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</si>
  <si>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</si>
  <si>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</si>
  <si>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</si>
  <si>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</si>
  <si>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</si>
  <si>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</si>
  <si>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</si>
  <si>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</si>
  <si>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</si>
  <si>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</si>
  <si>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</si>
  <si>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</si>
  <si>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</si>
  <si>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</si>
  <si>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</si>
  <si>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</si>
  <si>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</si>
  <si>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</si>
  <si>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</si>
  <si>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</si>
  <si>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</si>
  <si>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</si>
  <si>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</si>
  <si>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</si>
  <si>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</si>
  <si>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</si>
  <si>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</si>
  <si>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</si>
  <si>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</si>
  <si>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</si>
  <si>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</si>
  <si>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</si>
  <si>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</si>
  <si>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</si>
  <si>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</si>
  <si>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</si>
  <si>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</si>
  <si>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</si>
  <si>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</si>
  <si>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</si>
  <si>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</si>
  <si>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</si>
  <si>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</si>
  <si>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</si>
  <si>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</si>
  <si>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</si>
  <si>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</si>
  <si>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</si>
  <si>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เมตร</t>
  </si>
  <si>
    <t>แผ่น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</si>
  <si>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</si>
  <si>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</si>
  <si>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</si>
  <si>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</si>
  <si>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</si>
  <si>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</si>
  <si>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</si>
  <si>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</si>
  <si>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</si>
  <si>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</si>
  <si>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</si>
  <si>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</si>
  <si>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</si>
  <si>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</si>
  <si>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</si>
  <si>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</si>
  <si>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</si>
  <si>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</si>
  <si>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</si>
  <si>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</si>
  <si>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</si>
  <si>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</si>
  <si>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</si>
  <si>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</si>
  <si>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</si>
  <si>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</si>
  <si>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</si>
  <si>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</si>
  <si>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</si>
  <si>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</si>
  <si>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</si>
  <si>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</si>
  <si>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</si>
  <si>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</si>
  <si>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</si>
  <si>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</si>
  <si>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</si>
  <si>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</si>
  <si>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</si>
  <si>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</si>
  <si>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</si>
  <si>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</si>
  <si>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</si>
  <si>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</si>
  <si>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</si>
  <si>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</si>
  <si>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</si>
  <si>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</si>
  <si>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</si>
  <si>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</si>
  <si>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</si>
  <si>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</si>
  <si>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</si>
  <si>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</si>
  <si>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</si>
  <si>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</si>
  <si>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</si>
  <si>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</si>
  <si>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</si>
  <si>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</si>
  <si>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</si>
  <si>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</si>
  <si>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</si>
  <si>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</si>
  <si>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</si>
  <si>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</si>
  <si>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</si>
  <si>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</si>
  <si>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</si>
  <si>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</si>
  <si>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</si>
  <si>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</si>
  <si>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</si>
  <si>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</si>
  <si>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</si>
  <si>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</si>
  <si>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</si>
  <si>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</si>
  <si>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</si>
  <si>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</si>
  <si>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</si>
  <si>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</si>
  <si>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</si>
  <si>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</si>
  <si>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</si>
  <si>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</si>
  <si>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</si>
  <si>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</si>
  <si>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</si>
  <si>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</si>
  <si>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</si>
  <si>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</si>
  <si>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</si>
  <si>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</si>
  <si>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</si>
  <si>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</si>
  <si>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</si>
  <si>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</si>
  <si>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</si>
  <si>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</si>
  <si>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</si>
  <si>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</si>
  <si>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</si>
  <si>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</si>
  <si>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</si>
  <si>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</si>
  <si>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</si>
  <si>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</si>
  <si>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</si>
  <si>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</si>
  <si>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</si>
  <si>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</si>
  <si>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</si>
  <si>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</si>
  <si>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</si>
  <si>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</si>
  <si>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</si>
  <si>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</si>
  <si>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</si>
  <si>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</si>
  <si>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</si>
  <si>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</si>
  <si>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</si>
  <si>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</si>
  <si>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</si>
  <si>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</si>
  <si>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</si>
  <si>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</si>
  <si>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</si>
  <si>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</si>
  <si>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</si>
  <si>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</si>
  <si>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</si>
  <si>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</si>
  <si>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</si>
  <si>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</si>
  <si>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</si>
  <si>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</si>
  <si>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</si>
  <si>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</si>
  <si>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</si>
  <si>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</si>
  <si>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</si>
  <si>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</si>
  <si>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</si>
  <si>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</si>
  <si>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</si>
  <si>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</si>
  <si>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</si>
  <si>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</si>
  <si>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</si>
  <si>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</si>
  <si>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</si>
  <si>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</si>
  <si>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</si>
  <si>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</si>
  <si>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</si>
  <si>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</si>
  <si>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</si>
  <si>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</si>
  <si>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</si>
  <si>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</si>
  <si>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</si>
  <si>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</si>
  <si>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</si>
  <si>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</si>
  <si>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</si>
  <si>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</si>
  <si>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</si>
  <si>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</si>
  <si>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</si>
  <si>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</si>
  <si>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</si>
  <si>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</si>
  <si>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</si>
  <si>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</si>
  <si>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</si>
  <si>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</si>
  <si>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</si>
  <si>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</si>
  <si>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</si>
  <si>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</si>
  <si>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</si>
  <si>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</si>
  <si>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</si>
  <si>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</si>
  <si>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</si>
  <si>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</si>
  <si>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</si>
  <si>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</si>
  <si>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</si>
  <si>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</si>
  <si>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</si>
  <si>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</si>
  <si>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</si>
  <si>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</si>
  <si>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</si>
  <si>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</si>
  <si>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</si>
  <si>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</si>
  <si>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</si>
  <si>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</si>
  <si>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</si>
  <si>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</si>
  <si>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</si>
  <si>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</si>
  <si>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</si>
  <si>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</si>
  <si>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</si>
  <si>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</si>
  <si>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</si>
  <si>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</si>
  <si>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</si>
  <si>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</si>
  <si>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</si>
  <si>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</si>
  <si>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</si>
  <si>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</si>
  <si>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</si>
  <si>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</si>
  <si>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</si>
  <si>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</si>
  <si>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</si>
  <si>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</si>
  <si>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</si>
  <si>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</si>
  <si>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</si>
  <si>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</si>
  <si>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</si>
  <si>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</si>
  <si>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</si>
  <si>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</si>
  <si>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</si>
  <si>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</si>
  <si>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</si>
  <si>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</si>
  <si>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</si>
  <si>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</si>
  <si>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</si>
  <si>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</si>
  <si>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</si>
  <si>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</si>
  <si>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</si>
  <si>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</si>
  <si>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</si>
  <si>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</si>
  <si>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</si>
  <si>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</si>
  <si>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</si>
  <si>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</si>
  <si>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</si>
  <si>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</si>
  <si>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</si>
  <si>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</si>
  <si>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</si>
  <si>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</si>
  <si>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</si>
  <si>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</si>
  <si>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</si>
  <si>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</si>
  <si>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</si>
  <si>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</si>
  <si>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</si>
  <si>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</si>
  <si>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</si>
  <si>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</si>
  <si>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</si>
  <si>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</si>
  <si>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</si>
  <si>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</si>
  <si>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</si>
  <si>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</si>
  <si>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</si>
  <si>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</si>
  <si>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</si>
  <si>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</si>
  <si>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</si>
  <si>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</si>
  <si>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</si>
  <si>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</si>
  <si>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</si>
  <si>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</si>
  <si>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</si>
  <si>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</si>
  <si>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</si>
  <si>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</si>
  <si>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</si>
  <si>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</si>
  <si>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</si>
  <si>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</si>
  <si>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</si>
  <si>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</si>
  <si>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</si>
  <si>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</si>
  <si>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</si>
  <si>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</si>
  <si>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</si>
  <si>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</si>
  <si>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</si>
  <si>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</si>
  <si>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</si>
  <si>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</si>
  <si>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</si>
  <si>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</si>
  <si>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</si>
  <si>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</si>
  <si>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</si>
  <si>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</si>
  <si>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</si>
  <si>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</si>
  <si>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</si>
  <si>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</si>
  <si>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</si>
  <si>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</si>
  <si>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</si>
  <si>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</si>
  <si>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</si>
  <si>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</si>
  <si>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</si>
  <si>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</si>
  <si>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</si>
  <si>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</si>
  <si>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</si>
  <si>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</si>
  <si>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</si>
  <si>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</si>
  <si>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</si>
  <si>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</si>
  <si>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</si>
  <si>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</si>
  <si>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</si>
  <si>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</si>
  <si>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</si>
  <si>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</si>
  <si>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</si>
  <si>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</si>
  <si>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</si>
  <si>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</si>
  <si>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</si>
  <si>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</si>
  <si>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</si>
  <si>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</si>
  <si>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</si>
  <si>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</si>
  <si>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</si>
  <si>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</si>
  <si>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</si>
  <si>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</si>
  <si>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</si>
  <si>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</si>
  <si>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</si>
  <si>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</si>
  <si>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</si>
  <si>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</si>
  <si>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</si>
  <si>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</si>
  <si>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</si>
  <si>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</si>
  <si>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</si>
  <si>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</si>
  <si>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</si>
  <si>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</si>
  <si>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</si>
  <si>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</si>
  <si>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</si>
  <si>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</si>
  <si>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</si>
  <si>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</si>
  <si>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</si>
  <si>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</si>
  <si>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</si>
  <si>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</si>
  <si>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</si>
  <si>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</si>
  <si>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</si>
  <si>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</si>
  <si>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</si>
  <si>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</si>
  <si>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</si>
  <si>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</si>
  <si>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</si>
  <si>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</si>
  <si>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</si>
  <si>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</si>
  <si>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</si>
  <si>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</si>
  <si>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</si>
  <si>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</si>
  <si>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</si>
  <si>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</si>
  <si>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</si>
  <si>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</si>
  <si>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</si>
  <si>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</si>
  <si>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</si>
  <si>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</si>
  <si>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</si>
  <si>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</si>
  <si>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</si>
  <si>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</si>
  <si>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</si>
  <si>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</si>
  <si>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</si>
  <si>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</si>
  <si>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</si>
  <si>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</si>
  <si>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</si>
  <si>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</si>
  <si>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</si>
  <si>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</si>
  <si>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</si>
  <si>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</si>
  <si>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</si>
  <si>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</si>
  <si>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</si>
  <si>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</si>
  <si>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</si>
  <si>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</si>
  <si>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</si>
  <si>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</si>
  <si>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</si>
  <si>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</si>
  <si>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</si>
  <si>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</si>
  <si>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</si>
  <si>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</si>
  <si>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</si>
  <si>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</si>
  <si>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</si>
  <si>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</si>
  <si>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</si>
  <si>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</si>
  <si>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</si>
  <si>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</si>
  <si>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</si>
  <si>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</si>
  <si>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</si>
  <si>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>เมื่อวันที่</t>
  </si>
  <si>
    <t xml:space="preserve"> ประเภท : งานอาคาร</t>
  </si>
  <si>
    <t>หน่วย : บาท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</si>
  <si>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</si>
  <si>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</si>
  <si>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</si>
  <si>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</si>
  <si>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</si>
  <si>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บาท / ตร.ม.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</si>
  <si>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</si>
  <si>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</si>
  <si>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</si>
  <si>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</si>
  <si>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</si>
  <si>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</si>
  <si>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</si>
  <si>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</si>
  <si>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</si>
  <si>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</si>
  <si>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</si>
  <si>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</si>
  <si>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</si>
  <si>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</si>
  <si>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</si>
  <si>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</si>
  <si>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</si>
  <si>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</si>
  <si>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</si>
  <si>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</si>
  <si>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</si>
  <si>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</si>
  <si>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</si>
  <si>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</si>
  <si>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</si>
  <si>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</si>
  <si>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</si>
  <si>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</si>
  <si>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</si>
  <si>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</si>
  <si>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</si>
  <si>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</si>
  <si>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</si>
  <si>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</si>
  <si>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</si>
  <si>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</si>
  <si>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</si>
  <si>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</si>
  <si>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</si>
  <si>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</si>
  <si>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</si>
  <si>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</si>
  <si>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</si>
  <si>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</si>
  <si>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</si>
  <si>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</si>
  <si>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</si>
  <si>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</si>
  <si>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t>
  </si>
  <si>
    <t>แบบเลขที่..........</t>
  </si>
  <si>
    <t>คำนวณราคาเมื่อวันที่</t>
  </si>
  <si>
    <t xml:space="preserve">ประมาณราคาตามแบบ ปร. 4   จำนวน </t>
  </si>
  <si>
    <t xml:space="preserve">คำนวณราคาเมื่อวันที่    </t>
  </si>
  <si>
    <t>แบบ ปร. 4 และ ปร.5 ที่แนบ  จำนวน 1 ชุด</t>
  </si>
  <si>
    <t xml:space="preserve">หน่วย : บาท  </t>
  </si>
  <si>
    <t>รวมเป็นเงิน</t>
  </si>
  <si>
    <t>ภาษีมูลค่าเพิ่ม 7%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</si>
  <si>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</si>
  <si>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</si>
  <si>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</si>
  <si>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</si>
  <si>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แบบสรุปราคากลาง</t>
  </si>
  <si>
    <t xml:space="preserve"> รวมราคาทั้งโครงการ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</si>
  <si>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</si>
  <si>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</si>
  <si>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</si>
  <si>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</si>
  <si>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</si>
  <si>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</si>
  <si>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 xml:space="preserve"> งานครุภัณฑ์ฉากกั้นพาร์ติชั่นครึ่งกระจกใส สูง 1.20 </t>
  </si>
  <si>
    <t>ฉากกั้นพาร์ติชั่นครึ่งกระจกใส สูง 1.20 ม. กว้าง 0.60 ม.</t>
  </si>
  <si>
    <t>ฉากกั้นพาร์ติชั่นครึ่งกระจกใส สูง 1.20 ม. กว้าง 0.90 ม.</t>
  </si>
  <si>
    <t>ฉากกั้นพาร์ติชั่นครึ่งกระจกใส สูง 1.20 ม. กว้าง 1.00 ม.</t>
  </si>
  <si>
    <t>ฉากกั้นพาร์ติชั่นครึ่งกระจกใส สูง 1.20 ม. กว้าง 1.50 ม.</t>
  </si>
  <si>
    <t>ตัว</t>
  </si>
  <si>
    <t xml:space="preserve"> งานครุภัณฑ์ฉากกั้นพาร์ติชั่นครึ่งกระจกใส สูง 1.20 แบบมีรางไฟ</t>
  </si>
  <si>
    <t>งานรื้อถอนราวระเบียงเหล็ก (รื้อขนไป)</t>
  </si>
  <si>
    <t>งานติดตั้งประตูบานสวิงคู่พร้อมช่องแสง  ขนาด กว้าง 1.90 ม. สูง 2.95 ม. พร้อมอุปกรณ์ครบชุด</t>
  </si>
  <si>
    <t xml:space="preserve">งานทาสีน้ำพลาสติก รองพื้น 1 รอบ สีจริง 2 รอบ </t>
  </si>
  <si>
    <t>Factor F</t>
  </si>
  <si>
    <t>งานรื้อผนัง (รื้อขนไป)</t>
  </si>
  <si>
    <t>งานติดตั้งหน้าต่างบานเลื่อนสลับพร้อมช่องแสง ขนาด กว้าง 3.60 ม. สูง 2.20 ม. พร้อมอุปกรณ์ครบชุด</t>
  </si>
  <si>
    <t>งานติดตั้งบานกระจกปิดตายพร้อมช่องแสง ด้านล่างติดลูกฟูกอลูมิเนียมลอนเล็ก  ขนาด กว้าง 2.10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</si>
  <si>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2.00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</si>
  <si>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1.05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</si>
  <si>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0.85 ม. สูง 2.95 ม.</t>
  </si>
  <si>
    <t>งานติดตั้งบานกระจกเงา หนา 6 มม. ขนาด สูง 1.80 ม. ยาว 5.00 ม.</t>
  </si>
  <si>
    <t>ผนังกระจกนิรภัย ( Temperd ) ใส หนา 6มม.ขนาด 2.40*1.20 ม. ติดฟิล์มสำหรับสังเกตการณ์</t>
  </si>
  <si>
    <t>ตู้ M D B และ ตู้ A C P  และตู้ DBA</t>
  </si>
  <si>
    <t>3.1.1</t>
  </si>
  <si>
    <t xml:space="preserve"> -  80 AT. 3P</t>
  </si>
  <si>
    <t xml:space="preserve"> -  16AT. 3P</t>
  </si>
  <si>
    <t xml:space="preserve"> -  Safety Switches </t>
  </si>
  <si>
    <t xml:space="preserve"> - อุปกรณ์ประกอบ</t>
  </si>
  <si>
    <t>3.1.2</t>
  </si>
  <si>
    <t xml:space="preserve"> PANEL BOARD</t>
  </si>
  <si>
    <t>3.2.1</t>
  </si>
  <si>
    <t xml:space="preserve"> -  LPA</t>
  </si>
  <si>
    <t xml:space="preserve"> ท่อ และ ราง</t>
  </si>
  <si>
    <t xml:space="preserve"> - ท่อ uPVC    3/4"</t>
  </si>
  <si>
    <t xml:space="preserve"> - รางวายเวย์ 2 x 4</t>
  </si>
  <si>
    <t xml:space="preserve"> สายไฟฟ้า</t>
  </si>
  <si>
    <t xml:space="preserve"> -  THW #  35  SQ.MM.</t>
  </si>
  <si>
    <t xml:space="preserve"> -  THW #  10  SQ.MM.</t>
  </si>
  <si>
    <t xml:space="preserve"> -  THW #  4  SQ.MM.</t>
  </si>
  <si>
    <t xml:space="preserve"> -  THW #  1.5  SQ.MM.</t>
  </si>
  <si>
    <t>3.2.2</t>
  </si>
  <si>
    <t>3.3.1</t>
  </si>
  <si>
    <t>3.3.2</t>
  </si>
  <si>
    <t>3.3.3</t>
  </si>
  <si>
    <t>ตู้</t>
  </si>
  <si>
    <t xml:space="preserve"> เครื่องปรับอากาศขนาด 36,000 BTU /Hr</t>
  </si>
  <si>
    <t>งานเครื่องปรับอากาศ แบบแยกส่วน</t>
  </si>
  <si>
    <t>งานติดตั้งหน้าต่างบานเลื่อนสลับพร้อมช่องแสง ขนาด กว้าง 5.50 ม. สูง 2.20 ม. พร้อมอุปกรณ์ครบชุด</t>
  </si>
  <si>
    <t xml:space="preserve">งานติดตั้งผนังยิปซั่มบอร์ดหนา 9 มม. ชนิดธรรมดา กรุ 2 ด้าน โครงเคร่าเหล็กอาบสังกะสี </t>
  </si>
  <si>
    <t>งานมู่ลี่อลูมิเนียม</t>
  </si>
  <si>
    <t xml:space="preserve">มู่ลี่อลูมิเนียมแนวตั้ง ชนิดใบกว้าง 89 มม.ของหน้าต่าง 1 </t>
  </si>
  <si>
    <t>มู่ลี่อลูมิเนียมแนวตั้ง ชนิดใบกว้าง 89 มม.ของหน้าต่าง 2</t>
  </si>
  <si>
    <t>ชั้นที่ 1</t>
  </si>
  <si>
    <t>ชั้นที่ 2</t>
  </si>
  <si>
    <t>งานติดตั้งกระเบื้องยางไวนิลลายไม้</t>
  </si>
  <si>
    <t>งานติดตั้งบัวเชิงผนังยาง ขนาด 4"</t>
  </si>
  <si>
    <t>มู่ลี่อลูมิเนียมแนวตั้ง ชนิดใบกว้าง 89 มม.ของหน้าต่าง W13 (1.00*2.05ม.)</t>
  </si>
  <si>
    <t>มู่ลี่อลูมิเนียมแนวตั้ง ชนิดใบกว้าง 89 มม.ของหน้าต่าง W12 (0.50*2.05ม.)</t>
  </si>
  <si>
    <t>มู่ลี่อลูมิเนียมแนวตั้ง ชนิดใบกว้าง 89 มม.ของหน้าต่าง W10  (1.825*0.6ม.)</t>
  </si>
  <si>
    <t>มู่ลี่อลูมิเนียมแนวตั้ง ชนิดใบกว้าง 89 มม.ของหน้าต่าง W11  (3.60*0.6ม.)</t>
  </si>
  <si>
    <t>งานระบบสื่อสาร</t>
  </si>
  <si>
    <t xml:space="preserve"> - TELEPHONE OUTLET With BOX INSTALLATION</t>
  </si>
  <si>
    <t xml:space="preserve"> - TIEV  4Cx0.65 Sq.mm.</t>
  </si>
  <si>
    <t xml:space="preserve"> - UPVC 3/8 in.  </t>
  </si>
  <si>
    <t xml:space="preserve"> - UPVC 1/2 in.  </t>
  </si>
  <si>
    <t xml:space="preserve"> - UPVC 1 in.  </t>
  </si>
  <si>
    <t xml:space="preserve"> - Wire Duct sloted Type 40x30 mm.</t>
  </si>
  <si>
    <t xml:space="preserve"> - Wire Way Mini Trunking 12x52 mm.</t>
  </si>
  <si>
    <t xml:space="preserve"> - GROUNDING</t>
  </si>
  <si>
    <t xml:space="preserve"> - ACCESSORIES &amp; SUPPORT</t>
  </si>
  <si>
    <t xml:space="preserve"> - TC 50P  With Connector Module</t>
  </si>
  <si>
    <t xml:space="preserve"> - AP 50P (0.65 mm.) เชื่อมต่อไปยังอาคาร C</t>
  </si>
  <si>
    <t>มู่ลี่อลูมิเนียมแนวตั้ง ชนิดใบกว้าง 89 มม.ของหน้าต่าง W3 (3.60*1.85ม.)</t>
  </si>
  <si>
    <t>มู่ลี่อลูมิเนียมแนวตั้ง ชนิดใบกว้าง 89 มม.ของหน้าต่าง W1 (1.65*1.85ม.)</t>
  </si>
  <si>
    <t>มู่ลี่อลูมิเนียมแนวตั้ง ชนิดใบกว้าง 89 มม.ของหน้าต่าง W2 (0.7*2.05ม.)</t>
  </si>
  <si>
    <t>มู่ลี่อลูมิเนียมแนวตั้ง ชนิดใบกว้าง 89 มม.ของหน้าต่าง W9 (5.38*0.60ม.)</t>
  </si>
  <si>
    <t>มู่ลี่อลูมิเนียมแนวตั้ง ชนิดใบกว้าง 89 มม.ของหน้าต่าง W8  (3.60*0.60ม.)</t>
  </si>
  <si>
    <t>งานระบบสื่อสารและเทคโนโลยีสารสนเทศ</t>
  </si>
  <si>
    <t>ระบบสื่อสาร LAN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</si>
  <si>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</si>
  <si>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</si>
  <si>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</si>
  <si>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</si>
  <si>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</si>
  <si>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</si>
  <si>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แผง</t>
  </si>
  <si>
    <t>เส้น</t>
  </si>
  <si>
    <t>Conduit</t>
  </si>
  <si>
    <t>ท่อร้อยสาย EMT Conduit 3/4"</t>
  </si>
  <si>
    <t>ท่อร้อยสาย EMT Conduit 1/2"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</si>
  <si>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</si>
  <si>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</si>
  <si>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</si>
  <si>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</si>
  <si>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</si>
  <si>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</si>
  <si>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</si>
  <si>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</si>
  <si>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</si>
  <si>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งานระบบไฟฟ้า ระบบปรับอากาศ</t>
  </si>
  <si>
    <t xml:space="preserve">งานระบบไฟฟ้า </t>
  </si>
  <si>
    <t xml:space="preserve"> - ตู้คอนซูเมอร์ยูนิค 4ช่อง พร้อมเมนเบรกเกอร์ 40A</t>
  </si>
  <si>
    <t xml:space="preserve"> - ปลั๊กไฟ</t>
  </si>
  <si>
    <t xml:space="preserve"> - สายไฟ 6 sq.mm. IEC 01  </t>
  </si>
  <si>
    <t xml:space="preserve"> - สายไฟ 4 sq.mm. IEC 01  </t>
  </si>
  <si>
    <t xml:space="preserve"> - สายไฟ 2.5 sq.mm. IEC 01  </t>
  </si>
  <si>
    <t xml:space="preserve"> - สายไฟ 1.5 sq.mm. IEC 01  </t>
  </si>
  <si>
    <t xml:space="preserve"> - อุปกรณ์ประกอบสายไฟฟ้า</t>
  </si>
  <si>
    <t xml:space="preserve"> - ท่อuPVC 20 mm.</t>
  </si>
  <si>
    <t xml:space="preserve"> - ท่อuPVC 15 mm</t>
  </si>
  <si>
    <t xml:space="preserve"> - อุปกรณ์ประกอบท่อ</t>
  </si>
  <si>
    <t>3.2.3</t>
  </si>
  <si>
    <t>3.3.4</t>
  </si>
  <si>
    <t>3.3.5</t>
  </si>
  <si>
    <t>4.1.1</t>
  </si>
  <si>
    <t>4.1.2</t>
  </si>
  <si>
    <t>4.1.3</t>
  </si>
  <si>
    <t>4.1.4</t>
  </si>
  <si>
    <t>4.2.1</t>
  </si>
  <si>
    <t>4.2.2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</si>
  <si>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</si>
  <si>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</si>
  <si>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</si>
  <si>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</si>
  <si>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</si>
  <si>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</si>
  <si>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</si>
  <si>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</si>
  <si>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6.1.6</t>
  </si>
  <si>
    <t>7.1.1</t>
  </si>
  <si>
    <t>7.1.2</t>
  </si>
  <si>
    <t>7.1.3</t>
  </si>
  <si>
    <t>7.1.4</t>
  </si>
  <si>
    <t>7.1.5</t>
  </si>
  <si>
    <t>7.2.1</t>
  </si>
  <si>
    <t>7.2.2</t>
  </si>
  <si>
    <t>งานระบบสารสนเทศ</t>
  </si>
  <si>
    <t xml:space="preserve">อุปกรณ์สลับสัญญาณ 10/100/1000 ขนาด 24 port </t>
  </si>
  <si>
    <t>อุปกรณ์กระจายสัญญาณเครือข่ายคอมพิวเตอร์ไร้สาย</t>
  </si>
  <si>
    <t>โทรทัศน์ แบบ Smart  HTV ขนาดไม่น้อยกว่า 55"</t>
  </si>
  <si>
    <t>เครื่องคอมพิวเตอร์พร้อมสำรองไฟฟ้า</t>
  </si>
  <si>
    <t>ตู้ Rack19 ขนาด 27U +พัดลม + AC Power 20 ช่อง</t>
  </si>
  <si>
    <t>หัวเครื่องอนาล็อค</t>
  </si>
  <si>
    <t xml:space="preserve">ระบบกล้องวงจรปิด </t>
  </si>
  <si>
    <t>อุปกรณ์สลับสัญญาณหลักประจำอาคาร (Distribution Switch)</t>
  </si>
  <si>
    <t>ระบบควบคุมการทำงานอุปกรณ์กระจายสัญญาณเครือข่าย</t>
  </si>
  <si>
    <t>คอมพิวเตอร์ไร้สายขนาด 32 AP รองรับการขยายไม่น้อยกว่า 200 AP</t>
  </si>
  <si>
    <t>วงจรอนาล็อค</t>
  </si>
  <si>
    <t>โครงการ : 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t>
  </si>
  <si>
    <t>งานติดตั้งบานกระจกเงา หนา 6 มม. ขนาด สูง 1.80 ม. ยาว 4.00 ม.</t>
  </si>
  <si>
    <t>เงินล่วงหน้า 15 %</t>
  </si>
  <si>
    <t>เงินประกันผลงาน 0 %</t>
  </si>
  <si>
    <t>ดอกเบี้ยเงินกู้ 6 %</t>
  </si>
  <si>
    <t>ภาควิชาการศึกษาปฐมวัย ณ ศูนย์แม่ริม</t>
  </si>
  <si>
    <t xml:space="preserve">ปรับปรุงอาคารเรียนรวม B </t>
  </si>
  <si>
    <t>ห้องพักอาจารย์ภาควิชาเทคนิคการศึกษาและ</t>
  </si>
  <si>
    <t>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t>
  </si>
  <si>
    <t>อุปกรณ์ประกอบ</t>
  </si>
  <si>
    <t>6.1.7</t>
  </si>
  <si>
    <t>7.1.6</t>
  </si>
  <si>
    <t xml:space="preserve">คำนวณราคาโดย   : </t>
  </si>
  <si>
    <t>ค่าภาษีมูลค่าเพิ่ม 7 %</t>
  </si>
  <si>
    <t>สถานที่ก่อสร้าง  : มหาวิทยาลัยราชภัฏเชียงใหม่ ศูนย์แม่ริม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</si>
</sst>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0_-;\-* #,##0.0000_-;_-* &quot;-&quot;??_-;_-@_-"/>
    <numFmt numFmtId="194" formatCode="[$-F800]dddd\,\ mmmm\ dd\,\ yyyy"/>
    <numFmt numFmtId="195" formatCode="General_)"/>
    <numFmt numFmtId="196" formatCode="&quot;\&quot;#,##0;[Red]&quot;\&quot;\-#,##0"/>
    <numFmt numFmtId="197" formatCode="_ * #,##0.00_ ;_ * \-#,##0.00_ ;_ * &quot;-&quot;??_ ;_ @_ "/>
    <numFmt numFmtId="198" formatCode="_ * #,##0_ ;_ * \-#,##0_ ;_ * &quot;-&quot;_ ;_ @_ "/>
    <numFmt numFmtId="199" formatCode="&quot;฿&quot;\t#,##0_);\(&quot;฿&quot;\t#,##0\)"/>
    <numFmt numFmtId="200" formatCode="\t0.00E+00"/>
    <numFmt numFmtId="201" formatCode="[$-107041E]d\ mmmm\ yyyy;@"/>
    <numFmt numFmtId="202" formatCode="_-* #,##0.00_-;\-* #,##0.00_-;_-* \-??_-;_-@_-"/>
  </numFmts>
  <fonts count="53">
    <font>
      <sz val="14"/>
      <name val="Cordia New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sz val="16"/>
      <color indexed="10"/>
      <name val="TH Niramit AS"/>
    </font>
    <font>
      <b/>
      <i/>
      <sz val="16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sz val="16"/>
      <color rgb="FFFF0000"/>
      <name val="TH Niramit AS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sz val="14"/>
      <color rgb="FFFF0000"/>
      <name val="TH Niramit AS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rgb="FF000000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8530">
    <xf numFmtId="0" fontId="0" fillId="0" borderId="0"/>
    <xf numFmtId="14" fontId="22" fillId="0" borderId="0"/>
    <xf numFmtId="188" fontId="22" fillId="0" borderId="0"/>
    <xf numFmtId="187" fontId="22" fillId="0" borderId="0"/>
    <xf numFmtId="0" fontId="4" fillId="0" borderId="0">
      <alignment vertical="center"/>
    </xf>
    <xf numFmtId="39" fontId="22" fillId="0" borderId="0"/>
    <xf numFmtId="195" fontId="5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9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37" fontId="22" fillId="0" borderId="0"/>
    <xf numFmtId="9" fontId="2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0" fillId="3" borderId="0" applyNumberFormat="0" applyBorder="0" applyAlignment="0" applyProtection="0"/>
    <xf numFmtId="0" fontId="25" fillId="9" borderId="0" applyNumberFormat="0" applyBorder="0" applyAlignment="0" applyProtection="0"/>
    <xf numFmtId="0" fontId="20" fillId="4" borderId="0" applyNumberFormat="0" applyBorder="0" applyAlignment="0" applyProtection="0"/>
    <xf numFmtId="0" fontId="25" fillId="10" borderId="0" applyNumberFormat="0" applyBorder="0" applyAlignment="0" applyProtection="0"/>
    <xf numFmtId="0" fontId="20" fillId="5" borderId="0" applyNumberFormat="0" applyBorder="0" applyAlignment="0" applyProtection="0"/>
    <xf numFmtId="0" fontId="25" fillId="11" borderId="0" applyNumberFormat="0" applyBorder="0" applyAlignment="0" applyProtection="0"/>
    <xf numFmtId="0" fontId="20" fillId="6" borderId="0" applyNumberFormat="0" applyBorder="0" applyAlignment="0" applyProtection="0"/>
    <xf numFmtId="0" fontId="25" fillId="8" borderId="0" applyNumberFormat="0" applyBorder="0" applyAlignment="0" applyProtection="0"/>
    <xf numFmtId="0" fontId="20" fillId="7" borderId="0" applyNumberFormat="0" applyBorder="0" applyAlignment="0" applyProtection="0"/>
    <xf numFmtId="0" fontId="25" fillId="7" borderId="0" applyNumberFormat="0" applyBorder="0" applyAlignment="0" applyProtection="0"/>
    <xf numFmtId="0" fontId="20" fillId="8" borderId="0" applyNumberFormat="0" applyBorder="0" applyAlignment="0" applyProtection="0"/>
    <xf numFmtId="0" fontId="25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9" fillId="0" borderId="0"/>
    <xf numFmtId="202" fontId="49" fillId="0" borderId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7" fillId="0" borderId="0"/>
    <xf numFmtId="0" fontId="49" fillId="0" borderId="0"/>
    <xf numFmtId="9" fontId="49" fillId="0" borderId="0" applyFont="0" applyFill="0" applyBorder="0" applyAlignment="0" applyProtection="0"/>
    <xf numFmtId="0" fontId="7" fillId="0" borderId="0"/>
    <xf numFmtId="202" fontId="49" fillId="0" borderId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52" fillId="0" borderId="0"/>
    <xf numFmtId="189" fontId="5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7" fillId="0" borderId="0"/>
    <xf numFmtId="0" fontId="5" fillId="0" borderId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0"/>
    <xf numFmtId="0" fontId="48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/>
    <xf numFmtId="202" fontId="27" fillId="0" borderId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202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202" fontId="27" fillId="0" borderId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202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95">
    <xf numFmtId="0" fontId="0" fillId="0" borderId="0" xfId="0"/>
    <xf numFmtId="0" fontId="34" fillId="0" borderId="0" xfId="23973" applyFont="1"/>
    <xf numFmtId="43" fontId="34" fillId="0" borderId="0" xfId="23973" applyNumberFormat="1" applyFont="1"/>
    <xf numFmtId="0" fontId="34" fillId="0" borderId="0" xfId="16148" applyFont="1"/>
    <xf numFmtId="0" fontId="33" fillId="0" borderId="24" xfId="23973" applyFont="1" applyBorder="1"/>
    <xf numFmtId="43" fontId="33" fillId="0" borderId="24" xfId="23973" applyNumberFormat="1" applyFont="1" applyBorder="1" applyAlignment="1"/>
    <xf numFmtId="43" fontId="33" fillId="0" borderId="24" xfId="23973" applyNumberFormat="1" applyFont="1" applyBorder="1"/>
    <xf numFmtId="0" fontId="33" fillId="0" borderId="25" xfId="23973" applyFont="1" applyBorder="1"/>
    <xf numFmtId="0" fontId="33" fillId="0" borderId="25" xfId="23973" applyFont="1" applyBorder="1" applyAlignment="1"/>
    <xf numFmtId="43" fontId="33" fillId="0" borderId="25" xfId="23973" applyNumberFormat="1" applyFont="1" applyBorder="1"/>
    <xf numFmtId="0" fontId="33" fillId="0" borderId="0" xfId="23973" applyFont="1" applyBorder="1"/>
    <xf numFmtId="194" fontId="35" fillId="0" borderId="26" xfId="23973" applyNumberFormat="1" applyFont="1" applyFill="1" applyBorder="1" applyAlignment="1"/>
    <xf numFmtId="194" fontId="33" fillId="0" borderId="26" xfId="23973" applyNumberFormat="1" applyFont="1" applyFill="1" applyBorder="1" applyAlignment="1"/>
    <xf numFmtId="0" fontId="33" fillId="0" borderId="25" xfId="23973" applyFont="1" applyBorder="1" applyAlignment="1">
      <alignment horizontal="right"/>
    </xf>
    <xf numFmtId="0" fontId="34" fillId="0" borderId="36" xfId="23973" applyFont="1" applyBorder="1" applyAlignment="1">
      <alignment horizontal="center"/>
    </xf>
    <xf numFmtId="43" fontId="34" fillId="0" borderId="40" xfId="22250" applyNumberFormat="1" applyFont="1" applyBorder="1" applyAlignment="1">
      <alignment horizontal="center"/>
    </xf>
    <xf numFmtId="2" fontId="34" fillId="0" borderId="41" xfId="23973" applyNumberFormat="1" applyFont="1" applyBorder="1" applyAlignment="1">
      <alignment horizontal="center"/>
    </xf>
    <xf numFmtId="43" fontId="34" fillId="0" borderId="0" xfId="16148" applyNumberFormat="1" applyFont="1"/>
    <xf numFmtId="0" fontId="33" fillId="0" borderId="42" xfId="23973" applyFont="1" applyBorder="1" applyAlignment="1">
      <alignment horizontal="center"/>
    </xf>
    <xf numFmtId="43" fontId="33" fillId="0" borderId="16" xfId="22250" applyNumberFormat="1" applyFont="1" applyBorder="1" applyAlignment="1">
      <alignment horizontal="center"/>
    </xf>
    <xf numFmtId="0" fontId="34" fillId="0" borderId="0" xfId="16149" applyFont="1"/>
    <xf numFmtId="0" fontId="34" fillId="0" borderId="42" xfId="23973" applyFont="1" applyBorder="1" applyAlignment="1">
      <alignment horizontal="center"/>
    </xf>
    <xf numFmtId="0" fontId="36" fillId="12" borderId="8" xfId="23973" applyFont="1" applyFill="1" applyBorder="1" applyAlignment="1"/>
    <xf numFmtId="0" fontId="36" fillId="12" borderId="10" xfId="23973" applyFont="1" applyFill="1" applyBorder="1" applyAlignment="1"/>
    <xf numFmtId="0" fontId="36" fillId="12" borderId="9" xfId="23973" applyFont="1" applyFill="1" applyBorder="1" applyAlignment="1">
      <alignment horizontal="right"/>
    </xf>
    <xf numFmtId="43" fontId="36" fillId="12" borderId="11" xfId="23973" applyNumberFormat="1" applyFont="1" applyFill="1" applyBorder="1" applyAlignment="1"/>
    <xf numFmtId="0" fontId="36" fillId="12" borderId="45" xfId="23973" applyFont="1" applyFill="1" applyBorder="1"/>
    <xf numFmtId="0" fontId="34" fillId="0" borderId="0" xfId="16147" applyFont="1"/>
    <xf numFmtId="2" fontId="34" fillId="0" borderId="0" xfId="22250" applyNumberFormat="1" applyFont="1"/>
    <xf numFmtId="0" fontId="36" fillId="12" borderId="47" xfId="23973" applyFont="1" applyFill="1" applyBorder="1" applyAlignment="1">
      <alignment horizontal="right"/>
    </xf>
    <xf numFmtId="0" fontId="36" fillId="12" borderId="0" xfId="23973" applyFont="1" applyFill="1" applyBorder="1" applyAlignment="1">
      <alignment horizontal="right"/>
    </xf>
    <xf numFmtId="0" fontId="42" fillId="12" borderId="48" xfId="23973" applyFont="1" applyFill="1" applyBorder="1"/>
    <xf numFmtId="43" fontId="34" fillId="0" borderId="0" xfId="22250" applyNumberFormat="1" applyFont="1"/>
    <xf numFmtId="0" fontId="43" fillId="0" borderId="0" xfId="22250" applyFont="1"/>
    <xf numFmtId="10" fontId="34" fillId="0" borderId="0" xfId="25454" applyNumberFormat="1" applyFont="1"/>
    <xf numFmtId="0" fontId="36" fillId="12" borderId="49" xfId="23973" applyFont="1" applyFill="1" applyBorder="1" applyAlignment="1">
      <alignment horizontal="left"/>
    </xf>
    <xf numFmtId="0" fontId="34" fillId="0" borderId="0" xfId="16148" applyFont="1" applyAlignment="1">
      <alignment horizontal="right"/>
    </xf>
    <xf numFmtId="0" fontId="34" fillId="0" borderId="0" xfId="23973" applyFont="1" applyBorder="1"/>
    <xf numFmtId="43" fontId="38" fillId="0" borderId="0" xfId="23973" applyNumberFormat="1" applyFont="1" applyFill="1" applyBorder="1"/>
    <xf numFmtId="0" fontId="38" fillId="0" borderId="0" xfId="23973" applyFont="1" applyFill="1"/>
    <xf numFmtId="43" fontId="37" fillId="0" borderId="0" xfId="23973" applyNumberFormat="1" applyFont="1" applyFill="1" applyBorder="1"/>
    <xf numFmtId="43" fontId="34" fillId="0" borderId="0" xfId="16147" applyNumberFormat="1" applyFont="1"/>
    <xf numFmtId="0" fontId="34" fillId="0" borderId="0" xfId="23973" applyFont="1" applyBorder="1" applyAlignment="1"/>
    <xf numFmtId="0" fontId="34" fillId="0" borderId="0" xfId="16150" applyFont="1" applyAlignment="1"/>
    <xf numFmtId="0" fontId="37" fillId="0" borderId="0" xfId="24708" applyFont="1" applyBorder="1" applyAlignment="1">
      <alignment horizontal="center"/>
    </xf>
    <xf numFmtId="0" fontId="34" fillId="0" borderId="0" xfId="16147" applyFont="1" applyBorder="1"/>
    <xf numFmtId="0" fontId="34" fillId="0" borderId="0" xfId="16150" applyFont="1" applyBorder="1"/>
    <xf numFmtId="0" fontId="34" fillId="0" borderId="0" xfId="24708" applyFont="1"/>
    <xf numFmtId="0" fontId="34" fillId="0" borderId="0" xfId="16150" applyNumberFormat="1" applyFont="1" applyAlignment="1">
      <alignment vertical="center"/>
    </xf>
    <xf numFmtId="0" fontId="34" fillId="0" borderId="0" xfId="23973" applyFont="1" applyBorder="1" applyAlignment="1">
      <alignment horizontal="center"/>
    </xf>
    <xf numFmtId="43" fontId="34" fillId="0" borderId="0" xfId="23973" applyNumberFormat="1" applyFont="1" applyFill="1" applyBorder="1"/>
    <xf numFmtId="0" fontId="34" fillId="0" borderId="0" xfId="23973" applyFont="1" applyFill="1" applyBorder="1"/>
    <xf numFmtId="0" fontId="34" fillId="0" borderId="0" xfId="16148" applyFont="1" applyAlignment="1"/>
    <xf numFmtId="0" fontId="37" fillId="0" borderId="0" xfId="23973" applyFont="1" applyBorder="1" applyAlignment="1">
      <alignment horizontal="center"/>
    </xf>
    <xf numFmtId="0" fontId="34" fillId="0" borderId="25" xfId="23973" applyFont="1" applyBorder="1" applyAlignment="1"/>
    <xf numFmtId="43" fontId="33" fillId="0" borderId="24" xfId="23973" applyNumberFormat="1" applyFont="1" applyBorder="1" applyAlignment="1">
      <alignment horizontal="left"/>
    </xf>
    <xf numFmtId="43" fontId="34" fillId="0" borderId="24" xfId="23973" applyNumberFormat="1" applyFont="1" applyBorder="1"/>
    <xf numFmtId="0" fontId="34" fillId="0" borderId="24" xfId="23973" applyFont="1" applyBorder="1"/>
    <xf numFmtId="43" fontId="33" fillId="0" borderId="25" xfId="23973" applyNumberFormat="1" applyFont="1" applyBorder="1" applyAlignment="1">
      <alignment horizontal="left"/>
    </xf>
    <xf numFmtId="43" fontId="34" fillId="0" borderId="25" xfId="23973" applyNumberFormat="1" applyFont="1" applyBorder="1"/>
    <xf numFmtId="0" fontId="34" fillId="0" borderId="25" xfId="23973" applyFont="1" applyBorder="1"/>
    <xf numFmtId="192" fontId="33" fillId="0" borderId="25" xfId="23973" applyNumberFormat="1" applyFont="1" applyBorder="1" applyAlignment="1">
      <alignment horizontal="left"/>
    </xf>
    <xf numFmtId="43" fontId="33" fillId="13" borderId="7" xfId="23973" applyNumberFormat="1" applyFont="1" applyFill="1" applyBorder="1" applyAlignment="1">
      <alignment horizontal="center"/>
    </xf>
    <xf numFmtId="43" fontId="33" fillId="13" borderId="14" xfId="23973" applyNumberFormat="1" applyFont="1" applyFill="1" applyBorder="1" applyAlignment="1">
      <alignment horizontal="center"/>
    </xf>
    <xf numFmtId="0" fontId="33" fillId="0" borderId="0" xfId="23973" applyFont="1" applyBorder="1" applyAlignment="1"/>
    <xf numFmtId="0" fontId="34" fillId="0" borderId="51" xfId="23973" applyFont="1" applyBorder="1"/>
    <xf numFmtId="0" fontId="33" fillId="0" borderId="51" xfId="23973" applyFont="1" applyBorder="1" applyAlignment="1">
      <alignment horizontal="center"/>
    </xf>
    <xf numFmtId="43" fontId="34" fillId="0" borderId="51" xfId="23973" applyNumberFormat="1" applyFont="1" applyBorder="1" applyAlignment="1">
      <alignment horizontal="center"/>
    </xf>
    <xf numFmtId="43" fontId="34" fillId="0" borderId="0" xfId="23973" applyNumberFormat="1" applyFont="1" applyBorder="1"/>
    <xf numFmtId="0" fontId="34" fillId="0" borderId="16" xfId="23973" applyFont="1" applyBorder="1" applyAlignment="1">
      <alignment horizontal="center"/>
    </xf>
    <xf numFmtId="0" fontId="34" fillId="0" borderId="16" xfId="23973" applyFont="1" applyBorder="1" applyAlignment="1">
      <alignment horizontal="left"/>
    </xf>
    <xf numFmtId="43" fontId="34" fillId="0" borderId="16" xfId="23973" applyNumberFormat="1" applyFont="1" applyBorder="1" applyAlignment="1">
      <alignment horizontal="center"/>
    </xf>
    <xf numFmtId="0" fontId="44" fillId="0" borderId="16" xfId="17166" applyNumberFormat="1" applyFont="1" applyBorder="1" applyAlignment="1">
      <alignment horizontal="center"/>
    </xf>
    <xf numFmtId="0" fontId="36" fillId="0" borderId="16" xfId="23973" applyFont="1" applyBorder="1" applyAlignment="1">
      <alignment horizontal="center"/>
    </xf>
    <xf numFmtId="43" fontId="33" fillId="0" borderId="0" xfId="23973" applyNumberFormat="1" applyFont="1" applyBorder="1" applyAlignment="1">
      <alignment horizontal="center"/>
    </xf>
    <xf numFmtId="0" fontId="34" fillId="0" borderId="16" xfId="23973" applyFont="1" applyBorder="1"/>
    <xf numFmtId="0" fontId="34" fillId="0" borderId="16" xfId="23973" applyFont="1" applyBorder="1" applyAlignment="1"/>
    <xf numFmtId="43" fontId="34" fillId="0" borderId="16" xfId="23973" applyNumberFormat="1" applyFont="1" applyBorder="1"/>
    <xf numFmtId="193" fontId="34" fillId="0" borderId="16" xfId="23973" applyNumberFormat="1" applyFont="1" applyBorder="1"/>
    <xf numFmtId="0" fontId="39" fillId="0" borderId="16" xfId="23973" applyFont="1" applyBorder="1" applyAlignment="1">
      <alignment horizontal="left"/>
    </xf>
    <xf numFmtId="2" fontId="34" fillId="0" borderId="16" xfId="23973" applyNumberFormat="1" applyFont="1" applyBorder="1"/>
    <xf numFmtId="2" fontId="34" fillId="0" borderId="52" xfId="23973" applyNumberFormat="1" applyFont="1" applyBorder="1"/>
    <xf numFmtId="0" fontId="34" fillId="0" borderId="52" xfId="23973" applyFont="1" applyBorder="1" applyAlignment="1"/>
    <xf numFmtId="43" fontId="34" fillId="0" borderId="52" xfId="23973" applyNumberFormat="1" applyFont="1" applyBorder="1"/>
    <xf numFmtId="193" fontId="34" fillId="0" borderId="52" xfId="23973" applyNumberFormat="1" applyFont="1" applyBorder="1"/>
    <xf numFmtId="43" fontId="34" fillId="0" borderId="52" xfId="23973" applyNumberFormat="1" applyFont="1" applyBorder="1" applyAlignment="1">
      <alignment horizontal="center"/>
    </xf>
    <xf numFmtId="0" fontId="34" fillId="0" borderId="52" xfId="23973" applyFont="1" applyBorder="1"/>
    <xf numFmtId="43" fontId="33" fillId="13" borderId="11" xfId="23973" applyNumberFormat="1" applyFont="1" applyFill="1" applyBorder="1" applyAlignment="1"/>
    <xf numFmtId="0" fontId="46" fillId="13" borderId="13" xfId="23973" applyFont="1" applyFill="1" applyBorder="1"/>
    <xf numFmtId="10" fontId="34" fillId="0" borderId="0" xfId="25454" applyNumberFormat="1" applyFont="1" applyBorder="1"/>
    <xf numFmtId="0" fontId="45" fillId="13" borderId="11" xfId="23973" applyFont="1" applyFill="1" applyBorder="1" applyAlignment="1"/>
    <xf numFmtId="0" fontId="45" fillId="13" borderId="25" xfId="23973" applyFont="1" applyFill="1" applyBorder="1" applyAlignment="1"/>
    <xf numFmtId="43" fontId="45" fillId="13" borderId="11" xfId="23973" applyNumberFormat="1" applyFont="1" applyFill="1" applyBorder="1" applyAlignment="1"/>
    <xf numFmtId="0" fontId="45" fillId="13" borderId="13" xfId="23973" applyFont="1" applyFill="1" applyBorder="1"/>
    <xf numFmtId="0" fontId="45" fillId="13" borderId="5" xfId="23973" applyFont="1" applyFill="1" applyBorder="1" applyAlignment="1">
      <alignment horizontal="left"/>
    </xf>
    <xf numFmtId="0" fontId="34" fillId="0" borderId="10" xfId="23973" applyFont="1" applyBorder="1"/>
    <xf numFmtId="43" fontId="34" fillId="0" borderId="10" xfId="23973" applyNumberFormat="1" applyFont="1" applyBorder="1"/>
    <xf numFmtId="0" fontId="34" fillId="0" borderId="0" xfId="23973" applyFont="1" applyFill="1" applyBorder="1" applyAlignment="1">
      <alignment horizontal="left"/>
    </xf>
    <xf numFmtId="43" fontId="44" fillId="0" borderId="0" xfId="23973" applyNumberFormat="1" applyFont="1" applyFill="1" applyBorder="1" applyAlignment="1"/>
    <xf numFmtId="43" fontId="34" fillId="0" borderId="0" xfId="23973" applyNumberFormat="1" applyFont="1" applyFill="1" applyBorder="1" applyAlignment="1">
      <alignment horizontal="left"/>
    </xf>
    <xf numFmtId="43" fontId="34" fillId="0" borderId="0" xfId="23973" applyNumberFormat="1" applyFont="1" applyFill="1" applyBorder="1" applyAlignment="1"/>
    <xf numFmtId="0" fontId="34" fillId="0" borderId="0" xfId="16148" applyFont="1" applyBorder="1"/>
    <xf numFmtId="0" fontId="34" fillId="0" borderId="0" xfId="22250" applyFont="1"/>
    <xf numFmtId="0" fontId="34" fillId="0" borderId="0" xfId="16149" applyFont="1" applyBorder="1"/>
    <xf numFmtId="201" fontId="34" fillId="0" borderId="25" xfId="23973" applyNumberFormat="1" applyFont="1" applyBorder="1"/>
    <xf numFmtId="0" fontId="40" fillId="0" borderId="17" xfId="24687" applyFont="1" applyBorder="1" applyAlignment="1">
      <alignment horizontal="left"/>
    </xf>
    <xf numFmtId="0" fontId="44" fillId="0" borderId="16" xfId="17166" applyFont="1" applyBorder="1" applyAlignment="1">
      <alignment horizontal="center"/>
    </xf>
    <xf numFmtId="0" fontId="33" fillId="0" borderId="0" xfId="23973" applyFont="1" applyFill="1" applyBorder="1" applyAlignment="1"/>
    <xf numFmtId="0" fontId="34" fillId="0" borderId="0" xfId="23973" applyFont="1" applyFill="1" applyBorder="1" applyAlignment="1"/>
    <xf numFmtId="0" fontId="34" fillId="0" borderId="0" xfId="24708" applyFont="1" applyBorder="1" applyAlignment="1"/>
    <xf numFmtId="0" fontId="34" fillId="0" borderId="0" xfId="16147" applyFont="1" applyAlignment="1"/>
    <xf numFmtId="0" fontId="29" fillId="0" borderId="0" xfId="0" applyFont="1" applyAlignment="1"/>
    <xf numFmtId="0" fontId="28" fillId="0" borderId="2" xfId="22250" applyFont="1" applyBorder="1" applyAlignment="1"/>
    <xf numFmtId="0" fontId="28" fillId="0" borderId="2" xfId="0" applyFont="1" applyBorder="1" applyAlignment="1">
      <alignment horizontal="left"/>
    </xf>
    <xf numFmtId="0" fontId="28" fillId="0" borderId="2" xfId="0" applyFont="1" applyBorder="1" applyAlignment="1"/>
    <xf numFmtId="0" fontId="28" fillId="0" borderId="0" xfId="22250" applyFont="1" applyBorder="1" applyAlignment="1"/>
    <xf numFmtId="0" fontId="28" fillId="0" borderId="2" xfId="0" applyFont="1" applyFill="1" applyBorder="1" applyAlignment="1"/>
    <xf numFmtId="0" fontId="28" fillId="0" borderId="3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28" fillId="0" borderId="0" xfId="0" applyFont="1" applyFill="1" applyBorder="1" applyAlignment="1"/>
    <xf numFmtId="43" fontId="28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28" fillId="0" borderId="4" xfId="0" applyNumberFormat="1" applyFont="1" applyBorder="1" applyAlignment="1"/>
    <xf numFmtId="0" fontId="28" fillId="0" borderId="5" xfId="22250" applyFont="1" applyBorder="1" applyAlignment="1"/>
    <xf numFmtId="0" fontId="28" fillId="0" borderId="5" xfId="0" applyFont="1" applyBorder="1" applyAlignment="1">
      <alignment horizontal="left"/>
    </xf>
    <xf numFmtId="0" fontId="28" fillId="0" borderId="5" xfId="0" applyFont="1" applyBorder="1" applyAlignment="1"/>
    <xf numFmtId="43" fontId="28" fillId="0" borderId="5" xfId="0" applyNumberFormat="1" applyFont="1" applyFill="1" applyBorder="1" applyAlignment="1"/>
    <xf numFmtId="43" fontId="28" fillId="0" borderId="5" xfId="0" applyNumberFormat="1" applyFont="1" applyFill="1" applyBorder="1" applyAlignment="1">
      <alignment horizontal="left"/>
    </xf>
    <xf numFmtId="43" fontId="28" fillId="0" borderId="6" xfId="0" applyNumberFormat="1" applyFont="1" applyBorder="1" applyAlignment="1">
      <alignment horizontal="right"/>
    </xf>
    <xf numFmtId="0" fontId="28" fillId="13" borderId="7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right"/>
    </xf>
    <xf numFmtId="43" fontId="28" fillId="13" borderId="13" xfId="0" applyNumberFormat="1" applyFont="1" applyFill="1" applyBorder="1" applyAlignment="1">
      <alignment horizontal="center"/>
    </xf>
    <xf numFmtId="0" fontId="28" fillId="0" borderId="0" xfId="0" applyFont="1" applyFill="1" applyAlignment="1"/>
    <xf numFmtId="0" fontId="28" fillId="13" borderId="14" xfId="0" applyFont="1" applyFill="1" applyBorder="1" applyAlignment="1">
      <alignment horizontal="center"/>
    </xf>
    <xf numFmtId="0" fontId="28" fillId="13" borderId="15" xfId="0" applyFont="1" applyFill="1" applyBorder="1" applyAlignment="1">
      <alignment horizontal="right"/>
    </xf>
    <xf numFmtId="0" fontId="28" fillId="13" borderId="12" xfId="0" applyFont="1" applyFill="1" applyBorder="1" applyAlignment="1">
      <alignment horizontal="center"/>
    </xf>
    <xf numFmtId="0" fontId="28" fillId="13" borderId="13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0" fontId="28" fillId="0" borderId="18" xfId="0" applyFont="1" applyBorder="1" applyAlignment="1"/>
    <xf numFmtId="0" fontId="29" fillId="0" borderId="16" xfId="6597" applyFont="1" applyBorder="1" applyAlignment="1">
      <alignment horizontal="center"/>
    </xf>
    <xf numFmtId="43" fontId="29" fillId="0" borderId="16" xfId="6597" applyNumberFormat="1" applyFont="1" applyBorder="1" applyAlignment="1"/>
    <xf numFmtId="43" fontId="29" fillId="0" borderId="16" xfId="6597" applyNumberFormat="1" applyFont="1" applyFill="1" applyBorder="1" applyAlignment="1"/>
    <xf numFmtId="0" fontId="47" fillId="0" borderId="16" xfId="6597" applyFont="1" applyFill="1" applyBorder="1" applyAlignment="1">
      <alignment horizontal="center"/>
    </xf>
    <xf numFmtId="0" fontId="29" fillId="0" borderId="0" xfId="17166" applyFont="1" applyFill="1" applyAlignment="1"/>
    <xf numFmtId="0" fontId="29" fillId="0" borderId="0" xfId="0" applyFont="1" applyFill="1" applyAlignment="1"/>
    <xf numFmtId="0" fontId="29" fillId="0" borderId="16" xfId="0" applyFont="1" applyBorder="1" applyAlignment="1"/>
    <xf numFmtId="0" fontId="29" fillId="0" borderId="18" xfId="0" applyFont="1" applyBorder="1" applyAlignment="1"/>
    <xf numFmtId="192" fontId="29" fillId="0" borderId="16" xfId="6597" applyNumberFormat="1" applyFont="1" applyBorder="1" applyAlignment="1">
      <alignment horizontal="center"/>
    </xf>
    <xf numFmtId="0" fontId="29" fillId="0" borderId="16" xfId="6597" quotePrefix="1" applyFont="1" applyBorder="1" applyAlignment="1">
      <alignment horizontal="center"/>
    </xf>
    <xf numFmtId="43" fontId="29" fillId="0" borderId="18" xfId="0" applyNumberFormat="1" applyFont="1" applyBorder="1" applyAlignment="1"/>
    <xf numFmtId="0" fontId="29" fillId="0" borderId="16" xfId="6597" applyFont="1" applyFill="1" applyBorder="1" applyAlignment="1"/>
    <xf numFmtId="0" fontId="28" fillId="14" borderId="13" xfId="0" applyFont="1" applyFill="1" applyBorder="1" applyAlignment="1"/>
    <xf numFmtId="0" fontId="28" fillId="14" borderId="11" xfId="0" applyFont="1" applyFill="1" applyBorder="1" applyAlignment="1">
      <alignment horizontal="right"/>
    </xf>
    <xf numFmtId="0" fontId="28" fillId="14" borderId="12" xfId="0" applyFont="1" applyFill="1" applyBorder="1" applyAlignment="1">
      <alignment horizontal="center"/>
    </xf>
    <xf numFmtId="0" fontId="28" fillId="14" borderId="13" xfId="6597" applyFont="1" applyFill="1" applyBorder="1" applyAlignment="1">
      <alignment horizontal="center"/>
    </xf>
    <xf numFmtId="43" fontId="28" fillId="14" borderId="13" xfId="6597" applyNumberFormat="1" applyFont="1" applyFill="1" applyBorder="1" applyAlignment="1"/>
    <xf numFmtId="43" fontId="28" fillId="14" borderId="13" xfId="6597" applyNumberFormat="1" applyFont="1" applyFill="1" applyBorder="1" applyAlignment="1">
      <alignment horizontal="center"/>
    </xf>
    <xf numFmtId="0" fontId="28" fillId="14" borderId="13" xfId="6597" applyFont="1" applyFill="1" applyBorder="1" applyAlignment="1"/>
    <xf numFmtId="0" fontId="16" fillId="0" borderId="19" xfId="6818" applyFont="1" applyFill="1" applyBorder="1" applyAlignment="1">
      <alignment vertical="center"/>
    </xf>
    <xf numFmtId="192" fontId="30" fillId="0" borderId="18" xfId="23671" applyNumberFormat="1" applyFont="1" applyFill="1" applyBorder="1" applyAlignment="1"/>
    <xf numFmtId="192" fontId="30" fillId="0" borderId="16" xfId="6818" applyNumberFormat="1" applyFont="1" applyFill="1" applyBorder="1" applyAlignment="1"/>
    <xf numFmtId="192" fontId="30" fillId="0" borderId="16" xfId="23671" applyNumberFormat="1" applyFont="1" applyFill="1" applyBorder="1" applyAlignment="1">
      <alignment horizontal="center"/>
    </xf>
    <xf numFmtId="0" fontId="30" fillId="0" borderId="16" xfId="6818" applyFont="1" applyFill="1" applyBorder="1" applyAlignment="1"/>
    <xf numFmtId="2" fontId="29" fillId="0" borderId="17" xfId="0" applyNumberFormat="1" applyFont="1" applyBorder="1" applyAlignment="1">
      <alignment horizontal="right"/>
    </xf>
    <xf numFmtId="192" fontId="31" fillId="0" borderId="16" xfId="23671" applyNumberFormat="1" applyFont="1" applyFill="1" applyBorder="1" applyAlignment="1">
      <alignment horizontal="center"/>
    </xf>
    <xf numFmtId="191" fontId="29" fillId="0" borderId="0" xfId="6597" applyNumberFormat="1" applyFont="1" applyFill="1" applyAlignment="1">
      <alignment horizontal="right"/>
    </xf>
    <xf numFmtId="0" fontId="29" fillId="0" borderId="0" xfId="0" applyFont="1" applyFill="1" applyAlignment="1">
      <alignment horizontal="center"/>
    </xf>
    <xf numFmtId="43" fontId="29" fillId="0" borderId="0" xfId="0" applyNumberFormat="1" applyFont="1" applyFill="1" applyAlignment="1"/>
    <xf numFmtId="0" fontId="28" fillId="0" borderId="13" xfId="0" applyFont="1" applyFill="1" applyBorder="1" applyAlignment="1"/>
    <xf numFmtId="0" fontId="28" fillId="0" borderId="11" xfId="0" applyFont="1" applyFill="1" applyBorder="1" applyAlignment="1">
      <alignment horizontal="right"/>
    </xf>
    <xf numFmtId="0" fontId="28" fillId="0" borderId="13" xfId="6597" applyFont="1" applyFill="1" applyBorder="1" applyAlignment="1">
      <alignment horizontal="center"/>
    </xf>
    <xf numFmtId="43" fontId="28" fillId="0" borderId="13" xfId="6597" applyNumberFormat="1" applyFont="1" applyFill="1" applyBorder="1" applyAlignment="1"/>
    <xf numFmtId="43" fontId="28" fillId="0" borderId="13" xfId="6597" applyNumberFormat="1" applyFont="1" applyFill="1" applyBorder="1" applyAlignment="1">
      <alignment horizontal="center"/>
    </xf>
    <xf numFmtId="0" fontId="28" fillId="0" borderId="13" xfId="6597" applyFont="1" applyFill="1" applyBorder="1" applyAlignment="1"/>
    <xf numFmtId="2" fontId="29" fillId="0" borderId="16" xfId="6597" applyNumberFormat="1" applyFont="1" applyBorder="1" applyAlignment="1">
      <alignment horizontal="center"/>
    </xf>
    <xf numFmtId="192" fontId="16" fillId="0" borderId="18" xfId="23671" applyNumberFormat="1" applyFont="1" applyFill="1" applyBorder="1" applyAlignment="1"/>
    <xf numFmtId="49" fontId="30" fillId="0" borderId="57" xfId="28263" applyNumberFormat="1" applyFont="1" applyBorder="1" applyAlignment="1">
      <alignment horizontal="left" vertical="center"/>
    </xf>
    <xf numFmtId="49" fontId="30" fillId="0" borderId="56" xfId="28263" applyNumberFormat="1" applyFont="1" applyBorder="1" applyAlignment="1">
      <alignment horizontal="left" vertical="center"/>
    </xf>
    <xf numFmtId="192" fontId="30" fillId="0" borderId="16" xfId="6818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190" fontId="29" fillId="0" borderId="16" xfId="6597" applyNumberFormat="1" applyFont="1" applyBorder="1" applyAlignment="1">
      <alignment horizontal="center"/>
    </xf>
    <xf numFmtId="1" fontId="29" fillId="0" borderId="16" xfId="6597" applyNumberFormat="1" applyFont="1" applyBorder="1" applyAlignment="1">
      <alignment horizontal="center"/>
    </xf>
    <xf numFmtId="43" fontId="30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43" fontId="51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43" fontId="51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29" fillId="0" borderId="53" xfId="0" applyFont="1" applyBorder="1" applyAlignment="1"/>
    <xf numFmtId="0" fontId="29" fillId="0" borderId="47" xfId="0" applyFont="1" applyBorder="1" applyAlignment="1">
      <alignment horizontal="right"/>
    </xf>
    <xf numFmtId="0" fontId="29" fillId="0" borderId="4" xfId="0" applyFont="1" applyBorder="1" applyAlignment="1"/>
    <xf numFmtId="1" fontId="29" fillId="0" borderId="53" xfId="6597" applyNumberFormat="1" applyFont="1" applyBorder="1" applyAlignment="1">
      <alignment horizontal="center"/>
    </xf>
    <xf numFmtId="0" fontId="29" fillId="0" borderId="53" xfId="6597" applyFont="1" applyBorder="1" applyAlignment="1">
      <alignment horizontal="center"/>
    </xf>
    <xf numFmtId="43" fontId="29" fillId="0" borderId="53" xfId="6597" applyNumberFormat="1" applyFont="1" applyBorder="1" applyAlignment="1"/>
    <xf numFmtId="43" fontId="29" fillId="0" borderId="53" xfId="6597" applyNumberFormat="1" applyFont="1" applyFill="1" applyBorder="1" applyAlignment="1"/>
    <xf numFmtId="0" fontId="29" fillId="0" borderId="53" xfId="6597" applyFont="1" applyFill="1" applyBorder="1" applyAlignment="1"/>
    <xf numFmtId="0" fontId="28" fillId="0" borderId="17" xfId="0" applyFont="1" applyBorder="1" applyAlignment="1">
      <alignment horizontal="left"/>
    </xf>
    <xf numFmtId="0" fontId="29" fillId="0" borderId="17" xfId="0" applyFont="1" applyBorder="1" applyAlignment="1"/>
    <xf numFmtId="0" fontId="33" fillId="0" borderId="0" xfId="23973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4" fillId="0" borderId="0" xfId="23973" applyFont="1" applyBorder="1" applyAlignment="1">
      <alignment horizontal="center"/>
    </xf>
    <xf numFmtId="201" fontId="41" fillId="0" borderId="0" xfId="23973" applyNumberFormat="1" applyFont="1" applyAlignment="1">
      <alignment horizontal="left"/>
    </xf>
    <xf numFmtId="0" fontId="32" fillId="0" borderId="54" xfId="24687" applyFont="1" applyBorder="1" applyAlignment="1">
      <alignment horizontal="center"/>
    </xf>
    <xf numFmtId="0" fontId="45" fillId="13" borderId="13" xfId="23973" applyFont="1" applyFill="1" applyBorder="1" applyAlignment="1">
      <alignment horizontal="left"/>
    </xf>
    <xf numFmtId="0" fontId="45" fillId="13" borderId="12" xfId="23973" applyFont="1" applyFill="1" applyBorder="1" applyAlignment="1">
      <alignment horizontal="left"/>
    </xf>
    <xf numFmtId="0" fontId="34" fillId="0" borderId="0" xfId="16150" applyFont="1" applyAlignment="1">
      <alignment horizontal="left"/>
    </xf>
    <xf numFmtId="0" fontId="34" fillId="0" borderId="0" xfId="24708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4" fillId="0" borderId="0" xfId="23973" applyFont="1" applyBorder="1" applyAlignment="1">
      <alignment horizontal="center"/>
    </xf>
    <xf numFmtId="0" fontId="34" fillId="0" borderId="0" xfId="16147" applyFont="1" applyAlignment="1">
      <alignment horizontal="center"/>
    </xf>
    <xf numFmtId="0" fontId="34" fillId="0" borderId="16" xfId="23973" applyFont="1" applyBorder="1" applyAlignment="1">
      <alignment wrapText="1"/>
    </xf>
    <xf numFmtId="43" fontId="28" fillId="0" borderId="0" xfId="0" applyNumberFormat="1" applyFont="1" applyFill="1" applyBorder="1" applyAlignment="1">
      <alignment horizontal="left"/>
    </xf>
    <xf numFmtId="43" fontId="29" fillId="0" borderId="54" xfId="6597" applyNumberFormat="1" applyFont="1" applyBorder="1" applyAlignment="1"/>
    <xf numFmtId="43" fontId="29" fillId="0" borderId="54" xfId="6597" applyNumberFormat="1" applyFont="1" applyFill="1" applyBorder="1" applyAlignment="1"/>
    <xf numFmtId="43" fontId="32" fillId="15" borderId="7" xfId="23671" applyNumberFormat="1" applyFont="1" applyFill="1" applyBorder="1" applyAlignment="1">
      <alignment horizontal="center"/>
    </xf>
    <xf numFmtId="43" fontId="32" fillId="15" borderId="14" xfId="23671" applyNumberFormat="1" applyFont="1" applyFill="1" applyBorder="1" applyAlignment="1">
      <alignment horizontal="center"/>
    </xf>
    <xf numFmtId="43" fontId="32" fillId="15" borderId="6" xfId="23671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43" fontId="36" fillId="12" borderId="8" xfId="23973" applyNumberFormat="1" applyFont="1" applyFill="1" applyBorder="1" applyAlignment="1"/>
    <xf numFmtId="0" fontId="33" fillId="0" borderId="25" xfId="23973" applyFont="1" applyBorder="1" applyAlignment="1"/>
    <xf numFmtId="0" fontId="0" fillId="0" borderId="0" xfId="0"/>
    <xf numFmtId="0" fontId="33" fillId="0" borderId="0" xfId="23973" applyFont="1" applyBorder="1" applyAlignment="1">
      <alignment horizontal="center"/>
    </xf>
    <xf numFmtId="0" fontId="33" fillId="0" borderId="1" xfId="23973" applyFont="1" applyBorder="1" applyAlignment="1">
      <alignment horizontal="center"/>
    </xf>
    <xf numFmtId="0" fontId="33" fillId="12" borderId="27" xfId="23973" applyFont="1" applyFill="1" applyBorder="1" applyAlignment="1">
      <alignment horizontal="center" vertical="center"/>
    </xf>
    <xf numFmtId="0" fontId="33" fillId="12" borderId="32" xfId="23973" applyFont="1" applyFill="1" applyBorder="1" applyAlignment="1">
      <alignment horizontal="center" vertical="center"/>
    </xf>
    <xf numFmtId="0" fontId="33" fillId="12" borderId="28" xfId="23973" applyFont="1" applyFill="1" applyBorder="1" applyAlignment="1">
      <alignment horizontal="center" vertical="center"/>
    </xf>
    <xf numFmtId="0" fontId="33" fillId="12" borderId="29" xfId="23973" applyFont="1" applyFill="1" applyBorder="1" applyAlignment="1">
      <alignment horizontal="center" vertical="center"/>
    </xf>
    <xf numFmtId="0" fontId="33" fillId="12" borderId="30" xfId="23973" applyFont="1" applyFill="1" applyBorder="1" applyAlignment="1">
      <alignment horizontal="center" vertical="center"/>
    </xf>
    <xf numFmtId="0" fontId="33" fillId="12" borderId="33" xfId="23973" applyFont="1" applyFill="1" applyBorder="1" applyAlignment="1">
      <alignment horizontal="center" vertical="center"/>
    </xf>
    <xf numFmtId="0" fontId="33" fillId="12" borderId="34" xfId="23973" applyFont="1" applyFill="1" applyBorder="1" applyAlignment="1">
      <alignment horizontal="center" vertical="center"/>
    </xf>
    <xf numFmtId="0" fontId="33" fillId="12" borderId="22" xfId="23973" applyFont="1" applyFill="1" applyBorder="1" applyAlignment="1">
      <alignment horizontal="center" vertical="center"/>
    </xf>
    <xf numFmtId="43" fontId="33" fillId="12" borderId="20" xfId="23973" applyNumberFormat="1" applyFont="1" applyFill="1" applyBorder="1" applyAlignment="1">
      <alignment horizontal="center" vertical="center"/>
    </xf>
    <xf numFmtId="43" fontId="33" fillId="12" borderId="21" xfId="23973" applyNumberFormat="1" applyFont="1" applyFill="1" applyBorder="1" applyAlignment="1">
      <alignment horizontal="center" vertical="center"/>
    </xf>
    <xf numFmtId="0" fontId="33" fillId="12" borderId="31" xfId="23973" applyFont="1" applyFill="1" applyBorder="1" applyAlignment="1">
      <alignment horizontal="center" vertical="center"/>
    </xf>
    <xf numFmtId="0" fontId="33" fillId="12" borderId="35" xfId="23973" applyFont="1" applyFill="1" applyBorder="1" applyAlignment="1">
      <alignment horizontal="center" vertical="center"/>
    </xf>
    <xf numFmtId="0" fontId="33" fillId="0" borderId="37" xfId="23973" applyFont="1" applyBorder="1" applyAlignment="1">
      <alignment horizontal="center"/>
    </xf>
    <xf numFmtId="0" fontId="33" fillId="0" borderId="38" xfId="23973" applyFont="1" applyBorder="1" applyAlignment="1">
      <alignment horizontal="center"/>
    </xf>
    <xf numFmtId="0" fontId="33" fillId="0" borderId="39" xfId="23973" applyFont="1" applyBorder="1" applyAlignment="1">
      <alignment horizontal="center"/>
    </xf>
    <xf numFmtId="0" fontId="33" fillId="0" borderId="17" xfId="23973" applyFont="1" applyBorder="1" applyAlignment="1">
      <alignment horizontal="left"/>
    </xf>
    <xf numFmtId="0" fontId="33" fillId="0" borderId="43" xfId="23973" applyFont="1" applyBorder="1" applyAlignment="1">
      <alignment horizontal="left"/>
    </xf>
    <xf numFmtId="0" fontId="33" fillId="0" borderId="18" xfId="23973" applyFont="1" applyBorder="1" applyAlignment="1">
      <alignment horizontal="left"/>
    </xf>
    <xf numFmtId="0" fontId="34" fillId="0" borderId="17" xfId="23973" applyFont="1" applyBorder="1" applyAlignment="1">
      <alignment horizontal="center"/>
    </xf>
    <xf numFmtId="0" fontId="34" fillId="0" borderId="43" xfId="23973" applyFont="1" applyBorder="1" applyAlignment="1">
      <alignment horizontal="center"/>
    </xf>
    <xf numFmtId="0" fontId="34" fillId="0" borderId="18" xfId="23973" applyFont="1" applyBorder="1" applyAlignment="1">
      <alignment horizontal="center"/>
    </xf>
    <xf numFmtId="0" fontId="34" fillId="0" borderId="0" xfId="16150" applyFont="1" applyAlignment="1">
      <alignment horizontal="left"/>
    </xf>
    <xf numFmtId="0" fontId="34" fillId="0" borderId="0" xfId="24708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6" fillId="12" borderId="44" xfId="23973" applyFont="1" applyFill="1" applyBorder="1" applyAlignment="1">
      <alignment horizontal="center" vertical="center"/>
    </xf>
    <xf numFmtId="0" fontId="36" fillId="12" borderId="46" xfId="23973" applyFont="1" applyFill="1" applyBorder="1" applyAlignment="1">
      <alignment horizontal="center" vertical="center"/>
    </xf>
    <xf numFmtId="0" fontId="36" fillId="12" borderId="32" xfId="23973" applyFont="1" applyFill="1" applyBorder="1" applyAlignment="1">
      <alignment horizontal="center" vertical="center"/>
    </xf>
    <xf numFmtId="0" fontId="42" fillId="12" borderId="26" xfId="23973" applyFont="1" applyFill="1" applyBorder="1" applyAlignment="1">
      <alignment horizontal="center"/>
    </xf>
    <xf numFmtId="0" fontId="42" fillId="12" borderId="50" xfId="23973" applyFont="1" applyFill="1" applyBorder="1" applyAlignment="1">
      <alignment horizontal="center"/>
    </xf>
    <xf numFmtId="0" fontId="33" fillId="0" borderId="0" xfId="23973" applyFont="1" applyFill="1" applyBorder="1" applyAlignment="1">
      <alignment horizontal="center"/>
    </xf>
    <xf numFmtId="0" fontId="34" fillId="0" borderId="0" xfId="23973" applyFont="1" applyFill="1" applyBorder="1" applyAlignment="1">
      <alignment horizontal="center"/>
    </xf>
    <xf numFmtId="0" fontId="33" fillId="0" borderId="1" xfId="23973" applyFont="1" applyFill="1" applyBorder="1" applyAlignment="1">
      <alignment horizontal="center"/>
    </xf>
    <xf numFmtId="201" fontId="33" fillId="0" borderId="25" xfId="23973" applyNumberFormat="1" applyFont="1" applyBorder="1" applyAlignment="1">
      <alignment horizontal="left" vertical="center"/>
    </xf>
    <xf numFmtId="0" fontId="33" fillId="13" borderId="7" xfId="23973" applyFont="1" applyFill="1" applyBorder="1" applyAlignment="1">
      <alignment horizontal="center" wrapText="1"/>
    </xf>
    <xf numFmtId="0" fontId="33" fillId="13" borderId="14" xfId="23973" applyFont="1" applyFill="1" applyBorder="1" applyAlignment="1">
      <alignment horizontal="center" wrapText="1"/>
    </xf>
    <xf numFmtId="0" fontId="33" fillId="13" borderId="7" xfId="23973" applyFont="1" applyFill="1" applyBorder="1" applyAlignment="1">
      <alignment horizontal="center"/>
    </xf>
    <xf numFmtId="0" fontId="33" fillId="13" borderId="14" xfId="23973" applyFont="1" applyFill="1" applyBorder="1" applyAlignment="1">
      <alignment horizontal="center"/>
    </xf>
    <xf numFmtId="0" fontId="33" fillId="13" borderId="7" xfId="23973" applyFont="1" applyFill="1" applyBorder="1" applyAlignment="1">
      <alignment horizontal="center" vertical="center" wrapText="1"/>
    </xf>
    <xf numFmtId="0" fontId="33" fillId="13" borderId="14" xfId="23973" applyFont="1" applyFill="1" applyBorder="1" applyAlignment="1">
      <alignment horizontal="center" vertical="center" wrapText="1"/>
    </xf>
    <xf numFmtId="0" fontId="45" fillId="13" borderId="7" xfId="23973" applyFont="1" applyFill="1" applyBorder="1" applyAlignment="1">
      <alignment horizontal="center" vertical="center"/>
    </xf>
    <xf numFmtId="0" fontId="45" fillId="13" borderId="53" xfId="23973" applyFont="1" applyFill="1" applyBorder="1" applyAlignment="1">
      <alignment horizontal="center" vertical="center"/>
    </xf>
    <xf numFmtId="0" fontId="45" fillId="13" borderId="14" xfId="23973" applyFont="1" applyFill="1" applyBorder="1" applyAlignment="1">
      <alignment horizontal="center" vertical="center"/>
    </xf>
    <xf numFmtId="0" fontId="33" fillId="13" borderId="11" xfId="23973" applyFont="1" applyFill="1" applyBorder="1" applyAlignment="1">
      <alignment horizontal="left"/>
    </xf>
    <xf numFmtId="0" fontId="33" fillId="13" borderId="25" xfId="23973" applyFont="1" applyFill="1" applyBorder="1" applyAlignment="1">
      <alignment horizontal="left"/>
    </xf>
    <xf numFmtId="0" fontId="33" fillId="13" borderId="12" xfId="23973" applyFont="1" applyFill="1" applyBorder="1" applyAlignment="1">
      <alignment horizontal="left"/>
    </xf>
    <xf numFmtId="43" fontId="45" fillId="13" borderId="11" xfId="23973" applyNumberFormat="1" applyFont="1" applyFill="1" applyBorder="1" applyAlignment="1">
      <alignment horizontal="center"/>
    </xf>
    <xf numFmtId="0" fontId="45" fillId="13" borderId="25" xfId="23973" applyFont="1" applyFill="1" applyBorder="1"/>
    <xf numFmtId="0" fontId="45" fillId="13" borderId="12" xfId="23973" applyFont="1" applyFill="1" applyBorder="1"/>
    <xf numFmtId="0" fontId="34" fillId="0" borderId="0" xfId="23973" applyFont="1" applyBorder="1" applyAlignment="1">
      <alignment horizontal="center"/>
    </xf>
    <xf numFmtId="0" fontId="34" fillId="0" borderId="0" xfId="16147" applyFont="1" applyAlignment="1">
      <alignment horizontal="center"/>
    </xf>
    <xf numFmtId="0" fontId="45" fillId="13" borderId="11" xfId="23973" applyFont="1" applyFill="1" applyBorder="1" applyAlignment="1">
      <alignment horizontal="center"/>
    </xf>
    <xf numFmtId="0" fontId="45" fillId="13" borderId="25" xfId="23973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201" fontId="28" fillId="0" borderId="5" xfId="0" applyNumberFormat="1" applyFont="1" applyFill="1" applyBorder="1" applyAlignment="1">
      <alignment horizontal="left"/>
    </xf>
    <xf numFmtId="0" fontId="28" fillId="13" borderId="9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8" fillId="13" borderId="11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8" fillId="0" borderId="23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194" fontId="28" fillId="0" borderId="0" xfId="0" applyNumberFormat="1" applyFont="1" applyFill="1" applyBorder="1" applyAlignment="1">
      <alignment horizontal="left"/>
    </xf>
    <xf numFmtId="43" fontId="32" fillId="15" borderId="11" xfId="23671" applyNumberFormat="1" applyFont="1" applyFill="1" applyBorder="1" applyAlignment="1">
      <alignment horizontal="center"/>
    </xf>
    <xf numFmtId="43" fontId="32" fillId="15" borderId="12" xfId="23671" applyNumberFormat="1" applyFont="1" applyFill="1" applyBorder="1" applyAlignment="1">
      <alignment horizontal="center"/>
    </xf>
  </cellXfs>
  <cellStyles count="28530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288"/>
    <cellStyle name="0,0_x000d__x000a_NA_x000d__x000a_ 3 2 29 2" xfId="28462"/>
    <cellStyle name="0,0_x000d__x000a_NA_x000d__x000a_ 3 2 29 3" xfId="28376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2" xfId="4259"/>
    <cellStyle name="40 % - Accent3" xfId="4260"/>
    <cellStyle name="40 % - Accent4" xfId="4261"/>
    <cellStyle name="40 % - Accent5" xfId="4262"/>
    <cellStyle name="40 % - Accent6" xfId="4263"/>
    <cellStyle name="40% - Accent1" xfId="4264"/>
    <cellStyle name="40% - Accent1 2" xfId="4265"/>
    <cellStyle name="40% - Accent2" xfId="4266"/>
    <cellStyle name="40% - Accent2 2" xfId="4267"/>
    <cellStyle name="40% - Accent3" xfId="4268"/>
    <cellStyle name="40% - Accent3 2" xfId="4269"/>
    <cellStyle name="40% - Accent4" xfId="4270"/>
    <cellStyle name="40% - Accent4 2" xfId="4271"/>
    <cellStyle name="40% - Accent5" xfId="4272"/>
    <cellStyle name="40% - Accent5 2" xfId="4273"/>
    <cellStyle name="40% - Accent6" xfId="4274"/>
    <cellStyle name="40% - Accent6 2" xfId="4275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2" xfId="4775"/>
    <cellStyle name="60 % - Accent3" xfId="4776"/>
    <cellStyle name="60 % - Accent4" xfId="4777"/>
    <cellStyle name="60 % - Accent5" xfId="4778"/>
    <cellStyle name="60 % - Accent6" xfId="4779"/>
    <cellStyle name="60% - Accent1" xfId="4780"/>
    <cellStyle name="60% - Accent1 2" xfId="4781"/>
    <cellStyle name="60% - Accent2" xfId="4782"/>
    <cellStyle name="60% - Accent2 2" xfId="4783"/>
    <cellStyle name="60% - Accent3" xfId="4784"/>
    <cellStyle name="60% - Accent3 2" xfId="4785"/>
    <cellStyle name="60% - Accent4" xfId="4786"/>
    <cellStyle name="60% - Accent4 2" xfId="4787"/>
    <cellStyle name="60% - Accent5" xfId="4788"/>
    <cellStyle name="60% - Accent5 2" xfId="4789"/>
    <cellStyle name="60% - Accent6" xfId="4790"/>
    <cellStyle name="60% - Accent6 2" xfId="4791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8" xfId="5023"/>
    <cellStyle name="75 9" xfId="5024"/>
    <cellStyle name="a" xfId="5025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2" xfId="5551"/>
    <cellStyle name="Accent2 2" xfId="5552"/>
    <cellStyle name="Accent3" xfId="5553"/>
    <cellStyle name="Accent3 2" xfId="5554"/>
    <cellStyle name="Accent4" xfId="5555"/>
    <cellStyle name="Accent4 2" xfId="5556"/>
    <cellStyle name="Accent5" xfId="5557"/>
    <cellStyle name="Accent5 2" xfId="5558"/>
    <cellStyle name="Accent6" xfId="5559"/>
    <cellStyle name="Accent6 2" xfId="5560"/>
    <cellStyle name="args.style" xfId="5561"/>
    <cellStyle name="Avertissement" xfId="5562"/>
    <cellStyle name="Bad" xfId="5563"/>
    <cellStyle name="Bad 2" xfId="5564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9" xfId="5723"/>
    <cellStyle name="Calc Currency (2)" xfId="5724"/>
    <cellStyle name="Calc Percent (0)" xfId="5725"/>
    <cellStyle name="Calc Percent (1)" xfId="5726"/>
    <cellStyle name="Calc Percent (2)" xfId="5727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ation" xfId="6143"/>
    <cellStyle name="Calculation 10" xfId="6144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3" xfId="6594"/>
    <cellStyle name="Check Cell 4" xfId="6595"/>
    <cellStyle name="Check Cell 5" xfId="659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9"/>
    <cellStyle name="Comma 106" xfId="28287"/>
    <cellStyle name="Comma 106 2" xfId="28461"/>
    <cellStyle name="Comma 106 3" xfId="28375"/>
    <cellStyle name="Comma 107" xfId="28289"/>
    <cellStyle name="Comma 107 2" xfId="28463"/>
    <cellStyle name="Comma 107 3" xfId="28377"/>
    <cellStyle name="Comma 108" xfId="28296"/>
    <cellStyle name="Comma 108 2" xfId="28468"/>
    <cellStyle name="Comma 108 3" xfId="28382"/>
    <cellStyle name="Comma 109" xfId="28294"/>
    <cellStyle name="Comma 109 2" xfId="28466"/>
    <cellStyle name="Comma 109 3" xfId="28380"/>
    <cellStyle name="Comma 11" xfId="6823"/>
    <cellStyle name="Comma 11 2" xfId="6824"/>
    <cellStyle name="Comma 11 3" xfId="6825"/>
    <cellStyle name="Comma 11 4" xfId="6826"/>
    <cellStyle name="Comma 110" xfId="28295"/>
    <cellStyle name="Comma 110 2" xfId="28467"/>
    <cellStyle name="Comma 110 3" xfId="28381"/>
    <cellStyle name="Comma 111" xfId="28297"/>
    <cellStyle name="Comma 111 2" xfId="28469"/>
    <cellStyle name="Comma 111 3" xfId="28383"/>
    <cellStyle name="Comma 112" xfId="28305"/>
    <cellStyle name="Comma 112 2" xfId="28477"/>
    <cellStyle name="Comma 112 3" xfId="28391"/>
    <cellStyle name="Comma 113" xfId="28302"/>
    <cellStyle name="Comma 113 2" xfId="28474"/>
    <cellStyle name="Comma 113 3" xfId="28388"/>
    <cellStyle name="Comma 114" xfId="28306"/>
    <cellStyle name="Comma 114 2" xfId="28478"/>
    <cellStyle name="Comma 114 3" xfId="28392"/>
    <cellStyle name="Comma 115" xfId="28312"/>
    <cellStyle name="Comma 115 2" xfId="28484"/>
    <cellStyle name="Comma 115 3" xfId="28398"/>
    <cellStyle name="Comma 116" xfId="28311"/>
    <cellStyle name="Comma 116 2" xfId="28483"/>
    <cellStyle name="Comma 116 3" xfId="28397"/>
    <cellStyle name="Comma 117" xfId="28303"/>
    <cellStyle name="Comma 117 2" xfId="28475"/>
    <cellStyle name="Comma 117 3" xfId="28389"/>
    <cellStyle name="Comma 118" xfId="28304"/>
    <cellStyle name="Comma 118 2" xfId="28476"/>
    <cellStyle name="Comma 118 3" xfId="28390"/>
    <cellStyle name="Comma 119" xfId="28315"/>
    <cellStyle name="Comma 119 2" xfId="28487"/>
    <cellStyle name="Comma 119 3" xfId="28401"/>
    <cellStyle name="Comma 12" xfId="6827"/>
    <cellStyle name="Comma 12 2" xfId="6828"/>
    <cellStyle name="Comma 12 3" xfId="6829"/>
    <cellStyle name="Comma 12 4" xfId="6830"/>
    <cellStyle name="Comma 120" xfId="28317"/>
    <cellStyle name="Comma 120 2" xfId="28489"/>
    <cellStyle name="Comma 120 3" xfId="28403"/>
    <cellStyle name="Comma 121" xfId="28319"/>
    <cellStyle name="Comma 121 2" xfId="28491"/>
    <cellStyle name="Comma 121 3" xfId="28405"/>
    <cellStyle name="Comma 122" xfId="28321"/>
    <cellStyle name="Comma 122 2" xfId="28493"/>
    <cellStyle name="Comma 122 3" xfId="28407"/>
    <cellStyle name="Comma 123" xfId="28323"/>
    <cellStyle name="Comma 123 2" xfId="28495"/>
    <cellStyle name="Comma 123 3" xfId="28409"/>
    <cellStyle name="Comma 124" xfId="28325"/>
    <cellStyle name="Comma 124 2" xfId="28497"/>
    <cellStyle name="Comma 124 3" xfId="28411"/>
    <cellStyle name="Comma 125" xfId="28327"/>
    <cellStyle name="Comma 125 2" xfId="28499"/>
    <cellStyle name="Comma 125 3" xfId="28413"/>
    <cellStyle name="Comma 126" xfId="28329"/>
    <cellStyle name="Comma 126 2" xfId="28501"/>
    <cellStyle name="Comma 126 3" xfId="28415"/>
    <cellStyle name="Comma 127" xfId="28331"/>
    <cellStyle name="Comma 127 2" xfId="28503"/>
    <cellStyle name="Comma 127 3" xfId="28417"/>
    <cellStyle name="Comma 128" xfId="28333"/>
    <cellStyle name="Comma 128 2" xfId="28505"/>
    <cellStyle name="Comma 128 3" xfId="28419"/>
    <cellStyle name="Comma 129" xfId="28335"/>
    <cellStyle name="Comma 129 2" xfId="28507"/>
    <cellStyle name="Comma 129 3" xfId="28421"/>
    <cellStyle name="Comma 13" xfId="6831"/>
    <cellStyle name="Comma 13 2" xfId="6832"/>
    <cellStyle name="Comma 13 3" xfId="6833"/>
    <cellStyle name="Comma 13 4" xfId="6834"/>
    <cellStyle name="Comma 130" xfId="28337"/>
    <cellStyle name="Comma 130 2" xfId="28509"/>
    <cellStyle name="Comma 130 3" xfId="28423"/>
    <cellStyle name="Comma 131" xfId="28339"/>
    <cellStyle name="Comma 131 2" xfId="28511"/>
    <cellStyle name="Comma 131 3" xfId="28425"/>
    <cellStyle name="Comma 132" xfId="28341"/>
    <cellStyle name="Comma 132 2" xfId="28513"/>
    <cellStyle name="Comma 132 3" xfId="28427"/>
    <cellStyle name="Comma 133" xfId="28343"/>
    <cellStyle name="Comma 133 2" xfId="28515"/>
    <cellStyle name="Comma 133 3" xfId="28429"/>
    <cellStyle name="Comma 134" xfId="28345"/>
    <cellStyle name="Comma 134 2" xfId="28517"/>
    <cellStyle name="Comma 134 3" xfId="28431"/>
    <cellStyle name="Comma 135" xfId="28347"/>
    <cellStyle name="Comma 135 2" xfId="28519"/>
    <cellStyle name="Comma 135 3" xfId="28433"/>
    <cellStyle name="Comma 136" xfId="28353"/>
    <cellStyle name="Comma 136 2" xfId="28525"/>
    <cellStyle name="Comma 136 3" xfId="28439"/>
    <cellStyle name="Comma 137" xfId="28313"/>
    <cellStyle name="Comma 137 2" xfId="28485"/>
    <cellStyle name="Comma 137 3" xfId="28399"/>
    <cellStyle name="Comma 138" xfId="28310"/>
    <cellStyle name="Comma 138 2" xfId="28482"/>
    <cellStyle name="Comma 138 3" xfId="28396"/>
    <cellStyle name="Comma 139" xfId="28351"/>
    <cellStyle name="Comma 139 2" xfId="28523"/>
    <cellStyle name="Comma 139 3" xfId="28437"/>
    <cellStyle name="Comma 14" xfId="6835"/>
    <cellStyle name="Comma 14 2" xfId="6836"/>
    <cellStyle name="Comma 14 3" xfId="6837"/>
    <cellStyle name="Comma 14 4" xfId="6838"/>
    <cellStyle name="Comma 15" xfId="6839"/>
    <cellStyle name="Comma 15 2" xfId="6840"/>
    <cellStyle name="Comma 15 3" xfId="6841"/>
    <cellStyle name="Comma 15 4" xfId="6842"/>
    <cellStyle name="Comma 16" xfId="6843"/>
    <cellStyle name="Comma 16 2" xfId="6844"/>
    <cellStyle name="Comma 16 3" xfId="6845"/>
    <cellStyle name="Comma 16 4" xfId="6846"/>
    <cellStyle name="Comma 17" xfId="6847"/>
    <cellStyle name="Comma 17 2" xfId="6848"/>
    <cellStyle name="Comma 17 3" xfId="6849"/>
    <cellStyle name="Comma 17 4" xfId="6850"/>
    <cellStyle name="Comma 18" xfId="6851"/>
    <cellStyle name="Comma 18 2" xfId="6852"/>
    <cellStyle name="Comma 18 3" xfId="6853"/>
    <cellStyle name="Comma 18 4" xfId="6854"/>
    <cellStyle name="Comma 19" xfId="6855"/>
    <cellStyle name="Comma 19 2" xfId="6856"/>
    <cellStyle name="Comma 19 3" xfId="6857"/>
    <cellStyle name="Comma 19 4" xfId="6858"/>
    <cellStyle name="Comma 2" xfId="6859"/>
    <cellStyle name="Comma 2 10" xfId="6860"/>
    <cellStyle name="Comma 2 10 2" xfId="6861"/>
    <cellStyle name="Comma 2 11" xfId="6862"/>
    <cellStyle name="Comma 2 12" xfId="28249"/>
    <cellStyle name="Comma 2 12 2" xfId="28447"/>
    <cellStyle name="Comma 2 12 3" xfId="28361"/>
    <cellStyle name="Comma 2 13" xfId="28283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4" xfId="6947"/>
    <cellStyle name="Comma 2 4 2" xfId="6948"/>
    <cellStyle name="Comma 2 4 3" xfId="6949"/>
    <cellStyle name="Comma 2 4 4" xfId="6950"/>
    <cellStyle name="Comma 2 4 5" xfId="28280"/>
    <cellStyle name="Comma 2 4 5 2" xfId="28458"/>
    <cellStyle name="Comma 2 4 5 3" xfId="28372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1" xfId="7045"/>
    <cellStyle name="Comma 21 2" xfId="7046"/>
    <cellStyle name="Comma 21 3" xfId="7047"/>
    <cellStyle name="Comma 21 4" xfId="7048"/>
    <cellStyle name="Comma 22" xfId="7049"/>
    <cellStyle name="Comma 22 2" xfId="7050"/>
    <cellStyle name="Comma 22 3" xfId="7051"/>
    <cellStyle name="Comma 22 4" xfId="7052"/>
    <cellStyle name="Comma 23" xfId="7053"/>
    <cellStyle name="Comma 23 2" xfId="7054"/>
    <cellStyle name="Comma 23 3" xfId="7055"/>
    <cellStyle name="Comma 23 4" xfId="7056"/>
    <cellStyle name="Comma 24" xfId="7057"/>
    <cellStyle name="Comma 24 2" xfId="7058"/>
    <cellStyle name="Comma 24 3" xfId="7059"/>
    <cellStyle name="Comma 24 4" xfId="7060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6" xfId="7086"/>
    <cellStyle name="Comma 26 2" xfId="7087"/>
    <cellStyle name="Comma 26 3" xfId="7088"/>
    <cellStyle name="Comma 26 4" xfId="7089"/>
    <cellStyle name="Comma 27" xfId="7090"/>
    <cellStyle name="Comma 27 2" xfId="7091"/>
    <cellStyle name="Comma 27 3" xfId="7092"/>
    <cellStyle name="Comma 27 4" xfId="7093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13 2" xfId="28448"/>
    <cellStyle name="Comma 3 113 3" xfId="28362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1" xfId="7674"/>
    <cellStyle name="Comma 31 2" xfId="7675"/>
    <cellStyle name="Comma 31 3" xfId="7676"/>
    <cellStyle name="Comma 31 4" xfId="7677"/>
    <cellStyle name="Comma 32" xfId="7678"/>
    <cellStyle name="Comma 32 2" xfId="7679"/>
    <cellStyle name="Comma 32 3" xfId="7680"/>
    <cellStyle name="Comma 32 4" xfId="7681"/>
    <cellStyle name="Comma 33" xfId="7682"/>
    <cellStyle name="Comma 33 2" xfId="7683"/>
    <cellStyle name="Comma 33 3" xfId="7684"/>
    <cellStyle name="Comma 33 4" xfId="7685"/>
    <cellStyle name="Comma 34" xfId="7686"/>
    <cellStyle name="Comma 34 10" xfId="7687"/>
    <cellStyle name="Comma 34 11" xfId="7688"/>
    <cellStyle name="Comma 34 12" xfId="7689"/>
    <cellStyle name="Comma 34 13" xfId="76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4" xfId="8218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 9 2" xfId="28445"/>
    <cellStyle name="Comma 4 9 3" xfId="28359"/>
    <cellStyle name="Comma 40" xfId="8227"/>
    <cellStyle name="Comma 40 2" xfId="8228"/>
    <cellStyle name="Comma 40 3" xfId="8229"/>
    <cellStyle name="Comma 40 4" xfId="8230"/>
    <cellStyle name="Comma 41" xfId="8231"/>
    <cellStyle name="Comma 41 2" xfId="8232"/>
    <cellStyle name="Comma 41 3" xfId="8233"/>
    <cellStyle name="Comma 41 4" xfId="8234"/>
    <cellStyle name="Comma 42" xfId="8235"/>
    <cellStyle name="Comma 42 2" xfId="8236"/>
    <cellStyle name="Comma 42 3" xfId="8237"/>
    <cellStyle name="Comma 42 4" xfId="8238"/>
    <cellStyle name="Comma 43" xfId="8239"/>
    <cellStyle name="Comma 43 2" xfId="8240"/>
    <cellStyle name="Comma 43 3" xfId="8241"/>
    <cellStyle name="Comma 43 4" xfId="8242"/>
    <cellStyle name="Comma 44" xfId="8243"/>
    <cellStyle name="Comma 44 2" xfId="8244"/>
    <cellStyle name="Comma 44 3" xfId="8245"/>
    <cellStyle name="Comma 44 4" xfId="8246"/>
    <cellStyle name="Comma 45" xfId="8247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7" xfId="8261"/>
    <cellStyle name="Comma 47 2" xfId="8262"/>
    <cellStyle name="Comma 47 3" xfId="8263"/>
    <cellStyle name="Comma 47 4" xfId="8264"/>
    <cellStyle name="Comma 48" xfId="8265"/>
    <cellStyle name="Comma 48 2" xfId="8266"/>
    <cellStyle name="Comma 48 3" xfId="8267"/>
    <cellStyle name="Comma 48 4" xfId="8268"/>
    <cellStyle name="Comma 49" xfId="8269"/>
    <cellStyle name="Comma 49 2" xfId="8270"/>
    <cellStyle name="Comma 49 3" xfId="8271"/>
    <cellStyle name="Comma 49 4" xfId="8272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4"/>
    <cellStyle name="Comma 50" xfId="8320"/>
    <cellStyle name="Comma 50 2" xfId="8321"/>
    <cellStyle name="Comma 50 3" xfId="8322"/>
    <cellStyle name="Comma 50 4" xfId="8323"/>
    <cellStyle name="Comma 51" xfId="8324"/>
    <cellStyle name="Comma 51 2" xfId="8325"/>
    <cellStyle name="Comma 51 3" xfId="8326"/>
    <cellStyle name="Comma 51 4" xfId="8327"/>
    <cellStyle name="Comma 52" xfId="8328"/>
    <cellStyle name="Comma 52 2" xfId="8329"/>
    <cellStyle name="Comma 52 3" xfId="8330"/>
    <cellStyle name="Comma 52 4" xfId="8331"/>
    <cellStyle name="Comma 53" xfId="8332"/>
    <cellStyle name="Comma 53 2" xfId="8333"/>
    <cellStyle name="Comma 53 3" xfId="8334"/>
    <cellStyle name="Comma 53 4" xfId="8335"/>
    <cellStyle name="Comma 54" xfId="8336"/>
    <cellStyle name="Comma 54 2" xfId="8337"/>
    <cellStyle name="Comma 54 3" xfId="8338"/>
    <cellStyle name="Comma 54 4" xfId="8339"/>
    <cellStyle name="Comma 55" xfId="8340"/>
    <cellStyle name="Comma 55 2" xfId="8341"/>
    <cellStyle name="Comma 55 3" xfId="8342"/>
    <cellStyle name="Comma 55 4" xfId="8343"/>
    <cellStyle name="Comma 56" xfId="8344"/>
    <cellStyle name="Comma 56 2" xfId="8345"/>
    <cellStyle name="Comma 56 3" xfId="8346"/>
    <cellStyle name="Comma 56 4" xfId="8347"/>
    <cellStyle name="Comma 57" xfId="8348"/>
    <cellStyle name="Comma 57 2" xfId="8349"/>
    <cellStyle name="Comma 57 3" xfId="8350"/>
    <cellStyle name="Comma 57 4" xfId="8351"/>
    <cellStyle name="Comma 58" xfId="8352"/>
    <cellStyle name="Comma 58 2" xfId="8353"/>
    <cellStyle name="Comma 58 3" xfId="8354"/>
    <cellStyle name="Comma 58 4" xfId="8355"/>
    <cellStyle name="Comma 59" xfId="8356"/>
    <cellStyle name="Comma 59 2" xfId="8357"/>
    <cellStyle name="Comma 59 3" xfId="8358"/>
    <cellStyle name="Comma 59 4" xfId="8359"/>
    <cellStyle name="Comma 6" xfId="8360"/>
    <cellStyle name="Comma 6 2" xfId="8361"/>
    <cellStyle name="Comma 6 3" xfId="8362"/>
    <cellStyle name="Comma 6 4" xfId="8363"/>
    <cellStyle name="Comma 6 5" xfId="8364"/>
    <cellStyle name="Comma 60" xfId="8365"/>
    <cellStyle name="Comma 60 2" xfId="8366"/>
    <cellStyle name="Comma 60 3" xfId="8367"/>
    <cellStyle name="Comma 60 4" xfId="8368"/>
    <cellStyle name="Comma 61" xfId="8369"/>
    <cellStyle name="Comma 61 2" xfId="8370"/>
    <cellStyle name="Comma 61 3" xfId="8371"/>
    <cellStyle name="Comma 61 4" xfId="8372"/>
    <cellStyle name="Comma 62" xfId="8373"/>
    <cellStyle name="Comma 62 2" xfId="8374"/>
    <cellStyle name="Comma 62 3" xfId="8375"/>
    <cellStyle name="Comma 62 4" xfId="8376"/>
    <cellStyle name="Comma 63" xfId="8377"/>
    <cellStyle name="Comma 63 2" xfId="8378"/>
    <cellStyle name="Comma 63 3" xfId="8379"/>
    <cellStyle name="Comma 63 4" xfId="8380"/>
    <cellStyle name="Comma 64" xfId="8381"/>
    <cellStyle name="Comma 64 2" xfId="8382"/>
    <cellStyle name="Comma 64 3" xfId="8383"/>
    <cellStyle name="Comma 64 4" xfId="8384"/>
    <cellStyle name="Comma 65" xfId="8385"/>
    <cellStyle name="Comma 65 2" xfId="8386"/>
    <cellStyle name="Comma 65 3" xfId="8387"/>
    <cellStyle name="Comma 65 4" xfId="8388"/>
    <cellStyle name="Comma 66" xfId="8389"/>
    <cellStyle name="Comma 66 2" xfId="8390"/>
    <cellStyle name="Comma 66 3" xfId="8391"/>
    <cellStyle name="Comma 66 4" xfId="8392"/>
    <cellStyle name="Comma 67" xfId="8393"/>
    <cellStyle name="Comma 67 2" xfId="8394"/>
    <cellStyle name="Comma 67 3" xfId="8395"/>
    <cellStyle name="Comma 67 4" xfId="8396"/>
    <cellStyle name="Comma 68" xfId="8397"/>
    <cellStyle name="Comma 68 2" xfId="8398"/>
    <cellStyle name="Comma 68 3" xfId="8399"/>
    <cellStyle name="Comma 68 4" xfId="8400"/>
    <cellStyle name="Comma 69" xfId="8401"/>
    <cellStyle name="Comma 69 2" xfId="8402"/>
    <cellStyle name="Comma 69 3" xfId="8403"/>
    <cellStyle name="Comma 69 4" xfId="8404"/>
    <cellStyle name="Comma 7" xfId="8405"/>
    <cellStyle name="Comma 7 2" xfId="8406"/>
    <cellStyle name="Comma 7 3" xfId="8407"/>
    <cellStyle name="Comma 7 4" xfId="8408"/>
    <cellStyle name="Comma 7 5" xfId="8409"/>
    <cellStyle name="Comma 70" xfId="8410"/>
    <cellStyle name="Comma 70 2" xfId="8411"/>
    <cellStyle name="Comma 70 3" xfId="8412"/>
    <cellStyle name="Comma 70 4" xfId="8413"/>
    <cellStyle name="Comma 71" xfId="8414"/>
    <cellStyle name="Comma 71 2" xfId="8415"/>
    <cellStyle name="Comma 71 3" xfId="8416"/>
    <cellStyle name="Comma 71 4" xfId="8417"/>
    <cellStyle name="Comma 72" xfId="8418"/>
    <cellStyle name="Comma 72 2" xfId="8419"/>
    <cellStyle name="Comma 72 3" xfId="8420"/>
    <cellStyle name="Comma 72 4" xfId="8421"/>
    <cellStyle name="Comma 73" xfId="8422"/>
    <cellStyle name="Comma 73 2" xfId="8423"/>
    <cellStyle name="Comma 73 3" xfId="8424"/>
    <cellStyle name="Comma 73 4" xfId="8425"/>
    <cellStyle name="Comma 74" xfId="8426"/>
    <cellStyle name="Comma 74 2" xfId="8427"/>
    <cellStyle name="Comma 74 3" xfId="8428"/>
    <cellStyle name="Comma 74 4" xfId="8429"/>
    <cellStyle name="Comma 75" xfId="8430"/>
    <cellStyle name="Comma 75 2" xfId="8431"/>
    <cellStyle name="Comma 75 3" xfId="8432"/>
    <cellStyle name="Comma 75 4" xfId="8433"/>
    <cellStyle name="Comma 76" xfId="8434"/>
    <cellStyle name="Comma 76 2" xfId="8435"/>
    <cellStyle name="Comma 76 3" xfId="8436"/>
    <cellStyle name="Comma 76 4" xfId="8437"/>
    <cellStyle name="Comma 77" xfId="8438"/>
    <cellStyle name="Comma 77 2" xfId="8439"/>
    <cellStyle name="Comma 77 3" xfId="8440"/>
    <cellStyle name="Comma 77 4" xfId="8441"/>
    <cellStyle name="Comma 78" xfId="8442"/>
    <cellStyle name="Comma 78 2" xfId="8443"/>
    <cellStyle name="Comma 78 3" xfId="8444"/>
    <cellStyle name="Comma 78 4" xfId="8445"/>
    <cellStyle name="Comma 79" xfId="8446"/>
    <cellStyle name="Comma 79 2" xfId="8447"/>
    <cellStyle name="Comma 79 3" xfId="8448"/>
    <cellStyle name="Comma 79 4" xfId="8449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0" xfId="8475"/>
    <cellStyle name="Comma 80 2" xfId="8476"/>
    <cellStyle name="Comma 80 3" xfId="8477"/>
    <cellStyle name="Comma 80 4" xfId="8478"/>
    <cellStyle name="Comma 81" xfId="8479"/>
    <cellStyle name="Comma 81 2" xfId="8480"/>
    <cellStyle name="Comma 81 3" xfId="8481"/>
    <cellStyle name="Comma 81 4" xfId="8482"/>
    <cellStyle name="Comma 82" xfId="8483"/>
    <cellStyle name="Comma 82 2" xfId="8484"/>
    <cellStyle name="Comma 82 3" xfId="8485"/>
    <cellStyle name="Comma 82 4" xfId="8486"/>
    <cellStyle name="Comma 83" xfId="8487"/>
    <cellStyle name="Comma 83 2" xfId="8488"/>
    <cellStyle name="Comma 83 3" xfId="8489"/>
    <cellStyle name="Comma 83 4" xfId="8490"/>
    <cellStyle name="Comma 84" xfId="8491"/>
    <cellStyle name="Comma 84 2" xfId="8492"/>
    <cellStyle name="Comma 84 3" xfId="8493"/>
    <cellStyle name="Comma 84 4" xfId="8494"/>
    <cellStyle name="Comma 85" xfId="8495"/>
    <cellStyle name="Comma 85 2" xfId="8496"/>
    <cellStyle name="Comma 85 3" xfId="8497"/>
    <cellStyle name="Comma 85 4" xfId="8498"/>
    <cellStyle name="Comma 86" xfId="8499"/>
    <cellStyle name="Comma 86 2" xfId="8500"/>
    <cellStyle name="Comma 86 3" xfId="8501"/>
    <cellStyle name="Comma 86 4" xfId="8502"/>
    <cellStyle name="Comma 87" xfId="8503"/>
    <cellStyle name="Comma 87 2" xfId="8504"/>
    <cellStyle name="Comma 87 3" xfId="8505"/>
    <cellStyle name="Comma 87 4" xfId="8506"/>
    <cellStyle name="Comma 88" xfId="8507"/>
    <cellStyle name="Comma 88 2" xfId="8508"/>
    <cellStyle name="Comma 88 3" xfId="8509"/>
    <cellStyle name="Comma 88 4" xfId="8510"/>
    <cellStyle name="Comma 88 5" xfId="28285"/>
    <cellStyle name="Comma 88 5 2" xfId="28459"/>
    <cellStyle name="Comma 88 5 3" xfId="28373"/>
    <cellStyle name="Comma 89" xfId="8511"/>
    <cellStyle name="Comma 89 2" xfId="8512"/>
    <cellStyle name="Comma 89 3" xfId="8513"/>
    <cellStyle name="Comma 89 4" xfId="8514"/>
    <cellStyle name="Comma 9" xfId="8515"/>
    <cellStyle name="Comma 9 2" xfId="8516"/>
    <cellStyle name="Comma 9 3" xfId="8517"/>
    <cellStyle name="Comma 9 4" xfId="8518"/>
    <cellStyle name="Comma 90" xfId="8519"/>
    <cellStyle name="Comma 90 2" xfId="8520"/>
    <cellStyle name="Comma 90 3" xfId="8521"/>
    <cellStyle name="Comma 90 4" xfId="8522"/>
    <cellStyle name="Comma 91" xfId="8523"/>
    <cellStyle name="Comma 92" xfId="8524"/>
    <cellStyle name="Comma 93" xfId="8525"/>
    <cellStyle name="Comma 94" xfId="8526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pied" xfId="8963"/>
    <cellStyle name="Copied 2" xfId="8964"/>
    <cellStyle name="Copied 3" xfId="8965"/>
    <cellStyle name="Copied 4" xfId="896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10" xfId="9056"/>
    <cellStyle name="Currency 10 2" xfId="9057"/>
    <cellStyle name="Currency 10 3" xfId="9058"/>
    <cellStyle name="Currency 10 4" xfId="9059"/>
    <cellStyle name="Currency 11" xfId="9060"/>
    <cellStyle name="Currency 11 2" xfId="9061"/>
    <cellStyle name="Currency 11 3" xfId="9062"/>
    <cellStyle name="Currency 11 4" xfId="9063"/>
    <cellStyle name="Currency 12" xfId="9064"/>
    <cellStyle name="Currency 12 2" xfId="9065"/>
    <cellStyle name="Currency 12 3" xfId="9066"/>
    <cellStyle name="Currency 12 4" xfId="9067"/>
    <cellStyle name="Currency 13" xfId="9068"/>
    <cellStyle name="Currency 13 2" xfId="9069"/>
    <cellStyle name="Currency 13 3" xfId="9070"/>
    <cellStyle name="Currency 13 4" xfId="9071"/>
    <cellStyle name="Currency 14" xfId="9072"/>
    <cellStyle name="Currency 14 2" xfId="9073"/>
    <cellStyle name="Currency 14 3" xfId="9074"/>
    <cellStyle name="Currency 14 4" xfId="9075"/>
    <cellStyle name="Currency 15" xfId="9076"/>
    <cellStyle name="Currency 15 2" xfId="9077"/>
    <cellStyle name="Currency 15 3" xfId="9078"/>
    <cellStyle name="Currency 15 4" xfId="9079"/>
    <cellStyle name="Currency 16" xfId="9080"/>
    <cellStyle name="Currency 16 2" xfId="9081"/>
    <cellStyle name="Currency 16 3" xfId="9082"/>
    <cellStyle name="Currency 16 4" xfId="9083"/>
    <cellStyle name="Currency 17" xfId="9084"/>
    <cellStyle name="Currency 17 2" xfId="9085"/>
    <cellStyle name="Currency 17 3" xfId="9086"/>
    <cellStyle name="Currency 17 4" xfId="9087"/>
    <cellStyle name="Currency 18" xfId="9088"/>
    <cellStyle name="Currency 18 2" xfId="9089"/>
    <cellStyle name="Currency 18 3" xfId="9090"/>
    <cellStyle name="Currency 18 4" xfId="9091"/>
    <cellStyle name="Currency 19" xfId="9092"/>
    <cellStyle name="Currency 19 2" xfId="9093"/>
    <cellStyle name="Currency 19 3" xfId="9094"/>
    <cellStyle name="Currency 19 4" xfId="9095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1" xfId="9189"/>
    <cellStyle name="Currency 21 2" xfId="9190"/>
    <cellStyle name="Currency 21 3" xfId="9191"/>
    <cellStyle name="Currency 21 4" xfId="9192"/>
    <cellStyle name="Currency 22" xfId="9193"/>
    <cellStyle name="Currency 22 2" xfId="9194"/>
    <cellStyle name="Currency 22 3" xfId="9195"/>
    <cellStyle name="Currency 22 4" xfId="9196"/>
    <cellStyle name="Currency 23" xfId="9197"/>
    <cellStyle name="Currency 23 2" xfId="9198"/>
    <cellStyle name="Currency 23 3" xfId="9199"/>
    <cellStyle name="Currency 23 4" xfId="9200"/>
    <cellStyle name="Currency 24" xfId="9201"/>
    <cellStyle name="Currency 24 2" xfId="9202"/>
    <cellStyle name="Currency 24 3" xfId="9203"/>
    <cellStyle name="Currency 24 4" xfId="9204"/>
    <cellStyle name="Currency 25" xfId="9205"/>
    <cellStyle name="Currency 25 2" xfId="9206"/>
    <cellStyle name="Currency 25 3" xfId="9207"/>
    <cellStyle name="Currency 25 4" xfId="9208"/>
    <cellStyle name="Currency 26" xfId="9209"/>
    <cellStyle name="Currency 26 2" xfId="9210"/>
    <cellStyle name="Currency 26 3" xfId="9211"/>
    <cellStyle name="Currency 26 4" xfId="9212"/>
    <cellStyle name="Currency 27" xfId="9213"/>
    <cellStyle name="Currency 27 2" xfId="9214"/>
    <cellStyle name="Currency 27 3" xfId="9215"/>
    <cellStyle name="Currency 27 4" xfId="9216"/>
    <cellStyle name="Currency 28" xfId="9217"/>
    <cellStyle name="Currency 28 2" xfId="9218"/>
    <cellStyle name="Currency 28 3" xfId="9219"/>
    <cellStyle name="Currency 28 4" xfId="9220"/>
    <cellStyle name="Currency 29" xfId="9221"/>
    <cellStyle name="Currency 29 2" xfId="9222"/>
    <cellStyle name="Currency 29 3" xfId="9223"/>
    <cellStyle name="Currency 29 4" xfId="9224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1" xfId="9318"/>
    <cellStyle name="Currency 31 2" xfId="9319"/>
    <cellStyle name="Currency 31 3" xfId="9320"/>
    <cellStyle name="Currency 31 4" xfId="9321"/>
    <cellStyle name="Currency 32" xfId="9322"/>
    <cellStyle name="Currency 32 2" xfId="9323"/>
    <cellStyle name="Currency 32 3" xfId="9324"/>
    <cellStyle name="Currency 32 4" xfId="9325"/>
    <cellStyle name="Currency 33" xfId="9326"/>
    <cellStyle name="Currency 33 2" xfId="9327"/>
    <cellStyle name="Currency 33 3" xfId="9328"/>
    <cellStyle name="Currency 33 4" xfId="9329"/>
    <cellStyle name="Currency 34" xfId="9330"/>
    <cellStyle name="Currency 34 2" xfId="9331"/>
    <cellStyle name="Currency 34 3" xfId="9332"/>
    <cellStyle name="Currency 34 4" xfId="9333"/>
    <cellStyle name="Currency 35" xfId="9334"/>
    <cellStyle name="Currency 35 2" xfId="9335"/>
    <cellStyle name="Currency 35 3" xfId="9336"/>
    <cellStyle name="Currency 35 4" xfId="9337"/>
    <cellStyle name="Currency 36" xfId="9338"/>
    <cellStyle name="Currency 36 2" xfId="9339"/>
    <cellStyle name="Currency 36 3" xfId="9340"/>
    <cellStyle name="Currency 36 4" xfId="9341"/>
    <cellStyle name="Currency 37" xfId="9342"/>
    <cellStyle name="Currency 37 2" xfId="9343"/>
    <cellStyle name="Currency 37 3" xfId="9344"/>
    <cellStyle name="Currency 37 4" xfId="9345"/>
    <cellStyle name="Currency 38" xfId="9346"/>
    <cellStyle name="Currency 38 2" xfId="9347"/>
    <cellStyle name="Currency 38 3" xfId="9348"/>
    <cellStyle name="Currency 38 4" xfId="9349"/>
    <cellStyle name="Currency 39" xfId="9350"/>
    <cellStyle name="Currency 39 2" xfId="9351"/>
    <cellStyle name="Currency 39 3" xfId="9352"/>
    <cellStyle name="Currency 39 4" xfId="9353"/>
    <cellStyle name="Currency 4" xfId="9354"/>
    <cellStyle name="Currency 4 2" xfId="9355"/>
    <cellStyle name="Currency 4 3" xfId="9356"/>
    <cellStyle name="Currency 4 4" xfId="9357"/>
    <cellStyle name="Currency 40" xfId="9358"/>
    <cellStyle name="Currency 40 2" xfId="9359"/>
    <cellStyle name="Currency 40 3" xfId="9360"/>
    <cellStyle name="Currency 40 4" xfId="9361"/>
    <cellStyle name="Currency 41" xfId="9362"/>
    <cellStyle name="Currency 41 2" xfId="9363"/>
    <cellStyle name="Currency 41 3" xfId="9364"/>
    <cellStyle name="Currency 41 4" xfId="9365"/>
    <cellStyle name="Currency 42" xfId="9366"/>
    <cellStyle name="Currency 42 2" xfId="9367"/>
    <cellStyle name="Currency 42 3" xfId="9368"/>
    <cellStyle name="Currency 42 4" xfId="9369"/>
    <cellStyle name="Currency 43" xfId="9370"/>
    <cellStyle name="Currency 43 2" xfId="9371"/>
    <cellStyle name="Currency 43 3" xfId="9372"/>
    <cellStyle name="Currency 43 4" xfId="9373"/>
    <cellStyle name="Currency 44" xfId="9374"/>
    <cellStyle name="Currency 44 2" xfId="9375"/>
    <cellStyle name="Currency 44 3" xfId="9376"/>
    <cellStyle name="Currency 44 4" xfId="9377"/>
    <cellStyle name="Currency 45" xfId="9378"/>
    <cellStyle name="Currency 45 2" xfId="9379"/>
    <cellStyle name="Currency 45 3" xfId="9380"/>
    <cellStyle name="Currency 45 4" xfId="9381"/>
    <cellStyle name="Currency 46" xfId="9382"/>
    <cellStyle name="Currency 46 2" xfId="9383"/>
    <cellStyle name="Currency 46 3" xfId="9384"/>
    <cellStyle name="Currency 46 4" xfId="9385"/>
    <cellStyle name="Currency 47" xfId="9386"/>
    <cellStyle name="Currency 47 2" xfId="9387"/>
    <cellStyle name="Currency 47 3" xfId="9388"/>
    <cellStyle name="Currency 47 4" xfId="9389"/>
    <cellStyle name="Currency 48" xfId="9390"/>
    <cellStyle name="Currency 48 2" xfId="9391"/>
    <cellStyle name="Currency 48 3" xfId="9392"/>
    <cellStyle name="Currency 48 4" xfId="9393"/>
    <cellStyle name="Currency 49" xfId="9394"/>
    <cellStyle name="Currency 49 2" xfId="9395"/>
    <cellStyle name="Currency 49 3" xfId="9396"/>
    <cellStyle name="Currency 49 4" xfId="9397"/>
    <cellStyle name="Currency 5" xfId="9398"/>
    <cellStyle name="Currency 5 2" xfId="9399"/>
    <cellStyle name="Currency 5 3" xfId="9400"/>
    <cellStyle name="Currency 5 4" xfId="9401"/>
    <cellStyle name="Currency 50" xfId="9402"/>
    <cellStyle name="Currency 50 2" xfId="9403"/>
    <cellStyle name="Currency 50 3" xfId="9404"/>
    <cellStyle name="Currency 50 4" xfId="9405"/>
    <cellStyle name="Currency 51" xfId="9406"/>
    <cellStyle name="Currency 51 2" xfId="9407"/>
    <cellStyle name="Currency 51 3" xfId="9408"/>
    <cellStyle name="Currency 51 4" xfId="9409"/>
    <cellStyle name="Currency 52" xfId="9410"/>
    <cellStyle name="Currency 52 2" xfId="9411"/>
    <cellStyle name="Currency 52 3" xfId="9412"/>
    <cellStyle name="Currency 52 4" xfId="9413"/>
    <cellStyle name="Currency 53" xfId="9414"/>
    <cellStyle name="Currency 53 2" xfId="9415"/>
    <cellStyle name="Currency 53 3" xfId="9416"/>
    <cellStyle name="Currency 53 4" xfId="9417"/>
    <cellStyle name="Currency 54" xfId="9418"/>
    <cellStyle name="Currency 54 2" xfId="9419"/>
    <cellStyle name="Currency 54 3" xfId="9420"/>
    <cellStyle name="Currency 54 4" xfId="9421"/>
    <cellStyle name="Currency 55" xfId="9422"/>
    <cellStyle name="Currency 55 2" xfId="9423"/>
    <cellStyle name="Currency 55 3" xfId="9424"/>
    <cellStyle name="Currency 55 4" xfId="9425"/>
    <cellStyle name="Currency 56" xfId="9426"/>
    <cellStyle name="Currency 56 2" xfId="9427"/>
    <cellStyle name="Currency 56 3" xfId="9428"/>
    <cellStyle name="Currency 56 4" xfId="9429"/>
    <cellStyle name="Currency 57" xfId="9430"/>
    <cellStyle name="Currency 57 2" xfId="9431"/>
    <cellStyle name="Currency 57 3" xfId="9432"/>
    <cellStyle name="Currency 57 4" xfId="9433"/>
    <cellStyle name="Currency 58" xfId="9434"/>
    <cellStyle name="Currency 58 2" xfId="9435"/>
    <cellStyle name="Currency 58 3" xfId="9436"/>
    <cellStyle name="Currency 58 4" xfId="9437"/>
    <cellStyle name="Currency 59" xfId="9438"/>
    <cellStyle name="Currency 59 2" xfId="9439"/>
    <cellStyle name="Currency 59 3" xfId="9440"/>
    <cellStyle name="Currency 59 4" xfId="9441"/>
    <cellStyle name="Currency 6" xfId="9442"/>
    <cellStyle name="Currency 6 2" xfId="9443"/>
    <cellStyle name="Currency 6 3" xfId="9444"/>
    <cellStyle name="Currency 6 4" xfId="9445"/>
    <cellStyle name="Currency 60" xfId="9446"/>
    <cellStyle name="Currency 60 2" xfId="9447"/>
    <cellStyle name="Currency 60 3" xfId="9448"/>
    <cellStyle name="Currency 60 4" xfId="9449"/>
    <cellStyle name="Currency 61" xfId="9450"/>
    <cellStyle name="Currency 61 2" xfId="9451"/>
    <cellStyle name="Currency 61 3" xfId="9452"/>
    <cellStyle name="Currency 61 4" xfId="9453"/>
    <cellStyle name="Currency 62" xfId="9454"/>
    <cellStyle name="Currency 62 2" xfId="9455"/>
    <cellStyle name="Currency 62 3" xfId="9456"/>
    <cellStyle name="Currency 62 4" xfId="9457"/>
    <cellStyle name="Currency 63" xfId="9458"/>
    <cellStyle name="Currency 63 2" xfId="9459"/>
    <cellStyle name="Currency 63 3" xfId="9460"/>
    <cellStyle name="Currency 63 4" xfId="9461"/>
    <cellStyle name="Currency 64" xfId="9462"/>
    <cellStyle name="Currency 64 2" xfId="9463"/>
    <cellStyle name="Currency 64 3" xfId="9464"/>
    <cellStyle name="Currency 64 4" xfId="9465"/>
    <cellStyle name="Currency 65" xfId="9466"/>
    <cellStyle name="Currency 65 2" xfId="9467"/>
    <cellStyle name="Currency 65 3" xfId="9468"/>
    <cellStyle name="Currency 65 4" xfId="9469"/>
    <cellStyle name="Currency 66" xfId="9470"/>
    <cellStyle name="Currency 66 2" xfId="9471"/>
    <cellStyle name="Currency 66 3" xfId="9472"/>
    <cellStyle name="Currency 66 4" xfId="9473"/>
    <cellStyle name="Currency 67" xfId="9474"/>
    <cellStyle name="Currency 67 2" xfId="9475"/>
    <cellStyle name="Currency 67 3" xfId="9476"/>
    <cellStyle name="Currency 67 4" xfId="9477"/>
    <cellStyle name="Currency 68" xfId="9478"/>
    <cellStyle name="Currency 68 2" xfId="9479"/>
    <cellStyle name="Currency 68 3" xfId="9480"/>
    <cellStyle name="Currency 68 4" xfId="9481"/>
    <cellStyle name="Currency 7" xfId="9482"/>
    <cellStyle name="Currency 7 2" xfId="9483"/>
    <cellStyle name="Currency 7 3" xfId="9484"/>
    <cellStyle name="Currency 7 4" xfId="9485"/>
    <cellStyle name="Currency 8" xfId="9486"/>
    <cellStyle name="Currency 8 2" xfId="9487"/>
    <cellStyle name="Currency 8 3" xfId="9488"/>
    <cellStyle name="Currency 8 4" xfId="9489"/>
    <cellStyle name="Currency 9" xfId="9490"/>
    <cellStyle name="Currency 9 2" xfId="9491"/>
    <cellStyle name="Currency 9 3" xfId="9492"/>
    <cellStyle name="Currency 9 4" xfId="9493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Short" xfId="9886"/>
    <cellStyle name="Date Short 2" xfId="9887"/>
    <cellStyle name="Date Short 3" xfId="9888"/>
    <cellStyle name="Date Short 4" xfId="9889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8"/>
    <cellStyle name="Normal 114" xfId="28286"/>
    <cellStyle name="Normal 114 2" xfId="28460"/>
    <cellStyle name="Normal 114 3" xfId="28374"/>
    <cellStyle name="Normal 115" xfId="28291"/>
    <cellStyle name="Normal 115 2" xfId="28465"/>
    <cellStyle name="Normal 115 3" xfId="28379"/>
    <cellStyle name="Normal 116" xfId="28298"/>
    <cellStyle name="Normal 116 2" xfId="28470"/>
    <cellStyle name="Normal 116 3" xfId="28384"/>
    <cellStyle name="Normal 117" xfId="28300"/>
    <cellStyle name="Normal 117 2" xfId="28472"/>
    <cellStyle name="Normal 117 3" xfId="28386"/>
    <cellStyle name="Normal 118" xfId="28301"/>
    <cellStyle name="Normal 118 2" xfId="28473"/>
    <cellStyle name="Normal 118 3" xfId="28387"/>
    <cellStyle name="Normal 119" xfId="28299"/>
    <cellStyle name="Normal 119 2" xfId="28471"/>
    <cellStyle name="Normal 119 3" xfId="28385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307"/>
    <cellStyle name="Normal 120 2" xfId="28479"/>
    <cellStyle name="Normal 120 3" xfId="28393"/>
    <cellStyle name="Normal 121" xfId="28309"/>
    <cellStyle name="Normal 121 2" xfId="28481"/>
    <cellStyle name="Normal 121 3" xfId="28395"/>
    <cellStyle name="Normal 122" xfId="28308"/>
    <cellStyle name="Normal 122 2" xfId="28480"/>
    <cellStyle name="Normal 122 3" xfId="28394"/>
    <cellStyle name="Normal 123" xfId="28314"/>
    <cellStyle name="Normal 123 2" xfId="28486"/>
    <cellStyle name="Normal 123 3" xfId="28400"/>
    <cellStyle name="Normal 124" xfId="28316"/>
    <cellStyle name="Normal 124 2" xfId="28488"/>
    <cellStyle name="Normal 124 3" xfId="28402"/>
    <cellStyle name="Normal 125" xfId="28318"/>
    <cellStyle name="Normal 125 2" xfId="28490"/>
    <cellStyle name="Normal 125 3" xfId="28404"/>
    <cellStyle name="Normal 126" xfId="28320"/>
    <cellStyle name="Normal 126 2" xfId="28492"/>
    <cellStyle name="Normal 126 3" xfId="28406"/>
    <cellStyle name="Normal 127" xfId="28322"/>
    <cellStyle name="Normal 127 2" xfId="28494"/>
    <cellStyle name="Normal 127 3" xfId="28408"/>
    <cellStyle name="Normal 128" xfId="28324"/>
    <cellStyle name="Normal 128 2" xfId="28496"/>
    <cellStyle name="Normal 128 3" xfId="28410"/>
    <cellStyle name="Normal 129" xfId="28326"/>
    <cellStyle name="Normal 129 2" xfId="28498"/>
    <cellStyle name="Normal 129 3" xfId="28412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4 6" xfId="28293"/>
    <cellStyle name="Normal 13 5" xfId="13200"/>
    <cellStyle name="Normal 13 6" xfId="13201"/>
    <cellStyle name="Normal 13 7" xfId="13202"/>
    <cellStyle name="Normal 13 8" xfId="13203"/>
    <cellStyle name="Normal 13 9" xfId="13204"/>
    <cellStyle name="Normal 130" xfId="28328"/>
    <cellStyle name="Normal 130 2" xfId="28500"/>
    <cellStyle name="Normal 130 3" xfId="28414"/>
    <cellStyle name="Normal 131" xfId="28330"/>
    <cellStyle name="Normal 131 2" xfId="28502"/>
    <cellStyle name="Normal 131 3" xfId="28416"/>
    <cellStyle name="Normal 132" xfId="28332"/>
    <cellStyle name="Normal 132 2" xfId="28504"/>
    <cellStyle name="Normal 132 3" xfId="28418"/>
    <cellStyle name="Normal 133" xfId="28334"/>
    <cellStyle name="Normal 133 2" xfId="28506"/>
    <cellStyle name="Normal 133 3" xfId="28420"/>
    <cellStyle name="Normal 134" xfId="28336"/>
    <cellStyle name="Normal 134 2" xfId="28508"/>
    <cellStyle name="Normal 134 3" xfId="28422"/>
    <cellStyle name="Normal 135" xfId="28338"/>
    <cellStyle name="Normal 135 2" xfId="28510"/>
    <cellStyle name="Normal 135 3" xfId="28424"/>
    <cellStyle name="Normal 136" xfId="28340"/>
    <cellStyle name="Normal 136 2" xfId="28512"/>
    <cellStyle name="Normal 136 3" xfId="28426"/>
    <cellStyle name="Normal 137" xfId="28342"/>
    <cellStyle name="Normal 137 2" xfId="28514"/>
    <cellStyle name="Normal 137 3" xfId="28428"/>
    <cellStyle name="Normal 138" xfId="28344"/>
    <cellStyle name="Normal 138 2" xfId="28516"/>
    <cellStyle name="Normal 138 3" xfId="28430"/>
    <cellStyle name="Normal 139" xfId="28346"/>
    <cellStyle name="Normal 139 2" xfId="28518"/>
    <cellStyle name="Normal 139 3" xfId="28432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40" xfId="28348"/>
    <cellStyle name="Normal 140 2" xfId="28520"/>
    <cellStyle name="Normal 140 3" xfId="28434"/>
    <cellStyle name="Normal 141" xfId="28350"/>
    <cellStyle name="Normal 141 2" xfId="28522"/>
    <cellStyle name="Normal 141 3" xfId="28436"/>
    <cellStyle name="Normal 142" xfId="28352"/>
    <cellStyle name="Normal 142 2" xfId="28524"/>
    <cellStyle name="Normal 142 3" xfId="28438"/>
    <cellStyle name="Normal 143" xfId="28354"/>
    <cellStyle name="Normal 143 2" xfId="28526"/>
    <cellStyle name="Normal 143 3" xfId="28440"/>
    <cellStyle name="Normal 144" xfId="28349"/>
    <cellStyle name="Normal 144 2" xfId="28521"/>
    <cellStyle name="Normal 144 3" xfId="28435"/>
    <cellStyle name="Normal 145" xfId="28355"/>
    <cellStyle name="Normal 145 2" xfId="28527"/>
    <cellStyle name="Normal 145 3" xfId="28441"/>
    <cellStyle name="Normal 146" xfId="28356"/>
    <cellStyle name="Normal 146 2" xfId="28528"/>
    <cellStyle name="Normal 146 3" xfId="28442"/>
    <cellStyle name="Normal 147" xfId="28357"/>
    <cellStyle name="Normal 147 2" xfId="28529"/>
    <cellStyle name="Normal 147 3" xfId="28443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1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62 2" xfId="28444"/>
    <cellStyle name="Normal 2 2 62 3" xfId="28358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3 2" xfId="28449"/>
    <cellStyle name="Normal 3 103 3" xfId="28363"/>
    <cellStyle name="Normal 3 104" xfId="28282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 4 2" xfId="28457"/>
    <cellStyle name="Normal 4 2 4 3" xfId="28371"/>
    <cellStyle name="Normal 4 20" xfId="14692"/>
    <cellStyle name="Normal 4 21" xfId="14693"/>
    <cellStyle name="Normal 4 22" xfId="14694"/>
    <cellStyle name="Normal 4 23" xfId="28248"/>
    <cellStyle name="Normal 4 23 2" xfId="28446"/>
    <cellStyle name="Normal 4 23 3" xfId="28360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11 2" xfId="28450"/>
    <cellStyle name="Percent 2 111 3" xfId="28364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290"/>
    <cellStyle name="Percent 2 2 52 2" xfId="28464"/>
    <cellStyle name="Percent 2 2 52 3" xfId="28378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1" xfId="19106"/>
    <cellStyle name="Percent 72" xfId="19107"/>
    <cellStyle name="Percent 73" xfId="19108"/>
    <cellStyle name="Percent 74" xfId="19109"/>
    <cellStyle name="Percent 75" xfId="19110"/>
    <cellStyle name="Percent 76" xfId="19111"/>
    <cellStyle name="Percent 77" xfId="19112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3" xfId="22135"/>
    <cellStyle name="เครื่องหมายจุลภาค 13 2" xfId="22136"/>
    <cellStyle name="เครื่องหมายจุลภาค 13 3" xfId="22137"/>
    <cellStyle name="เครื่องหมายจุลภาค 14" xfId="22138"/>
    <cellStyle name="เครื่องหมายจุลภาค 15" xfId="22139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14 2" xfId="28451"/>
    <cellStyle name="เครื่องหมายจุลภาค 2 114 3" xfId="28365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03 2" xfId="28452"/>
    <cellStyle name="เครื่องหมายจุลภาค 2 2 103 3" xfId="28366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53 2" xfId="28453"/>
    <cellStyle name="เครื่องหมายจุลภาค 3 53 3" xfId="28367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3" xfId="23673"/>
    <cellStyle name="เครื่องหมายจุลภาค 9 4" xfId="23674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3" xfId="23968"/>
    <cellStyle name="ปกติ 13 2" xfId="23969"/>
    <cellStyle name="ปกติ 13 3" xfId="23970"/>
    <cellStyle name="ปกติ 13 4" xfId="23971"/>
    <cellStyle name="ปกติ 14" xfId="23972"/>
    <cellStyle name="ปกติ 2" xfId="23973"/>
    <cellStyle name="ปกติ 2 10" xfId="23974"/>
    <cellStyle name="ปกติ 2 10 2" xfId="23975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80 2" xfId="28455"/>
    <cellStyle name="ปกติ 2 2 80 3" xfId="28369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27 2" xfId="28454"/>
    <cellStyle name="ปกติ 2 27 3" xfId="28368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10 2" xfId="28456"/>
    <cellStyle name="ปกติ 3 110 3" xfId="28370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3" xfId="24766"/>
    <cellStyle name="ปกติ 9 4" xfId="24767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คำนวณค่าเฉลี่ย Factor-F_6%" xfId="28277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292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59936"/>
        <c:axId val="72778112"/>
      </c:lineChart>
      <c:catAx>
        <c:axId val="727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72778112"/>
        <c:crosses val="autoZero"/>
        <c:auto val="1"/>
        <c:lblAlgn val="ctr"/>
        <c:lblOffset val="100"/>
        <c:noMultiLvlLbl val="0"/>
      </c:catAx>
      <c:valAx>
        <c:axId val="7277811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72759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3661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3771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3771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234139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234140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234141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234142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234143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234144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234145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234146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9525</xdr:rowOff>
    </xdr:from>
    <xdr:to>
      <xdr:col>3</xdr:col>
      <xdr:colOff>666750</xdr:colOff>
      <xdr:row>2</xdr:row>
      <xdr:rowOff>19050</xdr:rowOff>
    </xdr:to>
    <xdr:pic>
      <xdr:nvPicPr>
        <xdr:cNvPr id="2341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5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35311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5312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5313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5314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35315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35316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35317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35318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5319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47625</xdr:rowOff>
    </xdr:from>
    <xdr:to>
      <xdr:col>4</xdr:col>
      <xdr:colOff>590550</xdr:colOff>
      <xdr:row>1</xdr:row>
      <xdr:rowOff>0</xdr:rowOff>
    </xdr:to>
    <xdr:pic>
      <xdr:nvPicPr>
        <xdr:cNvPr id="235320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35321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152400</xdr:rowOff>
    </xdr:to>
    <xdr:sp macro="" textlink="">
      <xdr:nvSpPr>
        <xdr:cNvPr id="321635" name="Oval 12"/>
        <xdr:cNvSpPr>
          <a:spLocks noChangeArrowheads="1"/>
        </xdr:cNvSpPr>
      </xdr:nvSpPr>
      <xdr:spPr bwMode="auto">
        <a:xfrm>
          <a:off x="85725" y="7305675"/>
          <a:ext cx="21907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36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37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38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39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40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41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42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43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321645" name="Oval 11"/>
        <xdr:cNvSpPr>
          <a:spLocks noChangeArrowheads="1"/>
        </xdr:cNvSpPr>
      </xdr:nvSpPr>
      <xdr:spPr bwMode="auto">
        <a:xfrm>
          <a:off x="85725" y="70294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46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47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48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49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50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51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52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53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5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5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5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58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59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60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61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6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23230</xdr:colOff>
      <xdr:row>0</xdr:row>
      <xdr:rowOff>47625</xdr:rowOff>
    </xdr:from>
    <xdr:to>
      <xdr:col>3</xdr:col>
      <xdr:colOff>537580</xdr:colOff>
      <xdr:row>1</xdr:row>
      <xdr:rowOff>0</xdr:rowOff>
    </xdr:to>
    <xdr:pic>
      <xdr:nvPicPr>
        <xdr:cNvPr id="32166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9313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#REF!</f>
        <v>#REF!</v>
      </c>
    </row>
    <row r="2" spans="1:9">
      <c r="A2" t="e">
        <f>#REF!</f>
        <v>#REF!</v>
      </c>
      <c r="G2" t="e">
        <f>#REF!</f>
        <v>#REF!</v>
      </c>
    </row>
    <row r="3" spans="1:9">
      <c r="A3" t="e">
        <f>#REF!</f>
        <v>#REF!</v>
      </c>
      <c r="G3" t="e">
        <f>#REF!</f>
        <v>#REF!</v>
      </c>
    </row>
    <row r="4" spans="1:9">
      <c r="A4" t="e">
        <f>#REF!</f>
        <v>#REF!</v>
      </c>
      <c r="G4" t="e">
        <f>#REF!</f>
        <v>#REF!</v>
      </c>
      <c r="I4" t="e">
        <f>#REF!</f>
        <v>#REF!</v>
      </c>
    </row>
    <row r="5" spans="1:9">
      <c r="A5" t="s">
        <v>8</v>
      </c>
      <c r="B5" s="225" t="s">
        <v>0</v>
      </c>
      <c r="C5" s="225" t="s">
        <v>18</v>
      </c>
      <c r="D5" s="225" t="s">
        <v>1</v>
      </c>
      <c r="E5" s="225" t="s">
        <v>10</v>
      </c>
      <c r="F5" s="225" t="s">
        <v>2</v>
      </c>
      <c r="G5" s="225" t="s">
        <v>3</v>
      </c>
      <c r="H5" t="s">
        <v>21</v>
      </c>
      <c r="I5" s="225" t="s">
        <v>12</v>
      </c>
    </row>
    <row r="6" spans="1:9">
      <c r="A6" t="s">
        <v>9</v>
      </c>
      <c r="B6" s="225"/>
      <c r="C6" s="225"/>
      <c r="D6" s="225"/>
      <c r="E6" s="225"/>
      <c r="F6" s="225"/>
      <c r="G6" s="225"/>
      <c r="H6" t="s">
        <v>7</v>
      </c>
      <c r="I6" s="225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G43"/>
  <sheetViews>
    <sheetView view="pageBreakPreview" zoomScale="85" zoomScaleNormal="100" zoomScaleSheetLayoutView="85" workbookViewId="0">
      <selection activeCell="B9" sqref="B9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33.42578125" style="1" customWidth="1"/>
    <col min="7" max="8" width="9.140625" style="3"/>
    <col min="9" max="9" width="17.7109375" style="3" bestFit="1" customWidth="1"/>
    <col min="10" max="10" width="13.7109375" style="3" bestFit="1" customWidth="1"/>
    <col min="11" max="16384" width="9.140625" style="3"/>
  </cols>
  <sheetData>
    <row r="3" spans="1:11">
      <c r="A3" s="226" t="s">
        <v>611</v>
      </c>
      <c r="B3" s="226"/>
      <c r="C3" s="226"/>
      <c r="D3" s="226"/>
      <c r="E3" s="226"/>
      <c r="F3" s="226"/>
    </row>
    <row r="4" spans="1:11" ht="2.25" customHeight="1" thickBot="1">
      <c r="A4" s="227"/>
      <c r="B4" s="227"/>
      <c r="C4" s="227"/>
      <c r="D4" s="227"/>
      <c r="E4" s="227"/>
      <c r="F4" s="227"/>
    </row>
    <row r="5" spans="1:11">
      <c r="A5" s="4"/>
      <c r="B5" s="5" t="str">
        <f>'แบบปร.4.1 B'!A3</f>
        <v>โครงการ : 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v>
      </c>
      <c r="C5" s="6"/>
      <c r="D5" s="4"/>
      <c r="E5" s="6"/>
      <c r="F5" s="4"/>
    </row>
    <row r="6" spans="1:11">
      <c r="A6" s="7"/>
      <c r="B6" s="8" t="s">
        <v>542</v>
      </c>
      <c r="C6" s="9"/>
      <c r="D6" s="10"/>
      <c r="E6" s="9"/>
      <c r="F6" s="7"/>
    </row>
    <row r="7" spans="1:11">
      <c r="A7" s="7"/>
      <c r="B7" s="224" t="s">
        <v>542</v>
      </c>
      <c r="C7" s="9"/>
      <c r="D7" s="7"/>
      <c r="E7" s="9"/>
      <c r="F7" s="7"/>
    </row>
    <row r="8" spans="1:11">
      <c r="A8" s="7"/>
      <c r="B8" s="224" t="s">
        <v>540</v>
      </c>
      <c r="C8" s="9"/>
      <c r="D8" s="7"/>
      <c r="E8" s="9"/>
      <c r="F8" s="7"/>
    </row>
    <row r="9" spans="1:11">
      <c r="A9" s="7"/>
      <c r="B9" s="224" t="s">
        <v>778</v>
      </c>
      <c r="C9" s="9"/>
      <c r="D9" s="7"/>
      <c r="E9" s="9"/>
      <c r="F9" s="7"/>
    </row>
    <row r="10" spans="1:11">
      <c r="A10" s="7"/>
      <c r="B10" s="224" t="s">
        <v>598</v>
      </c>
      <c r="C10" s="9"/>
      <c r="D10" s="7"/>
      <c r="E10" s="9"/>
      <c r="F10" s="7"/>
    </row>
    <row r="11" spans="1:11">
      <c r="A11" s="7"/>
      <c r="B11" s="8" t="s">
        <v>603</v>
      </c>
      <c r="C11" s="9"/>
      <c r="D11" s="7"/>
      <c r="E11" s="9"/>
      <c r="F11" s="7"/>
    </row>
    <row r="12" spans="1:11" ht="25.5" thickBot="1">
      <c r="A12" s="7"/>
      <c r="B12" s="8" t="s">
        <v>600</v>
      </c>
      <c r="C12" s="205"/>
      <c r="D12" s="11"/>
      <c r="E12" s="12"/>
      <c r="F12" s="13" t="s">
        <v>543</v>
      </c>
    </row>
    <row r="13" spans="1:11" ht="25.5" thickTop="1">
      <c r="A13" s="228" t="s">
        <v>91</v>
      </c>
      <c r="B13" s="230" t="s">
        <v>0</v>
      </c>
      <c r="C13" s="231"/>
      <c r="D13" s="232"/>
      <c r="E13" s="236" t="s">
        <v>92</v>
      </c>
      <c r="F13" s="238" t="s">
        <v>12</v>
      </c>
    </row>
    <row r="14" spans="1:11" ht="25.5" thickBot="1">
      <c r="A14" s="229"/>
      <c r="B14" s="233"/>
      <c r="C14" s="234"/>
      <c r="D14" s="235"/>
      <c r="E14" s="237"/>
      <c r="F14" s="239"/>
    </row>
    <row r="15" spans="1:11" ht="25.5" thickTop="1">
      <c r="A15" s="14"/>
      <c r="B15" s="240" t="s">
        <v>607</v>
      </c>
      <c r="C15" s="241"/>
      <c r="D15" s="242"/>
      <c r="E15" s="15"/>
      <c r="F15" s="16"/>
      <c r="K15" s="17"/>
    </row>
    <row r="16" spans="1:11" s="20" customFormat="1">
      <c r="A16" s="18">
        <v>1</v>
      </c>
      <c r="B16" s="243" t="s">
        <v>544</v>
      </c>
      <c r="C16" s="244"/>
      <c r="D16" s="245"/>
      <c r="E16" s="19"/>
      <c r="F16" s="16"/>
    </row>
    <row r="17" spans="1:33" s="20" customFormat="1">
      <c r="A17" s="18">
        <v>2</v>
      </c>
      <c r="B17" s="243" t="s">
        <v>545</v>
      </c>
      <c r="C17" s="244"/>
      <c r="D17" s="245"/>
      <c r="E17" s="19"/>
      <c r="F17" s="16"/>
    </row>
    <row r="18" spans="1:33" s="20" customFormat="1">
      <c r="A18" s="18">
        <v>3</v>
      </c>
      <c r="B18" s="243" t="s">
        <v>546</v>
      </c>
      <c r="C18" s="244"/>
      <c r="D18" s="245"/>
      <c r="E18" s="19"/>
      <c r="F18" s="16"/>
    </row>
    <row r="19" spans="1:33" s="20" customFormat="1">
      <c r="A19" s="21"/>
      <c r="B19" s="246"/>
      <c r="C19" s="247"/>
      <c r="D19" s="248"/>
      <c r="E19" s="19"/>
      <c r="F19" s="16"/>
    </row>
    <row r="20" spans="1:33">
      <c r="A20" s="21"/>
      <c r="B20" s="246"/>
      <c r="C20" s="247"/>
      <c r="D20" s="248"/>
      <c r="E20" s="19"/>
      <c r="F20" s="16"/>
      <c r="K20" s="17"/>
    </row>
    <row r="21" spans="1:33" s="27" customFormat="1">
      <c r="A21" s="252" t="s">
        <v>19</v>
      </c>
      <c r="B21" s="22"/>
      <c r="C21" s="23"/>
      <c r="D21" s="24" t="s">
        <v>612</v>
      </c>
      <c r="E21" s="25"/>
      <c r="F21" s="26"/>
      <c r="I21" s="28"/>
    </row>
    <row r="22" spans="1:33" s="27" customFormat="1">
      <c r="A22" s="253"/>
      <c r="B22" s="29"/>
      <c r="C22" s="30"/>
      <c r="D22" s="30" t="s">
        <v>547</v>
      </c>
      <c r="E22" s="223"/>
      <c r="F22" s="31"/>
      <c r="H22" s="32"/>
      <c r="I22" s="33"/>
      <c r="J22" s="34"/>
    </row>
    <row r="23" spans="1:33" ht="25.5" thickBot="1">
      <c r="A23" s="254"/>
      <c r="B23" s="35" t="s">
        <v>548</v>
      </c>
      <c r="C23" s="255"/>
      <c r="D23" s="255"/>
      <c r="E23" s="255"/>
      <c r="F23" s="256"/>
      <c r="J23" s="36"/>
    </row>
    <row r="24" spans="1:33" s="27" customFormat="1" ht="25.5" thickTop="1">
      <c r="A24" s="37"/>
      <c r="B24" s="1"/>
      <c r="C24" s="38"/>
      <c r="D24" s="39"/>
      <c r="E24" s="40"/>
      <c r="F24" s="38"/>
      <c r="H24" s="3"/>
      <c r="I24" s="4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7" customFormat="1">
      <c r="A25" s="257"/>
      <c r="B25" s="257"/>
      <c r="C25" s="257"/>
      <c r="D25" s="257"/>
      <c r="E25" s="257"/>
      <c r="F25" s="257"/>
      <c r="H25" s="3"/>
      <c r="I25" s="4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7" customFormat="1">
      <c r="A26" s="258"/>
      <c r="B26" s="258"/>
      <c r="C26" s="258"/>
      <c r="D26" s="258"/>
      <c r="E26" s="258"/>
      <c r="F26" s="258"/>
      <c r="H26" s="3"/>
      <c r="I26" s="4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7" customFormat="1">
      <c r="A27" s="37"/>
      <c r="B27" s="1"/>
      <c r="C27" s="38"/>
      <c r="D27" s="39"/>
      <c r="E27" s="40"/>
      <c r="F27" s="38"/>
      <c r="H27" s="3"/>
      <c r="I27" s="4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27" customFormat="1">
      <c r="A28" s="37"/>
      <c r="B28" s="211"/>
      <c r="C28" s="250"/>
      <c r="D28" s="250"/>
      <c r="E28" s="3"/>
      <c r="G28" s="42"/>
      <c r="H28" s="42"/>
    </row>
    <row r="29" spans="1:33" s="27" customFormat="1">
      <c r="A29" s="37"/>
      <c r="B29" s="210"/>
      <c r="C29" s="251"/>
      <c r="D29" s="251"/>
      <c r="E29" s="43"/>
      <c r="F29" s="44"/>
      <c r="G29" s="45"/>
      <c r="H29" s="45"/>
    </row>
    <row r="30" spans="1:33" s="27" customFormat="1" ht="12.75" customHeight="1">
      <c r="B30" s="211"/>
      <c r="C30" s="46"/>
      <c r="D30" s="44"/>
      <c r="E30" s="211"/>
      <c r="F30" s="44"/>
      <c r="G30" s="45"/>
      <c r="H30" s="45"/>
    </row>
    <row r="31" spans="1:33" s="27" customFormat="1">
      <c r="B31" s="210"/>
      <c r="C31" s="3"/>
      <c r="E31" s="210"/>
      <c r="F31" s="3"/>
    </row>
    <row r="32" spans="1:33" s="27" customFormat="1">
      <c r="B32" s="43"/>
      <c r="C32" s="43"/>
      <c r="D32" s="47"/>
      <c r="E32" s="43"/>
      <c r="F32" s="48"/>
      <c r="G32" s="42"/>
      <c r="J32" s="41"/>
    </row>
    <row r="33" spans="1:32" s="27" customFormat="1" ht="12.75" customHeight="1">
      <c r="B33" s="211"/>
      <c r="C33" s="211"/>
      <c r="D33" s="47"/>
      <c r="E33" s="211"/>
      <c r="F33" s="211"/>
      <c r="G33" s="42"/>
    </row>
    <row r="34" spans="1:32" s="27" customFormat="1">
      <c r="B34" s="210"/>
      <c r="C34" s="3"/>
      <c r="E34" s="210"/>
      <c r="F34" s="3"/>
    </row>
    <row r="35" spans="1:32" s="27" customFormat="1">
      <c r="A35" s="37"/>
      <c r="B35" s="211"/>
      <c r="C35" s="43"/>
      <c r="D35" s="47"/>
      <c r="E35" s="249"/>
      <c r="F35" s="249"/>
      <c r="G35" s="49"/>
    </row>
    <row r="36" spans="1:32" s="27" customFormat="1" ht="12.75" customHeight="1">
      <c r="A36" s="37"/>
      <c r="B36" s="211"/>
      <c r="C36" s="43"/>
      <c r="D36" s="47"/>
      <c r="E36" s="209"/>
      <c r="F36" s="209"/>
      <c r="G36" s="45"/>
    </row>
    <row r="37" spans="1:32" s="27" customFormat="1">
      <c r="A37" s="37"/>
      <c r="B37" s="210"/>
      <c r="C37" s="3"/>
      <c r="D37" s="51"/>
      <c r="E37" s="210"/>
      <c r="F37" s="3"/>
      <c r="G37" s="45"/>
      <c r="H37" s="45"/>
    </row>
    <row r="38" spans="1:32">
      <c r="A38" s="211"/>
      <c r="B38" s="211"/>
      <c r="C38" s="43"/>
      <c r="D38" s="211"/>
      <c r="E38" s="211"/>
      <c r="F38" s="43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>
      <c r="A39" s="212"/>
      <c r="B39" s="211"/>
      <c r="C39" s="53"/>
      <c r="D39" s="211"/>
      <c r="E39" s="211"/>
      <c r="F39" s="53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>
      <c r="A40" s="211"/>
      <c r="B40" s="210"/>
      <c r="C40" s="3"/>
      <c r="D40" s="211"/>
      <c r="E40" s="211"/>
      <c r="F40" s="46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1:32">
      <c r="A41" s="212"/>
      <c r="B41" s="211"/>
      <c r="C41" s="43"/>
      <c r="D41" s="211"/>
      <c r="E41" s="211"/>
      <c r="F41" s="53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</row>
  </sheetData>
  <mergeCells count="19">
    <mergeCell ref="E35:F35"/>
    <mergeCell ref="C28:D28"/>
    <mergeCell ref="C29:D29"/>
    <mergeCell ref="B20:D20"/>
    <mergeCell ref="A21:A23"/>
    <mergeCell ref="C23:F23"/>
    <mergeCell ref="A25:F25"/>
    <mergeCell ref="A26:F26"/>
    <mergeCell ref="B15:D15"/>
    <mergeCell ref="B16:D16"/>
    <mergeCell ref="B17:D17"/>
    <mergeCell ref="B18:D18"/>
    <mergeCell ref="B19:D19"/>
    <mergeCell ref="A3:F3"/>
    <mergeCell ref="A4:F4"/>
    <mergeCell ref="A13:A14"/>
    <mergeCell ref="B13:D14"/>
    <mergeCell ref="E13:E14"/>
    <mergeCell ref="F13:F14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7"/>
  <sheetViews>
    <sheetView view="pageBreakPreview" zoomScale="85" zoomScaleNormal="55" zoomScaleSheetLayoutView="85" workbookViewId="0">
      <selection activeCell="B6" sqref="B6"/>
    </sheetView>
  </sheetViews>
  <sheetFormatPr defaultRowHeight="24.75"/>
  <cols>
    <col min="1" max="1" width="6.5703125" style="37" customWidth="1"/>
    <col min="2" max="2" width="39.85546875" style="37" customWidth="1"/>
    <col min="3" max="3" width="16.28515625" style="68" customWidth="1"/>
    <col min="4" max="4" width="15" style="68" customWidth="1"/>
    <col min="5" max="5" width="19.7109375" style="68" customWidth="1"/>
    <col min="6" max="6" width="12.28515625" style="37" customWidth="1"/>
    <col min="7" max="7" width="18.42578125" style="68" customWidth="1"/>
    <col min="8" max="8" width="22.140625" style="37" customWidth="1"/>
    <col min="9" max="9" width="9.140625" style="37"/>
    <col min="10" max="10" width="10.5703125" style="37" bestFit="1" customWidth="1"/>
    <col min="11" max="11" width="39.42578125" style="37" customWidth="1"/>
    <col min="12" max="12" width="11.85546875" style="37" customWidth="1"/>
    <col min="13" max="16384" width="9.140625" style="37"/>
  </cols>
  <sheetData>
    <row r="1" spans="1:13" ht="54" customHeight="1">
      <c r="A1" s="257"/>
      <c r="B1" s="257"/>
      <c r="C1" s="257"/>
      <c r="D1" s="257"/>
      <c r="E1" s="257"/>
      <c r="F1" s="257"/>
      <c r="G1" s="257"/>
      <c r="H1" s="257"/>
    </row>
    <row r="2" spans="1:13" ht="25.5" thickBot="1">
      <c r="A2" s="259" t="s">
        <v>609</v>
      </c>
      <c r="B2" s="259"/>
      <c r="C2" s="259"/>
      <c r="D2" s="259"/>
      <c r="E2" s="259"/>
      <c r="F2" s="259"/>
      <c r="G2" s="259"/>
      <c r="H2" s="259"/>
    </row>
    <row r="3" spans="1:13" ht="21" customHeight="1">
      <c r="A3" s="54"/>
      <c r="B3" s="8" t="str">
        <f>'แบบปร.4.1 B'!A3</f>
        <v>โครงการ : 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v>
      </c>
      <c r="C3" s="55"/>
      <c r="D3" s="55"/>
      <c r="E3" s="56"/>
      <c r="F3" s="57"/>
      <c r="G3" s="56"/>
      <c r="H3" s="57"/>
    </row>
    <row r="4" spans="1:13" ht="21" customHeight="1">
      <c r="A4" s="54"/>
      <c r="B4" s="8" t="s">
        <v>542</v>
      </c>
      <c r="C4" s="58"/>
      <c r="D4" s="58"/>
      <c r="E4" s="59"/>
      <c r="F4" s="60"/>
      <c r="G4" s="59"/>
      <c r="H4" s="60"/>
    </row>
    <row r="5" spans="1:13" ht="21" customHeight="1">
      <c r="A5" s="54"/>
      <c r="B5" s="8" t="s">
        <v>540</v>
      </c>
      <c r="C5" s="58"/>
      <c r="D5" s="58"/>
      <c r="E5" s="59"/>
      <c r="F5" s="60"/>
      <c r="G5" s="59"/>
      <c r="H5" s="60"/>
    </row>
    <row r="6" spans="1:13" ht="21" customHeight="1">
      <c r="A6" s="54"/>
      <c r="B6" s="224" t="s">
        <v>778</v>
      </c>
      <c r="C6" s="58"/>
      <c r="D6" s="58"/>
      <c r="E6" s="59"/>
      <c r="F6" s="60"/>
      <c r="G6" s="59"/>
      <c r="H6" s="60"/>
    </row>
    <row r="7" spans="1:13" ht="21" customHeight="1">
      <c r="A7" s="54"/>
      <c r="B7" s="8" t="s">
        <v>598</v>
      </c>
      <c r="C7" s="58"/>
      <c r="D7" s="58"/>
      <c r="E7" s="59"/>
      <c r="F7" s="60"/>
      <c r="G7" s="59"/>
      <c r="H7" s="60"/>
    </row>
    <row r="8" spans="1:13" ht="21" customHeight="1">
      <c r="A8" s="54"/>
      <c r="B8" s="8" t="s">
        <v>599</v>
      </c>
      <c r="C8" s="58"/>
      <c r="D8" s="58"/>
      <c r="E8" s="59"/>
      <c r="F8" s="60"/>
      <c r="G8" s="59"/>
      <c r="H8" s="60"/>
    </row>
    <row r="9" spans="1:13" ht="21" customHeight="1">
      <c r="A9" s="54"/>
      <c r="B9" s="8" t="s">
        <v>601</v>
      </c>
      <c r="C9" s="58"/>
      <c r="D9" s="61">
        <v>8</v>
      </c>
      <c r="E9" s="58" t="s">
        <v>103</v>
      </c>
      <c r="F9" s="60"/>
      <c r="G9" s="59"/>
      <c r="H9" s="60"/>
    </row>
    <row r="10" spans="1:13" ht="21" customHeight="1">
      <c r="A10" s="54"/>
      <c r="B10" s="8" t="s">
        <v>602</v>
      </c>
      <c r="C10" s="260"/>
      <c r="D10" s="260"/>
      <c r="E10" s="59"/>
      <c r="F10" s="60"/>
      <c r="G10" s="59"/>
      <c r="H10" s="60" t="s">
        <v>543</v>
      </c>
    </row>
    <row r="11" spans="1:13" s="10" customFormat="1">
      <c r="A11" s="261" t="s">
        <v>91</v>
      </c>
      <c r="B11" s="263" t="s">
        <v>0</v>
      </c>
      <c r="C11" s="62" t="s">
        <v>11</v>
      </c>
      <c r="D11" s="62" t="s">
        <v>16</v>
      </c>
      <c r="E11" s="62" t="s">
        <v>34</v>
      </c>
      <c r="F11" s="265" t="s">
        <v>629</v>
      </c>
      <c r="G11" s="62" t="s">
        <v>17</v>
      </c>
      <c r="H11" s="263" t="s">
        <v>12</v>
      </c>
    </row>
    <row r="12" spans="1:13" s="10" customFormat="1" ht="32.25" customHeight="1">
      <c r="A12" s="262"/>
      <c r="B12" s="264"/>
      <c r="C12" s="63" t="s">
        <v>605</v>
      </c>
      <c r="D12" s="63" t="s">
        <v>605</v>
      </c>
      <c r="E12" s="63" t="s">
        <v>605</v>
      </c>
      <c r="F12" s="266"/>
      <c r="G12" s="63" t="s">
        <v>605</v>
      </c>
      <c r="H12" s="264"/>
      <c r="J12" s="64"/>
      <c r="K12" s="64"/>
      <c r="L12" s="64"/>
      <c r="M12" s="64"/>
    </row>
    <row r="13" spans="1:13">
      <c r="A13" s="65"/>
      <c r="B13" s="66" t="s">
        <v>544</v>
      </c>
      <c r="C13" s="67"/>
      <c r="D13" s="67"/>
      <c r="E13" s="67"/>
      <c r="F13" s="65"/>
      <c r="G13" s="67"/>
      <c r="H13" s="65"/>
      <c r="L13" s="68"/>
    </row>
    <row r="14" spans="1:13" s="202" customFormat="1">
      <c r="A14" s="69">
        <v>1</v>
      </c>
      <c r="B14" s="70" t="s">
        <v>770</v>
      </c>
      <c r="C14" s="71"/>
      <c r="D14" s="71"/>
      <c r="E14" s="71"/>
      <c r="F14" s="72"/>
      <c r="G14" s="71"/>
      <c r="H14" s="70" t="s">
        <v>766</v>
      </c>
      <c r="K14" s="37"/>
      <c r="L14" s="74"/>
    </row>
    <row r="15" spans="1:13">
      <c r="A15" s="75"/>
      <c r="B15" s="214" t="s">
        <v>771</v>
      </c>
      <c r="C15" s="77"/>
      <c r="D15" s="77"/>
      <c r="E15" s="77"/>
      <c r="F15" s="78"/>
      <c r="G15" s="71"/>
      <c r="H15" s="70" t="s">
        <v>767</v>
      </c>
      <c r="L15" s="68"/>
    </row>
    <row r="16" spans="1:13">
      <c r="A16" s="75"/>
      <c r="B16" s="76" t="s">
        <v>769</v>
      </c>
      <c r="C16" s="77"/>
      <c r="D16" s="77"/>
      <c r="E16" s="77"/>
      <c r="F16" s="78"/>
      <c r="G16" s="71"/>
      <c r="H16" s="70" t="s">
        <v>768</v>
      </c>
      <c r="L16" s="68"/>
    </row>
    <row r="17" spans="1:12">
      <c r="A17" s="80"/>
      <c r="B17" s="76"/>
      <c r="C17" s="77"/>
      <c r="D17" s="77"/>
      <c r="E17" s="77"/>
      <c r="F17" s="78"/>
      <c r="G17" s="71"/>
      <c r="H17" s="70" t="s">
        <v>777</v>
      </c>
      <c r="L17" s="68"/>
    </row>
    <row r="18" spans="1:12">
      <c r="A18" s="75"/>
      <c r="B18" s="76"/>
      <c r="C18" s="77"/>
      <c r="D18" s="77"/>
      <c r="E18" s="77"/>
      <c r="F18" s="78"/>
      <c r="G18" s="71"/>
      <c r="H18" s="79"/>
      <c r="L18" s="68"/>
    </row>
    <row r="19" spans="1:12">
      <c r="A19" s="80"/>
      <c r="B19" s="76"/>
      <c r="C19" s="77"/>
      <c r="D19" s="77"/>
      <c r="E19" s="77"/>
      <c r="F19" s="78"/>
      <c r="G19" s="71"/>
      <c r="H19" s="75"/>
      <c r="L19" s="68"/>
    </row>
    <row r="20" spans="1:12">
      <c r="A20" s="80"/>
      <c r="B20" s="76"/>
      <c r="C20" s="77"/>
      <c r="D20" s="77"/>
      <c r="E20" s="77"/>
      <c r="F20" s="78"/>
      <c r="G20" s="71"/>
      <c r="H20" s="75"/>
    </row>
    <row r="21" spans="1:12">
      <c r="A21" s="81"/>
      <c r="B21" s="82"/>
      <c r="C21" s="83"/>
      <c r="D21" s="83"/>
      <c r="E21" s="83"/>
      <c r="F21" s="84"/>
      <c r="G21" s="85"/>
      <c r="H21" s="86"/>
    </row>
    <row r="22" spans="1:12">
      <c r="A22" s="267" t="s">
        <v>19</v>
      </c>
      <c r="B22" s="270" t="s">
        <v>610</v>
      </c>
      <c r="C22" s="271"/>
      <c r="D22" s="271"/>
      <c r="E22" s="271"/>
      <c r="F22" s="272"/>
      <c r="G22" s="87"/>
      <c r="H22" s="88"/>
      <c r="K22" s="89"/>
    </row>
    <row r="23" spans="1:12">
      <c r="A23" s="268"/>
      <c r="B23" s="90" t="s">
        <v>37</v>
      </c>
      <c r="C23" s="91"/>
      <c r="D23" s="91"/>
      <c r="E23" s="91"/>
      <c r="F23" s="91"/>
      <c r="G23" s="92"/>
      <c r="H23" s="93"/>
      <c r="K23" s="89"/>
    </row>
    <row r="24" spans="1:12">
      <c r="A24" s="269"/>
      <c r="B24" s="94" t="s">
        <v>20</v>
      </c>
      <c r="C24" s="273"/>
      <c r="D24" s="274"/>
      <c r="E24" s="274"/>
      <c r="F24" s="274"/>
      <c r="G24" s="274"/>
      <c r="H24" s="275"/>
    </row>
    <row r="25" spans="1:12" ht="9" customHeight="1">
      <c r="A25" s="95"/>
      <c r="B25" s="95"/>
      <c r="C25" s="96"/>
      <c r="D25" s="96"/>
      <c r="E25" s="96"/>
      <c r="F25" s="95"/>
      <c r="G25" s="96"/>
      <c r="H25" s="95"/>
    </row>
    <row r="26" spans="1:12" s="3" customFormat="1">
      <c r="A26" s="37"/>
      <c r="B26" s="97" t="s">
        <v>38</v>
      </c>
      <c r="C26" s="98">
        <v>0</v>
      </c>
      <c r="D26" s="99" t="s">
        <v>83</v>
      </c>
      <c r="E26" s="100"/>
      <c r="F26" s="100"/>
      <c r="G26" s="101"/>
      <c r="H26" s="101"/>
      <c r="J26" s="17"/>
      <c r="K26" s="102"/>
    </row>
    <row r="27" spans="1:12" s="20" customFormat="1">
      <c r="A27" s="37"/>
      <c r="B27" s="97" t="s">
        <v>39</v>
      </c>
      <c r="C27" s="98">
        <v>0</v>
      </c>
      <c r="D27" s="99" t="s">
        <v>549</v>
      </c>
      <c r="E27" s="50"/>
      <c r="F27" s="50"/>
      <c r="G27" s="103"/>
      <c r="H27" s="103"/>
    </row>
    <row r="28" spans="1:12" s="27" customFormat="1" ht="15" customHeight="1">
      <c r="A28" s="37"/>
      <c r="B28" s="37"/>
      <c r="C28" s="50"/>
      <c r="D28" s="51"/>
      <c r="E28" s="50"/>
      <c r="F28" s="50"/>
      <c r="G28" s="103"/>
      <c r="H28" s="103"/>
    </row>
    <row r="29" spans="1:12" s="27" customFormat="1">
      <c r="A29" s="257"/>
      <c r="B29" s="257"/>
      <c r="C29" s="257"/>
      <c r="D29" s="257"/>
      <c r="E29" s="257"/>
      <c r="F29" s="257"/>
      <c r="G29" s="257"/>
      <c r="H29" s="257"/>
    </row>
    <row r="30" spans="1:12" s="27" customFormat="1">
      <c r="A30" s="258"/>
      <c r="B30" s="258"/>
      <c r="C30" s="258"/>
      <c r="D30" s="258"/>
      <c r="E30" s="258"/>
      <c r="F30" s="258"/>
      <c r="G30" s="258"/>
      <c r="H30" s="258"/>
    </row>
    <row r="31" spans="1:12" s="27" customFormat="1">
      <c r="A31" s="276"/>
      <c r="B31" s="276"/>
      <c r="C31" s="276"/>
      <c r="D31" s="51"/>
      <c r="E31" s="50"/>
      <c r="F31" s="276"/>
      <c r="G31" s="276"/>
      <c r="H31" s="276"/>
    </row>
    <row r="32" spans="1:12" s="27" customFormat="1">
      <c r="A32" s="37"/>
      <c r="B32" s="211"/>
      <c r="D32" s="250"/>
      <c r="E32" s="250"/>
      <c r="F32" s="3"/>
      <c r="G32" s="42"/>
      <c r="H32" s="42"/>
    </row>
    <row r="33" spans="1:11" s="27" customFormat="1">
      <c r="A33" s="37"/>
      <c r="B33" s="210"/>
      <c r="D33" s="251"/>
      <c r="E33" s="251"/>
      <c r="F33" s="44"/>
      <c r="G33" s="45"/>
      <c r="H33" s="45"/>
    </row>
    <row r="34" spans="1:11" s="27" customFormat="1" ht="12.75" customHeight="1">
      <c r="B34" s="211"/>
      <c r="C34" s="46"/>
      <c r="D34" s="44"/>
      <c r="E34" s="211"/>
      <c r="F34" s="44"/>
      <c r="G34" s="45"/>
      <c r="H34" s="45"/>
    </row>
    <row r="35" spans="1:11" s="27" customFormat="1">
      <c r="B35" s="210"/>
      <c r="C35" s="3"/>
      <c r="D35" s="3"/>
      <c r="F35" s="250"/>
      <c r="G35" s="250"/>
      <c r="H35" s="3"/>
    </row>
    <row r="36" spans="1:11" s="27" customFormat="1">
      <c r="B36" s="211"/>
      <c r="C36" s="47"/>
      <c r="D36" s="47"/>
      <c r="F36" s="251"/>
      <c r="G36" s="251"/>
      <c r="H36" s="42"/>
    </row>
    <row r="37" spans="1:11" s="27" customFormat="1">
      <c r="B37" s="211"/>
      <c r="C37" s="47"/>
      <c r="D37" s="47"/>
      <c r="F37" s="211"/>
      <c r="G37" s="211"/>
      <c r="H37" s="42"/>
    </row>
    <row r="38" spans="1:11" s="27" customFormat="1">
      <c r="B38" s="210"/>
      <c r="C38" s="3"/>
      <c r="D38" s="3"/>
      <c r="F38" s="250"/>
      <c r="G38" s="250"/>
      <c r="H38" s="3"/>
    </row>
    <row r="39" spans="1:11" s="27" customFormat="1">
      <c r="A39" s="37"/>
      <c r="B39" s="213"/>
      <c r="C39" s="47"/>
      <c r="D39" s="47"/>
      <c r="F39" s="251"/>
      <c r="G39" s="251"/>
      <c r="H39" s="212"/>
    </row>
    <row r="40" spans="1:11" s="27" customFormat="1">
      <c r="A40" s="37"/>
      <c r="B40" s="212"/>
      <c r="C40" s="51"/>
      <c r="D40" s="51"/>
      <c r="E40" s="50"/>
      <c r="F40" s="50"/>
      <c r="G40" s="45"/>
      <c r="H40" s="45"/>
    </row>
    <row r="41" spans="1:11" s="27" customFormat="1">
      <c r="B41" s="210"/>
      <c r="C41" s="3"/>
      <c r="D41" s="3"/>
      <c r="F41" s="250"/>
      <c r="G41" s="250"/>
      <c r="H41" s="3"/>
    </row>
    <row r="42" spans="1:11" s="27" customFormat="1">
      <c r="A42" s="37"/>
      <c r="B42" s="213"/>
      <c r="C42" s="110"/>
      <c r="D42" s="47"/>
      <c r="F42" s="277"/>
      <c r="G42" s="277"/>
      <c r="H42" s="47"/>
    </row>
    <row r="43" spans="1:11" s="27" customFormat="1">
      <c r="A43" s="37"/>
      <c r="B43" s="37"/>
      <c r="C43" s="50"/>
      <c r="D43" s="51"/>
      <c r="E43" s="50"/>
      <c r="F43" s="50"/>
      <c r="G43" s="45"/>
      <c r="H43" s="45"/>
    </row>
    <row r="44" spans="1:11" s="3" customFormat="1" ht="36.75" customHeight="1">
      <c r="A44" s="109"/>
      <c r="B44" s="210"/>
      <c r="D44" s="42"/>
      <c r="E44" s="42"/>
      <c r="F44" s="50"/>
      <c r="G44" s="45"/>
      <c r="H44" s="45"/>
    </row>
    <row r="45" spans="1:11" s="3" customFormat="1" ht="29.25" customHeight="1">
      <c r="A45" s="110"/>
      <c r="B45" s="213"/>
      <c r="C45" s="110"/>
      <c r="D45" s="42"/>
      <c r="E45" s="42"/>
      <c r="F45" s="42"/>
      <c r="G45" s="101"/>
      <c r="H45" s="101"/>
    </row>
    <row r="46" spans="1:11" s="3" customFormat="1">
      <c r="A46" s="42"/>
      <c r="B46" s="42"/>
      <c r="C46" s="42"/>
      <c r="D46" s="42"/>
      <c r="E46" s="42"/>
      <c r="F46" s="42"/>
      <c r="G46" s="42"/>
      <c r="H46" s="42"/>
      <c r="K46" s="102"/>
    </row>
    <row r="47" spans="1:11" s="3" customFormat="1" ht="36.75" customHeight="1">
      <c r="A47" s="276"/>
      <c r="B47" s="276"/>
      <c r="C47" s="276"/>
      <c r="D47" s="42"/>
      <c r="E47" s="42"/>
      <c r="F47" s="42"/>
      <c r="G47" s="42"/>
      <c r="H47" s="42"/>
    </row>
    <row r="48" spans="1:11" s="3" customFormat="1" ht="29.25" customHeight="1">
      <c r="A48" s="276"/>
      <c r="B48" s="276"/>
      <c r="C48" s="276"/>
      <c r="D48" s="42"/>
      <c r="E48" s="42"/>
      <c r="F48" s="42"/>
      <c r="G48" s="101"/>
      <c r="H48" s="101"/>
    </row>
    <row r="49" spans="1:8" s="3" customFormat="1" ht="14.25" customHeight="1">
      <c r="A49" s="37"/>
      <c r="B49" s="101"/>
      <c r="C49" s="101"/>
      <c r="D49" s="42"/>
      <c r="E49" s="42"/>
      <c r="F49" s="42"/>
      <c r="G49" s="42"/>
      <c r="H49" s="42"/>
    </row>
    <row r="50" spans="1:8" s="3" customFormat="1" ht="36.75" customHeight="1">
      <c r="A50" s="276"/>
      <c r="B50" s="276"/>
      <c r="C50" s="276"/>
      <c r="D50" s="42"/>
      <c r="E50" s="42"/>
      <c r="F50" s="42"/>
      <c r="G50" s="42"/>
      <c r="H50" s="42"/>
    </row>
    <row r="51" spans="1:8" s="3" customFormat="1" ht="29.25" customHeight="1">
      <c r="A51" s="276"/>
      <c r="B51" s="276"/>
      <c r="C51" s="276"/>
      <c r="D51" s="42"/>
      <c r="E51" s="42"/>
      <c r="F51" s="42"/>
      <c r="G51" s="101"/>
      <c r="H51" s="101"/>
    </row>
    <row r="52" spans="1:8" s="3" customFormat="1" ht="14.25" customHeight="1">
      <c r="A52" s="37"/>
      <c r="B52" s="37"/>
      <c r="C52" s="50"/>
      <c r="D52" s="42"/>
      <c r="E52" s="42"/>
      <c r="F52" s="42"/>
      <c r="G52" s="42"/>
      <c r="H52" s="42"/>
    </row>
    <row r="53" spans="1:8" s="3" customFormat="1" ht="36.75" customHeight="1">
      <c r="A53" s="276"/>
      <c r="B53" s="276"/>
      <c r="C53" s="276"/>
      <c r="D53" s="42"/>
      <c r="E53" s="42"/>
      <c r="F53" s="42"/>
      <c r="G53" s="42"/>
      <c r="H53" s="42"/>
    </row>
    <row r="54" spans="1:8" s="3" customFormat="1" ht="29.25" customHeight="1">
      <c r="A54" s="276"/>
      <c r="B54" s="276"/>
      <c r="C54" s="276"/>
      <c r="D54" s="42"/>
      <c r="E54" s="42"/>
      <c r="F54" s="42"/>
      <c r="G54" s="101"/>
      <c r="H54" s="101"/>
    </row>
    <row r="55" spans="1:8" s="3" customFormat="1">
      <c r="A55" s="204"/>
      <c r="B55" s="204"/>
      <c r="C55" s="204"/>
      <c r="D55" s="42"/>
      <c r="E55" s="42"/>
      <c r="F55" s="42"/>
      <c r="G55" s="42"/>
      <c r="H55" s="42"/>
    </row>
    <row r="56" spans="1:8" s="3" customFormat="1">
      <c r="A56" s="37"/>
      <c r="B56" s="204"/>
      <c r="C56" s="50"/>
      <c r="D56" s="42"/>
      <c r="E56" s="42"/>
      <c r="F56" s="42"/>
      <c r="G56" s="42"/>
      <c r="H56" s="42"/>
    </row>
    <row r="57" spans="1:8">
      <c r="F57" s="42"/>
      <c r="G57" s="42"/>
      <c r="H57" s="42"/>
    </row>
  </sheetData>
  <mergeCells count="28">
    <mergeCell ref="A53:C53"/>
    <mergeCell ref="A54:C54"/>
    <mergeCell ref="A47:C47"/>
    <mergeCell ref="A48:C48"/>
    <mergeCell ref="A50:C50"/>
    <mergeCell ref="A51:C51"/>
    <mergeCell ref="F38:G38"/>
    <mergeCell ref="F36:G36"/>
    <mergeCell ref="F39:G39"/>
    <mergeCell ref="F41:G41"/>
    <mergeCell ref="F42:G42"/>
    <mergeCell ref="A31:C31"/>
    <mergeCell ref="F31:H31"/>
    <mergeCell ref="D32:E32"/>
    <mergeCell ref="D33:E33"/>
    <mergeCell ref="F35:G35"/>
    <mergeCell ref="A22:A24"/>
    <mergeCell ref="B22:F22"/>
    <mergeCell ref="C24:H24"/>
    <mergeCell ref="A29:H29"/>
    <mergeCell ref="A30:H30"/>
    <mergeCell ref="A1:H1"/>
    <mergeCell ref="A2:H2"/>
    <mergeCell ref="C10:D10"/>
    <mergeCell ref="A11:A12"/>
    <mergeCell ref="B11:B12"/>
    <mergeCell ref="F11:F12"/>
    <mergeCell ref="H11:H12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3" fitToHeight="0" orientation="portrait" blackAndWhite="1" r:id="rId1"/>
  <headerFooter>
    <oddHeader xml:space="preserve">&amp;Rแบบ ปร. 5 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2"/>
  <sheetViews>
    <sheetView view="pageBreakPreview" zoomScale="90" zoomScaleNormal="55" zoomScaleSheetLayoutView="90" workbookViewId="0">
      <selection activeCell="B6" sqref="B6"/>
    </sheetView>
  </sheetViews>
  <sheetFormatPr defaultRowHeight="24.75"/>
  <cols>
    <col min="1" max="1" width="6.5703125" style="37" customWidth="1"/>
    <col min="2" max="2" width="37" style="37" customWidth="1"/>
    <col min="3" max="3" width="26.140625" style="68" customWidth="1"/>
    <col min="4" max="4" width="19.42578125" style="37" customWidth="1"/>
    <col min="5" max="5" width="29.7109375" style="68" customWidth="1"/>
    <col min="6" max="6" width="29.7109375" style="37" customWidth="1"/>
    <col min="7" max="7" width="9.140625" style="37"/>
    <col min="8" max="8" width="10.5703125" style="37" bestFit="1" customWidth="1"/>
    <col min="9" max="9" width="39.42578125" style="37" customWidth="1"/>
    <col min="10" max="10" width="11.85546875" style="37" customWidth="1"/>
    <col min="11" max="16384" width="9.140625" style="37"/>
  </cols>
  <sheetData>
    <row r="1" spans="1:11" ht="54" customHeight="1">
      <c r="A1" s="257"/>
      <c r="B1" s="257"/>
      <c r="C1" s="257"/>
      <c r="D1" s="257"/>
      <c r="E1" s="257"/>
      <c r="F1" s="257"/>
    </row>
    <row r="2" spans="1:11" ht="25.5" thickBot="1">
      <c r="A2" s="259" t="s">
        <v>609</v>
      </c>
      <c r="B2" s="259"/>
      <c r="C2" s="259"/>
      <c r="D2" s="259"/>
      <c r="E2" s="259"/>
      <c r="F2" s="259"/>
    </row>
    <row r="3" spans="1:11" ht="21" customHeight="1">
      <c r="A3" s="54"/>
      <c r="B3" s="8" t="str">
        <f>'แบบปร.4.1 B'!A3</f>
        <v>โครงการ : 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v>
      </c>
      <c r="C3" s="56"/>
      <c r="D3" s="57"/>
      <c r="E3" s="56"/>
      <c r="F3" s="57"/>
    </row>
    <row r="4" spans="1:11" ht="21" customHeight="1">
      <c r="A4" s="54"/>
      <c r="B4" s="8" t="s">
        <v>542</v>
      </c>
      <c r="C4" s="59"/>
      <c r="D4" s="60"/>
      <c r="E4" s="59"/>
      <c r="F4" s="60"/>
    </row>
    <row r="5" spans="1:11" ht="21" customHeight="1">
      <c r="A5" s="54"/>
      <c r="B5" s="8" t="s">
        <v>540</v>
      </c>
      <c r="C5" s="59"/>
      <c r="D5" s="60"/>
      <c r="E5" s="59"/>
      <c r="F5" s="60"/>
    </row>
    <row r="6" spans="1:11" ht="21" customHeight="1">
      <c r="A6" s="54"/>
      <c r="B6" s="224" t="s">
        <v>778</v>
      </c>
      <c r="C6" s="59"/>
      <c r="D6" s="60"/>
      <c r="E6" s="59"/>
      <c r="F6" s="60"/>
    </row>
    <row r="7" spans="1:11" ht="21" customHeight="1">
      <c r="A7" s="54"/>
      <c r="B7" s="8" t="s">
        <v>598</v>
      </c>
      <c r="C7" s="59"/>
      <c r="D7" s="60"/>
      <c r="E7" s="59"/>
      <c r="F7" s="60"/>
    </row>
    <row r="8" spans="1:11" ht="21" customHeight="1">
      <c r="A8" s="54"/>
      <c r="B8" s="8" t="s">
        <v>599</v>
      </c>
      <c r="C8" s="59"/>
      <c r="D8" s="60"/>
      <c r="E8" s="59"/>
      <c r="F8" s="60"/>
    </row>
    <row r="9" spans="1:11" ht="21" customHeight="1">
      <c r="A9" s="54"/>
      <c r="B9" s="8" t="s">
        <v>601</v>
      </c>
      <c r="C9" s="61">
        <v>6</v>
      </c>
      <c r="D9" s="60" t="s">
        <v>103</v>
      </c>
      <c r="E9" s="59"/>
      <c r="F9" s="60"/>
    </row>
    <row r="10" spans="1:11" ht="21" customHeight="1">
      <c r="A10" s="54"/>
      <c r="B10" s="8" t="s">
        <v>602</v>
      </c>
      <c r="C10" s="104"/>
      <c r="D10" s="60"/>
      <c r="E10" s="59"/>
      <c r="F10" s="60" t="s">
        <v>543</v>
      </c>
    </row>
    <row r="11" spans="1:11" s="10" customFormat="1">
      <c r="A11" s="261" t="s">
        <v>91</v>
      </c>
      <c r="B11" s="263" t="s">
        <v>0</v>
      </c>
      <c r="C11" s="62" t="s">
        <v>34</v>
      </c>
      <c r="D11" s="265" t="s">
        <v>606</v>
      </c>
      <c r="E11" s="62" t="s">
        <v>17</v>
      </c>
      <c r="F11" s="263" t="s">
        <v>12</v>
      </c>
    </row>
    <row r="12" spans="1:11" s="10" customFormat="1" ht="32.25" customHeight="1">
      <c r="A12" s="262"/>
      <c r="B12" s="264"/>
      <c r="C12" s="63" t="s">
        <v>605</v>
      </c>
      <c r="D12" s="266"/>
      <c r="E12" s="63" t="s">
        <v>605</v>
      </c>
      <c r="F12" s="264"/>
      <c r="H12" s="64"/>
      <c r="I12" s="64"/>
      <c r="J12" s="64"/>
      <c r="K12" s="64"/>
    </row>
    <row r="13" spans="1:11">
      <c r="A13" s="65"/>
      <c r="B13" s="206" t="s">
        <v>613</v>
      </c>
      <c r="C13" s="67"/>
      <c r="D13" s="65"/>
      <c r="E13" s="67"/>
      <c r="F13" s="65"/>
      <c r="J13" s="68"/>
    </row>
    <row r="14" spans="1:11" s="202" customFormat="1">
      <c r="A14" s="69">
        <v>1</v>
      </c>
      <c r="B14" s="105" t="s">
        <v>614</v>
      </c>
      <c r="C14" s="71"/>
      <c r="D14" s="106"/>
      <c r="E14" s="71"/>
      <c r="F14" s="73"/>
      <c r="I14" s="37"/>
      <c r="J14" s="74"/>
    </row>
    <row r="15" spans="1:11">
      <c r="A15" s="75"/>
      <c r="B15" s="76"/>
      <c r="C15" s="77"/>
      <c r="D15" s="78"/>
      <c r="E15" s="71"/>
      <c r="F15" s="79"/>
      <c r="J15" s="68"/>
    </row>
    <row r="16" spans="1:11">
      <c r="A16" s="75"/>
      <c r="B16" s="76"/>
      <c r="C16" s="77"/>
      <c r="D16" s="78"/>
      <c r="E16" s="71"/>
      <c r="F16" s="79"/>
      <c r="J16" s="68"/>
    </row>
    <row r="17" spans="1:10">
      <c r="A17" s="80"/>
      <c r="B17" s="76"/>
      <c r="C17" s="77"/>
      <c r="D17" s="78"/>
      <c r="E17" s="71"/>
      <c r="F17" s="79"/>
      <c r="J17" s="68"/>
    </row>
    <row r="18" spans="1:10">
      <c r="A18" s="75"/>
      <c r="B18" s="76"/>
      <c r="C18" s="77"/>
      <c r="D18" s="78"/>
      <c r="E18" s="71"/>
      <c r="F18" s="79"/>
      <c r="J18" s="68"/>
    </row>
    <row r="19" spans="1:10">
      <c r="A19" s="80"/>
      <c r="B19" s="76"/>
      <c r="C19" s="77"/>
      <c r="D19" s="78"/>
      <c r="E19" s="71"/>
      <c r="F19" s="75"/>
    </row>
    <row r="20" spans="1:10">
      <c r="A20" s="81"/>
      <c r="B20" s="82"/>
      <c r="C20" s="83"/>
      <c r="D20" s="84"/>
      <c r="E20" s="85"/>
      <c r="F20" s="86"/>
    </row>
    <row r="21" spans="1:10">
      <c r="A21" s="267" t="s">
        <v>19</v>
      </c>
      <c r="B21" s="271"/>
      <c r="C21" s="271"/>
      <c r="D21" s="272"/>
      <c r="E21" s="87"/>
      <c r="F21" s="88"/>
      <c r="I21" s="89"/>
    </row>
    <row r="22" spans="1:10">
      <c r="A22" s="268"/>
      <c r="B22" s="91" t="s">
        <v>610</v>
      </c>
      <c r="C22" s="91"/>
      <c r="D22" s="91"/>
      <c r="E22" s="92"/>
      <c r="F22" s="93"/>
      <c r="I22" s="89"/>
    </row>
    <row r="23" spans="1:10">
      <c r="A23" s="268"/>
      <c r="B23" s="94" t="s">
        <v>37</v>
      </c>
      <c r="C23" s="274"/>
      <c r="D23" s="274"/>
      <c r="E23" s="274">
        <f>E22</f>
        <v>0</v>
      </c>
      <c r="F23" s="275"/>
    </row>
    <row r="24" spans="1:10">
      <c r="A24" s="269"/>
      <c r="B24" s="207" t="s">
        <v>20</v>
      </c>
      <c r="C24" s="278"/>
      <c r="D24" s="279"/>
      <c r="E24" s="279"/>
      <c r="F24" s="208"/>
    </row>
    <row r="25" spans="1:10" s="27" customFormat="1" ht="23.25" customHeight="1">
      <c r="A25" s="37"/>
      <c r="B25" s="37"/>
      <c r="C25" s="50"/>
      <c r="D25" s="50"/>
      <c r="E25" s="103"/>
      <c r="F25" s="103"/>
    </row>
    <row r="26" spans="1:10" s="27" customFormat="1">
      <c r="A26" s="257"/>
      <c r="B26" s="257"/>
      <c r="C26" s="257"/>
      <c r="D26" s="257"/>
      <c r="E26" s="257"/>
      <c r="F26" s="257"/>
      <c r="G26" s="107"/>
      <c r="H26" s="107"/>
    </row>
    <row r="27" spans="1:10" s="27" customFormat="1">
      <c r="A27" s="258"/>
      <c r="B27" s="258"/>
      <c r="C27" s="258"/>
      <c r="D27" s="258"/>
      <c r="E27" s="258"/>
      <c r="F27" s="258"/>
      <c r="G27" s="108"/>
      <c r="H27" s="108"/>
    </row>
    <row r="28" spans="1:10" s="27" customFormat="1">
      <c r="A28" s="257"/>
      <c r="B28" s="257"/>
      <c r="C28" s="257"/>
      <c r="D28" s="257"/>
      <c r="E28" s="257"/>
      <c r="F28" s="257"/>
      <c r="G28" s="108"/>
      <c r="H28" s="108"/>
    </row>
    <row r="29" spans="1:10" s="27" customFormat="1">
      <c r="A29" s="258"/>
      <c r="B29" s="258"/>
      <c r="C29" s="258"/>
      <c r="D29" s="258"/>
      <c r="E29" s="258"/>
      <c r="F29" s="258"/>
      <c r="G29" s="42"/>
      <c r="H29" s="42"/>
    </row>
    <row r="30" spans="1:10" s="27" customFormat="1">
      <c r="A30" s="42"/>
      <c r="B30" s="42"/>
      <c r="C30" s="42"/>
      <c r="D30" s="51"/>
      <c r="E30" s="50"/>
      <c r="F30" s="42"/>
      <c r="G30" s="42"/>
      <c r="H30" s="42"/>
    </row>
    <row r="31" spans="1:10" s="27" customFormat="1">
      <c r="A31" s="37"/>
      <c r="B31" s="211"/>
      <c r="C31" s="109"/>
      <c r="D31" s="3"/>
      <c r="E31" s="109"/>
      <c r="F31" s="3"/>
      <c r="G31" s="45"/>
      <c r="H31" s="45"/>
    </row>
    <row r="32" spans="1:10" s="27" customFormat="1">
      <c r="A32" s="37"/>
      <c r="B32" s="210"/>
      <c r="C32" s="43"/>
      <c r="D32" s="43"/>
      <c r="E32" s="43"/>
      <c r="F32" s="44"/>
      <c r="G32" s="45"/>
      <c r="H32" s="45"/>
    </row>
    <row r="33" spans="1:8" s="27" customFormat="1" ht="12.75" customHeight="1">
      <c r="B33" s="211"/>
      <c r="C33" s="46"/>
      <c r="D33" s="44"/>
      <c r="E33" s="211"/>
      <c r="F33" s="44"/>
      <c r="G33" s="109"/>
      <c r="H33" s="3"/>
    </row>
    <row r="34" spans="1:8" s="27" customFormat="1">
      <c r="B34" s="210"/>
      <c r="C34" s="3"/>
      <c r="E34" s="109"/>
      <c r="F34" s="3"/>
      <c r="G34" s="110"/>
      <c r="H34" s="42"/>
    </row>
    <row r="35" spans="1:8" s="27" customFormat="1">
      <c r="B35" s="211"/>
      <c r="C35" s="43"/>
      <c r="E35" s="43"/>
      <c r="G35" s="203"/>
      <c r="H35" s="42"/>
    </row>
    <row r="36" spans="1:8" s="27" customFormat="1">
      <c r="B36" s="211"/>
      <c r="C36" s="47"/>
      <c r="F36" s="211"/>
      <c r="G36" s="109"/>
      <c r="H36" s="3"/>
    </row>
    <row r="37" spans="1:8" s="27" customFormat="1">
      <c r="B37" s="210"/>
      <c r="C37" s="3"/>
      <c r="E37" s="109"/>
      <c r="F37" s="3"/>
      <c r="G37" s="43"/>
      <c r="H37" s="204"/>
    </row>
    <row r="38" spans="1:8" s="27" customFormat="1">
      <c r="A38" s="37"/>
      <c r="B38" s="213"/>
      <c r="C38" s="43"/>
      <c r="D38" s="47"/>
      <c r="E38" s="43"/>
      <c r="F38" s="43"/>
      <c r="G38" s="45"/>
      <c r="H38" s="45"/>
    </row>
    <row r="39" spans="1:8" s="27" customFormat="1">
      <c r="A39" s="37"/>
      <c r="B39" s="37"/>
      <c r="C39" s="50"/>
      <c r="D39" s="51"/>
      <c r="E39" s="50"/>
      <c r="F39" s="50"/>
      <c r="G39" s="45"/>
      <c r="H39" s="45"/>
    </row>
    <row r="40" spans="1:8" s="27" customFormat="1">
      <c r="A40" s="37"/>
      <c r="B40" s="210"/>
      <c r="C40" s="3"/>
      <c r="D40" s="47"/>
      <c r="E40" s="109"/>
      <c r="F40" s="3"/>
      <c r="G40" s="45"/>
      <c r="H40" s="45"/>
    </row>
    <row r="41" spans="1:8" s="27" customFormat="1">
      <c r="A41" s="42"/>
      <c r="B41" s="213"/>
      <c r="C41" s="43"/>
      <c r="D41" s="42"/>
      <c r="E41" s="43"/>
      <c r="F41" s="43"/>
      <c r="G41" s="109"/>
      <c r="H41" s="3"/>
    </row>
    <row r="42" spans="1:8" s="3" customFormat="1">
      <c r="A42" s="42"/>
      <c r="B42" s="42"/>
      <c r="C42" s="42"/>
      <c r="D42" s="42"/>
      <c r="E42" s="42"/>
      <c r="F42" s="42"/>
    </row>
    <row r="43" spans="1:8" s="3" customFormat="1">
      <c r="A43" s="109"/>
      <c r="B43" s="210"/>
      <c r="D43" s="42"/>
      <c r="E43" s="42"/>
      <c r="F43" s="42"/>
    </row>
    <row r="44" spans="1:8" s="3" customFormat="1">
      <c r="A44" s="110"/>
      <c r="B44" s="213"/>
      <c r="C44" s="42"/>
      <c r="D44" s="42"/>
      <c r="E44" s="101"/>
      <c r="F44" s="101"/>
    </row>
    <row r="45" spans="1:8" s="3" customFormat="1" ht="36.75" customHeight="1">
      <c r="A45" s="276"/>
      <c r="B45" s="276"/>
      <c r="C45" s="42"/>
      <c r="D45" s="42"/>
      <c r="E45" s="42"/>
      <c r="F45" s="42"/>
    </row>
    <row r="46" spans="1:8" s="3" customFormat="1" ht="29.25" customHeight="1">
      <c r="A46" s="276"/>
      <c r="B46" s="276"/>
      <c r="C46" s="42"/>
      <c r="D46" s="42"/>
      <c r="E46" s="101"/>
      <c r="F46" s="101"/>
    </row>
    <row r="47" spans="1:8" s="3" customFormat="1" ht="14.25" customHeight="1">
      <c r="A47" s="37"/>
      <c r="B47" s="37"/>
      <c r="C47" s="42"/>
      <c r="D47" s="42"/>
      <c r="E47" s="42"/>
      <c r="F47" s="42"/>
    </row>
    <row r="48" spans="1:8" s="3" customFormat="1" ht="36.75" customHeight="1">
      <c r="A48" s="276"/>
      <c r="B48" s="276"/>
      <c r="C48" s="42"/>
      <c r="D48" s="42"/>
      <c r="E48" s="42"/>
      <c r="F48" s="42"/>
    </row>
    <row r="49" spans="1:6" s="3" customFormat="1" ht="29.25" customHeight="1">
      <c r="A49" s="276"/>
      <c r="B49" s="276"/>
      <c r="C49" s="42"/>
      <c r="D49" s="42"/>
      <c r="E49" s="101"/>
      <c r="F49" s="101"/>
    </row>
    <row r="50" spans="1:6" s="3" customFormat="1">
      <c r="A50" s="204"/>
      <c r="B50" s="204"/>
      <c r="C50" s="42"/>
      <c r="D50" s="42"/>
      <c r="E50" s="42"/>
      <c r="F50" s="42"/>
    </row>
    <row r="51" spans="1:6" s="3" customFormat="1">
      <c r="A51" s="37"/>
      <c r="B51" s="204"/>
      <c r="C51" s="42"/>
      <c r="D51" s="42"/>
      <c r="E51" s="42"/>
      <c r="F51" s="42"/>
    </row>
    <row r="52" spans="1:6">
      <c r="D52" s="42"/>
      <c r="E52" s="42"/>
      <c r="F52" s="42"/>
    </row>
  </sheetData>
  <mergeCells count="18">
    <mergeCell ref="A48:B48"/>
    <mergeCell ref="A46:B46"/>
    <mergeCell ref="A49:B49"/>
    <mergeCell ref="C23:F23"/>
    <mergeCell ref="B21:D21"/>
    <mergeCell ref="A26:F26"/>
    <mergeCell ref="A27:F27"/>
    <mergeCell ref="A28:F28"/>
    <mergeCell ref="A29:F29"/>
    <mergeCell ref="A45:B45"/>
    <mergeCell ref="A21:A24"/>
    <mergeCell ref="C24:E24"/>
    <mergeCell ref="A1:F1"/>
    <mergeCell ref="A2:F2"/>
    <mergeCell ref="A11:A12"/>
    <mergeCell ref="B11:B12"/>
    <mergeCell ref="D11:D12"/>
    <mergeCell ref="F11:F12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4" fitToHeight="0" orientation="portrait" blackAndWhite="1" r:id="rId1"/>
  <headerFooter>
    <oddHeader xml:space="preserve">&amp;Rแบบ ปร. 5 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5"/>
  <sheetViews>
    <sheetView showGridLines="0" tabSelected="1" view="pageBreakPreview" zoomScale="85" zoomScaleNormal="55" zoomScaleSheetLayoutView="85" zoomScalePageLayoutView="30" workbookViewId="0">
      <selection activeCell="F72" sqref="F72"/>
    </sheetView>
  </sheetViews>
  <sheetFormatPr defaultRowHeight="24.95" customHeight="1"/>
  <cols>
    <col min="1" max="1" width="6.140625" style="147" customWidth="1"/>
    <col min="2" max="2" width="5" style="168" customWidth="1"/>
    <col min="3" max="3" width="87.85546875" style="122" customWidth="1"/>
    <col min="4" max="4" width="10.28515625" style="147" bestFit="1" customWidth="1"/>
    <col min="5" max="5" width="7.28515625" style="169" customWidth="1"/>
    <col min="6" max="6" width="11.85546875" style="147" bestFit="1" customWidth="1"/>
    <col min="7" max="7" width="15" style="170" bestFit="1" customWidth="1"/>
    <col min="8" max="8" width="12.85546875" style="170" customWidth="1"/>
    <col min="9" max="9" width="16.85546875" style="147" customWidth="1"/>
    <col min="10" max="10" width="17.28515625" style="170" bestFit="1" customWidth="1"/>
    <col min="11" max="11" width="21.5703125" style="147" customWidth="1"/>
    <col min="12" max="12" width="12.28515625" style="147" customWidth="1"/>
    <col min="13" max="16384" width="9.140625" style="147"/>
  </cols>
  <sheetData>
    <row r="1" spans="1:12" s="111" customFormat="1" ht="23.25" thickBot="1">
      <c r="A1" s="280" t="s">
        <v>608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2" s="111" customFormat="1" ht="22.5" customHeight="1">
      <c r="A2" s="112" t="s">
        <v>539</v>
      </c>
      <c r="B2" s="113"/>
      <c r="C2" s="114"/>
      <c r="D2" s="115"/>
      <c r="E2" s="116"/>
      <c r="F2" s="116"/>
      <c r="H2" s="116"/>
      <c r="I2" s="114"/>
      <c r="J2" s="114"/>
      <c r="K2" s="117"/>
    </row>
    <row r="3" spans="1:12" s="111" customFormat="1" ht="22.5">
      <c r="A3" s="115" t="s">
        <v>764</v>
      </c>
      <c r="B3" s="118"/>
      <c r="C3" s="119"/>
      <c r="D3" s="115"/>
      <c r="E3" s="120"/>
      <c r="F3" s="122"/>
      <c r="G3" s="121"/>
      <c r="H3" s="122"/>
      <c r="I3" s="123"/>
      <c r="J3" s="122"/>
      <c r="K3" s="124"/>
    </row>
    <row r="4" spans="1:12" s="111" customFormat="1" ht="22.5">
      <c r="A4" s="115" t="s">
        <v>540</v>
      </c>
      <c r="B4" s="118"/>
      <c r="C4" s="119"/>
      <c r="E4" s="120"/>
      <c r="F4" s="122"/>
      <c r="G4" s="121"/>
      <c r="H4" s="122"/>
      <c r="I4" s="123"/>
      <c r="J4" s="122"/>
      <c r="K4" s="124"/>
    </row>
    <row r="5" spans="1:12" s="111" customFormat="1" ht="22.5">
      <c r="A5" s="115" t="s">
        <v>598</v>
      </c>
      <c r="B5" s="118"/>
      <c r="C5" s="119"/>
      <c r="D5" s="115"/>
      <c r="E5" s="120"/>
      <c r="F5" s="122"/>
      <c r="G5" s="121"/>
      <c r="H5" s="122"/>
      <c r="I5" s="123"/>
      <c r="J5" s="122"/>
      <c r="K5" s="124"/>
    </row>
    <row r="6" spans="1:12" s="111" customFormat="1" ht="22.5">
      <c r="A6" s="125" t="s">
        <v>776</v>
      </c>
      <c r="B6" s="126"/>
      <c r="C6" s="127"/>
      <c r="G6" s="128"/>
      <c r="H6" s="129" t="s">
        <v>541</v>
      </c>
      <c r="I6" s="281"/>
      <c r="J6" s="281"/>
      <c r="K6" s="130" t="s">
        <v>604</v>
      </c>
    </row>
    <row r="7" spans="1:12" s="134" customFormat="1" ht="24.95" customHeight="1">
      <c r="A7" s="131" t="s">
        <v>8</v>
      </c>
      <c r="B7" s="132"/>
      <c r="C7" s="282" t="s">
        <v>0</v>
      </c>
      <c r="D7" s="284" t="s">
        <v>10</v>
      </c>
      <c r="E7" s="285"/>
      <c r="F7" s="284" t="s">
        <v>11</v>
      </c>
      <c r="G7" s="285"/>
      <c r="H7" s="284" t="s">
        <v>5</v>
      </c>
      <c r="I7" s="285"/>
      <c r="J7" s="133" t="s">
        <v>6</v>
      </c>
      <c r="K7" s="286" t="s">
        <v>12</v>
      </c>
    </row>
    <row r="8" spans="1:12" s="134" customFormat="1" ht="24.95" customHeight="1">
      <c r="A8" s="135" t="s">
        <v>9</v>
      </c>
      <c r="B8" s="136"/>
      <c r="C8" s="283"/>
      <c r="D8" s="137" t="s">
        <v>1</v>
      </c>
      <c r="E8" s="138" t="s">
        <v>2</v>
      </c>
      <c r="F8" s="135" t="s">
        <v>3</v>
      </c>
      <c r="G8" s="133" t="s">
        <v>4</v>
      </c>
      <c r="H8" s="133" t="s">
        <v>3</v>
      </c>
      <c r="I8" s="138" t="s">
        <v>4</v>
      </c>
      <c r="J8" s="133" t="s">
        <v>7</v>
      </c>
      <c r="K8" s="287"/>
    </row>
    <row r="9" spans="1:12" ht="24.95" customHeight="1">
      <c r="A9" s="139"/>
      <c r="B9" s="221" t="s">
        <v>772</v>
      </c>
      <c r="C9" s="141"/>
      <c r="D9" s="142"/>
      <c r="E9" s="142"/>
      <c r="F9" s="143"/>
      <c r="G9" s="144"/>
      <c r="H9" s="143"/>
      <c r="I9" s="144"/>
      <c r="J9" s="144"/>
      <c r="K9" s="145"/>
      <c r="L9" s="146"/>
    </row>
    <row r="10" spans="1:12" ht="24.95" customHeight="1">
      <c r="A10" s="148"/>
      <c r="B10" s="140">
        <v>1</v>
      </c>
      <c r="C10" s="149" t="str">
        <f>C31</f>
        <v>งานรื้อถอน</v>
      </c>
      <c r="D10" s="142"/>
      <c r="E10" s="151" t="s">
        <v>597</v>
      </c>
      <c r="F10" s="143"/>
      <c r="G10" s="144"/>
      <c r="H10" s="143"/>
      <c r="I10" s="144"/>
      <c r="J10" s="144"/>
      <c r="K10" s="145"/>
      <c r="L10" s="146"/>
    </row>
    <row r="11" spans="1:12" ht="24.95" customHeight="1">
      <c r="A11" s="148"/>
      <c r="B11" s="140">
        <v>2</v>
      </c>
      <c r="C11" s="149" t="str">
        <f>B53</f>
        <v>ปรับปรุงอาคารเรียนรวม B ห้องพักอาจารย์ภาควิชาเทคนิคการศึกษาและภาควิชาการศึกษาปฐมวัย ณ ศูนย์แม่ริม</v>
      </c>
      <c r="D11" s="142"/>
      <c r="E11" s="142" t="s">
        <v>597</v>
      </c>
      <c r="F11" s="143"/>
      <c r="G11" s="144"/>
      <c r="H11" s="143"/>
      <c r="I11" s="144"/>
      <c r="J11" s="144"/>
      <c r="K11" s="145"/>
      <c r="L11" s="146"/>
    </row>
    <row r="12" spans="1:12" ht="24.95" customHeight="1">
      <c r="A12" s="148"/>
      <c r="B12" s="140">
        <v>3</v>
      </c>
      <c r="C12" s="149" t="str">
        <f>C75</f>
        <v xml:space="preserve">งานระบบไฟฟ้า </v>
      </c>
      <c r="D12" s="142"/>
      <c r="E12" s="142" t="s">
        <v>597</v>
      </c>
      <c r="F12" s="143"/>
      <c r="G12" s="144"/>
      <c r="H12" s="144"/>
      <c r="I12" s="144"/>
      <c r="J12" s="144"/>
      <c r="K12" s="145"/>
      <c r="L12" s="146"/>
    </row>
    <row r="13" spans="1:12" ht="24.95" customHeight="1">
      <c r="A13" s="148"/>
      <c r="B13" s="140">
        <v>4</v>
      </c>
      <c r="C13" s="152" t="str">
        <f>C97</f>
        <v>งานระบบไฟฟ้า ระบบปรับอากาศ</v>
      </c>
      <c r="D13" s="142"/>
      <c r="E13" s="142" t="s">
        <v>597</v>
      </c>
      <c r="F13" s="143"/>
      <c r="G13" s="144"/>
      <c r="H13" s="143"/>
      <c r="I13" s="144"/>
      <c r="J13" s="144"/>
      <c r="K13" s="145"/>
      <c r="L13" s="146"/>
    </row>
    <row r="14" spans="1:12" ht="24.95" customHeight="1">
      <c r="A14" s="148"/>
      <c r="B14" s="140">
        <v>5</v>
      </c>
      <c r="C14" s="152" t="str">
        <f>C119</f>
        <v>งานระบบสื่อสาร</v>
      </c>
      <c r="D14" s="142"/>
      <c r="E14" s="142" t="s">
        <v>597</v>
      </c>
      <c r="F14" s="143"/>
      <c r="G14" s="144"/>
      <c r="H14" s="144"/>
      <c r="I14" s="144"/>
      <c r="J14" s="144"/>
      <c r="K14" s="153"/>
      <c r="L14" s="146"/>
    </row>
    <row r="15" spans="1:12" ht="24.95" customHeight="1">
      <c r="A15" s="148"/>
      <c r="B15" s="140">
        <v>6</v>
      </c>
      <c r="C15" s="149" t="str">
        <f>B143</f>
        <v>ระบบสื่อสาร LAN</v>
      </c>
      <c r="D15" s="142"/>
      <c r="E15" s="142" t="s">
        <v>597</v>
      </c>
      <c r="F15" s="143"/>
      <c r="G15" s="144"/>
      <c r="H15" s="144"/>
      <c r="I15" s="144"/>
      <c r="J15" s="144"/>
      <c r="K15" s="153"/>
      <c r="L15" s="146"/>
    </row>
    <row r="16" spans="1:12" ht="24.95" customHeight="1">
      <c r="A16" s="148"/>
      <c r="B16" s="140">
        <v>7</v>
      </c>
      <c r="C16" s="149" t="str">
        <f>B165</f>
        <v>ระบบกล้องวงจรปิด</v>
      </c>
      <c r="D16" s="142"/>
      <c r="E16" s="142" t="s">
        <v>597</v>
      </c>
      <c r="F16" s="143"/>
      <c r="G16" s="144"/>
      <c r="H16" s="144"/>
      <c r="I16" s="144"/>
      <c r="J16" s="144"/>
      <c r="K16" s="153"/>
      <c r="L16" s="146"/>
    </row>
    <row r="17" spans="1:14" ht="24.95" customHeight="1">
      <c r="A17" s="148"/>
      <c r="B17" s="140"/>
      <c r="C17" s="149"/>
      <c r="D17" s="142"/>
      <c r="E17" s="142"/>
      <c r="F17" s="143"/>
      <c r="G17" s="144"/>
      <c r="H17" s="143"/>
      <c r="I17" s="144"/>
      <c r="J17" s="144"/>
      <c r="K17" s="153"/>
      <c r="L17" s="146"/>
    </row>
    <row r="18" spans="1:14" ht="24.95" customHeight="1">
      <c r="A18" s="148"/>
      <c r="B18" s="140"/>
      <c r="C18" s="149"/>
      <c r="D18" s="142"/>
      <c r="E18" s="142"/>
      <c r="F18" s="143"/>
      <c r="G18" s="144"/>
      <c r="H18" s="143"/>
      <c r="I18" s="144"/>
      <c r="J18" s="144"/>
      <c r="K18" s="153"/>
      <c r="L18" s="146"/>
    </row>
    <row r="19" spans="1:14" ht="24.95" customHeight="1">
      <c r="A19" s="148"/>
      <c r="B19" s="140"/>
      <c r="C19" s="149"/>
      <c r="D19" s="142"/>
      <c r="E19" s="142"/>
      <c r="F19" s="143"/>
      <c r="G19" s="144"/>
      <c r="H19" s="143"/>
      <c r="I19" s="144"/>
      <c r="J19" s="144"/>
      <c r="K19" s="153"/>
      <c r="L19" s="146"/>
    </row>
    <row r="20" spans="1:14" ht="24.95" customHeight="1">
      <c r="A20" s="148"/>
      <c r="B20" s="140"/>
      <c r="C20" s="149"/>
      <c r="D20" s="142"/>
      <c r="E20" s="142"/>
      <c r="F20" s="143"/>
      <c r="G20" s="144"/>
      <c r="H20" s="143"/>
      <c r="I20" s="144"/>
      <c r="J20" s="144"/>
      <c r="K20" s="153"/>
      <c r="L20" s="146"/>
    </row>
    <row r="21" spans="1:14" ht="24.95" customHeight="1">
      <c r="A21" s="148"/>
      <c r="B21" s="140"/>
      <c r="C21" s="149"/>
      <c r="D21" s="142"/>
      <c r="E21" s="142"/>
      <c r="F21" s="143"/>
      <c r="G21" s="144"/>
      <c r="H21" s="143"/>
      <c r="I21" s="144"/>
      <c r="J21" s="144"/>
      <c r="K21" s="153"/>
      <c r="L21" s="146"/>
    </row>
    <row r="22" spans="1:14" ht="24.95" customHeight="1">
      <c r="A22" s="148"/>
      <c r="B22" s="140"/>
      <c r="C22" s="149"/>
      <c r="D22" s="142"/>
      <c r="E22" s="142"/>
      <c r="F22" s="143"/>
      <c r="G22" s="144"/>
      <c r="H22" s="143"/>
      <c r="I22" s="144"/>
      <c r="J22" s="144"/>
      <c r="K22" s="153"/>
      <c r="L22" s="146"/>
    </row>
    <row r="23" spans="1:14" ht="24.95" customHeight="1">
      <c r="A23" s="148"/>
      <c r="B23" s="140"/>
      <c r="C23" s="149"/>
      <c r="D23" s="142"/>
      <c r="E23" s="142"/>
      <c r="F23" s="143"/>
      <c r="G23" s="144"/>
      <c r="H23" s="143"/>
      <c r="I23" s="144"/>
      <c r="J23" s="144"/>
      <c r="K23" s="153"/>
      <c r="L23" s="146"/>
    </row>
    <row r="24" spans="1:14" ht="24.95" customHeight="1">
      <c r="A24" s="148"/>
      <c r="B24" s="140"/>
      <c r="C24" s="149"/>
      <c r="D24" s="142"/>
      <c r="E24" s="142"/>
      <c r="F24" s="143"/>
      <c r="G24" s="144"/>
      <c r="H24" s="143"/>
      <c r="I24" s="144"/>
      <c r="J24" s="144"/>
      <c r="K24" s="153"/>
      <c r="L24" s="146"/>
    </row>
    <row r="25" spans="1:14" ht="24.95" customHeight="1">
      <c r="A25" s="148"/>
      <c r="B25" s="140"/>
      <c r="C25" s="149"/>
      <c r="D25" s="142"/>
      <c r="E25" s="142"/>
      <c r="F25" s="143"/>
      <c r="G25" s="144"/>
      <c r="H25" s="143"/>
      <c r="I25" s="144"/>
      <c r="J25" s="144"/>
      <c r="K25" s="153"/>
      <c r="L25" s="146"/>
    </row>
    <row r="26" spans="1:14" ht="24.95" customHeight="1">
      <c r="A26" s="148"/>
      <c r="B26" s="140"/>
      <c r="C26" s="149"/>
      <c r="D26" s="142"/>
      <c r="E26" s="142"/>
      <c r="F26" s="143"/>
      <c r="G26" s="144"/>
      <c r="H26" s="143"/>
      <c r="I26" s="144"/>
      <c r="J26" s="144"/>
      <c r="K26" s="153"/>
      <c r="L26" s="146"/>
    </row>
    <row r="27" spans="1:14" ht="24.95" customHeight="1">
      <c r="A27" s="148"/>
      <c r="B27" s="140"/>
      <c r="C27" s="149"/>
      <c r="D27" s="142"/>
      <c r="E27" s="142"/>
      <c r="F27" s="143"/>
      <c r="G27" s="144"/>
      <c r="H27" s="143"/>
      <c r="I27" s="144"/>
      <c r="J27" s="144"/>
      <c r="K27" s="153"/>
      <c r="L27" s="146"/>
    </row>
    <row r="28" spans="1:14" ht="24.95" customHeight="1">
      <c r="A28" s="148"/>
      <c r="B28" s="140"/>
      <c r="C28" s="149"/>
      <c r="D28" s="142"/>
      <c r="E28" s="142"/>
      <c r="F28" s="143"/>
      <c r="G28" s="144"/>
      <c r="H28" s="143"/>
      <c r="I28" s="144"/>
      <c r="J28" s="144"/>
      <c r="K28" s="153"/>
      <c r="L28" s="146"/>
    </row>
    <row r="29" spans="1:14" ht="24.95" customHeight="1">
      <c r="A29" s="148"/>
      <c r="B29" s="140"/>
      <c r="C29" s="149"/>
      <c r="D29" s="142"/>
      <c r="E29" s="142"/>
      <c r="F29" s="143"/>
      <c r="G29" s="144"/>
      <c r="H29" s="143"/>
      <c r="I29" s="144"/>
      <c r="J29" s="144"/>
      <c r="K29" s="153"/>
      <c r="L29" s="146"/>
    </row>
    <row r="30" spans="1:14" ht="24.95" customHeight="1">
      <c r="A30" s="154"/>
      <c r="B30" s="155"/>
      <c r="C30" s="156" t="str">
        <f>"รวมราคา  " &amp;   A9 &amp; C9</f>
        <v xml:space="preserve">รวมราคา  </v>
      </c>
      <c r="D30" s="157"/>
      <c r="E30" s="157"/>
      <c r="F30" s="158"/>
      <c r="G30" s="159"/>
      <c r="H30" s="158"/>
      <c r="I30" s="159"/>
      <c r="J30" s="159"/>
      <c r="K30" s="160"/>
      <c r="L30" s="146"/>
      <c r="M30" s="147">
        <v>250</v>
      </c>
      <c r="N30" s="147">
        <f>M30*0.3</f>
        <v>75</v>
      </c>
    </row>
    <row r="31" spans="1:14" ht="24.95" customHeight="1">
      <c r="A31" s="139">
        <v>1</v>
      </c>
      <c r="B31" s="140"/>
      <c r="C31" s="141" t="s">
        <v>550</v>
      </c>
      <c r="D31" s="142"/>
      <c r="E31" s="142"/>
      <c r="F31" s="143"/>
      <c r="G31" s="144"/>
      <c r="H31" s="143"/>
      <c r="I31" s="144"/>
      <c r="J31" s="144"/>
      <c r="K31" s="145"/>
      <c r="L31" s="146"/>
    </row>
    <row r="32" spans="1:14" ht="24.95" customHeight="1">
      <c r="A32" s="148"/>
      <c r="B32" s="140">
        <v>1.1000000000000001</v>
      </c>
      <c r="C32" s="149" t="s">
        <v>626</v>
      </c>
      <c r="D32" s="142"/>
      <c r="E32" s="142" t="s">
        <v>179</v>
      </c>
      <c r="F32" s="143"/>
      <c r="G32" s="144"/>
      <c r="H32" s="143"/>
      <c r="I32" s="144"/>
      <c r="J32" s="144"/>
      <c r="K32" s="145"/>
      <c r="L32" s="146"/>
    </row>
    <row r="33" spans="1:12" ht="24.95" customHeight="1">
      <c r="A33" s="148"/>
      <c r="B33" s="140">
        <v>2.1</v>
      </c>
      <c r="C33" s="149" t="s">
        <v>630</v>
      </c>
      <c r="D33" s="142"/>
      <c r="E33" s="142" t="s">
        <v>83</v>
      </c>
      <c r="F33" s="143"/>
      <c r="G33" s="144"/>
      <c r="H33" s="143"/>
      <c r="I33" s="144"/>
      <c r="J33" s="144"/>
      <c r="K33" s="145"/>
      <c r="L33" s="146"/>
    </row>
    <row r="34" spans="1:12" ht="24.95" customHeight="1">
      <c r="A34" s="148"/>
      <c r="B34" s="140"/>
      <c r="C34" s="149"/>
      <c r="D34" s="142"/>
      <c r="E34" s="142"/>
      <c r="F34" s="143"/>
      <c r="G34" s="144"/>
      <c r="H34" s="143"/>
      <c r="I34" s="144"/>
      <c r="J34" s="144"/>
      <c r="K34" s="153"/>
      <c r="L34" s="146"/>
    </row>
    <row r="35" spans="1:12" ht="24.95" customHeight="1">
      <c r="A35" s="148"/>
      <c r="B35" s="140"/>
      <c r="C35" s="149"/>
      <c r="D35" s="142"/>
      <c r="E35" s="142"/>
      <c r="F35" s="143"/>
      <c r="G35" s="144"/>
      <c r="H35" s="143"/>
      <c r="I35" s="144"/>
      <c r="J35" s="144"/>
      <c r="K35" s="153"/>
      <c r="L35" s="146"/>
    </row>
    <row r="36" spans="1:12" ht="24.95" customHeight="1">
      <c r="A36" s="148"/>
      <c r="B36" s="140"/>
      <c r="C36" s="149"/>
      <c r="D36" s="142"/>
      <c r="E36" s="142"/>
      <c r="F36" s="143"/>
      <c r="G36" s="144"/>
      <c r="H36" s="143"/>
      <c r="I36" s="144"/>
      <c r="J36" s="144"/>
      <c r="K36" s="153"/>
      <c r="L36" s="146"/>
    </row>
    <row r="37" spans="1:12" ht="24.95" customHeight="1">
      <c r="A37" s="148"/>
      <c r="B37" s="140"/>
      <c r="C37" s="149"/>
      <c r="D37" s="142"/>
      <c r="E37" s="142"/>
      <c r="F37" s="143"/>
      <c r="G37" s="144"/>
      <c r="H37" s="143"/>
      <c r="I37" s="144"/>
      <c r="J37" s="144"/>
      <c r="K37" s="153"/>
      <c r="L37" s="146"/>
    </row>
    <row r="38" spans="1:12" ht="24.95" customHeight="1">
      <c r="A38" s="148"/>
      <c r="B38" s="140"/>
      <c r="C38" s="149"/>
      <c r="D38" s="142"/>
      <c r="E38" s="142"/>
      <c r="F38" s="143"/>
      <c r="G38" s="144"/>
      <c r="H38" s="143"/>
      <c r="I38" s="144"/>
      <c r="J38" s="144"/>
      <c r="K38" s="153"/>
      <c r="L38" s="146"/>
    </row>
    <row r="39" spans="1:12" ht="24.95" customHeight="1">
      <c r="A39" s="148"/>
      <c r="B39" s="140"/>
      <c r="C39" s="149"/>
      <c r="D39" s="142"/>
      <c r="E39" s="142"/>
      <c r="F39" s="143"/>
      <c r="G39" s="144"/>
      <c r="H39" s="143"/>
      <c r="I39" s="144"/>
      <c r="J39" s="144"/>
      <c r="K39" s="153"/>
      <c r="L39" s="146"/>
    </row>
    <row r="40" spans="1:12" ht="24.95" customHeight="1">
      <c r="A40" s="148"/>
      <c r="B40" s="140"/>
      <c r="C40" s="149"/>
      <c r="D40" s="142"/>
      <c r="E40" s="142"/>
      <c r="F40" s="143"/>
      <c r="G40" s="144"/>
      <c r="H40" s="143"/>
      <c r="I40" s="144"/>
      <c r="J40" s="144"/>
      <c r="K40" s="153"/>
      <c r="L40" s="146"/>
    </row>
    <row r="41" spans="1:12" ht="24.95" customHeight="1">
      <c r="A41" s="148"/>
      <c r="B41" s="140"/>
      <c r="C41" s="149"/>
      <c r="D41" s="142"/>
      <c r="E41" s="142"/>
      <c r="F41" s="143"/>
      <c r="G41" s="144"/>
      <c r="H41" s="143"/>
      <c r="I41" s="144"/>
      <c r="J41" s="144"/>
      <c r="K41" s="153"/>
      <c r="L41" s="146"/>
    </row>
    <row r="42" spans="1:12" ht="24.95" customHeight="1">
      <c r="A42" s="148"/>
      <c r="B42" s="140"/>
      <c r="C42" s="149"/>
      <c r="D42" s="142"/>
      <c r="E42" s="142"/>
      <c r="F42" s="143"/>
      <c r="G42" s="144"/>
      <c r="H42" s="143"/>
      <c r="I42" s="144"/>
      <c r="J42" s="144"/>
      <c r="K42" s="153"/>
      <c r="L42" s="146"/>
    </row>
    <row r="43" spans="1:12" ht="24.95" customHeight="1">
      <c r="A43" s="148"/>
      <c r="B43" s="140"/>
      <c r="C43" s="149"/>
      <c r="D43" s="142"/>
      <c r="E43" s="142"/>
      <c r="F43" s="143"/>
      <c r="G43" s="144"/>
      <c r="H43" s="143"/>
      <c r="I43" s="144"/>
      <c r="J43" s="144"/>
      <c r="K43" s="153"/>
      <c r="L43" s="146"/>
    </row>
    <row r="44" spans="1:12" ht="24.95" customHeight="1">
      <c r="A44" s="148"/>
      <c r="B44" s="140"/>
      <c r="C44" s="149"/>
      <c r="D44" s="142"/>
      <c r="E44" s="142"/>
      <c r="F44" s="143"/>
      <c r="G44" s="144"/>
      <c r="H44" s="143"/>
      <c r="I44" s="144"/>
      <c r="J44" s="144"/>
      <c r="K44" s="153"/>
      <c r="L44" s="146"/>
    </row>
    <row r="45" spans="1:12" ht="24.95" customHeight="1">
      <c r="A45" s="148"/>
      <c r="B45" s="140"/>
      <c r="C45" s="149"/>
      <c r="D45" s="142"/>
      <c r="E45" s="142"/>
      <c r="F45" s="143"/>
      <c r="G45" s="144"/>
      <c r="H45" s="143"/>
      <c r="I45" s="144"/>
      <c r="J45" s="144"/>
      <c r="K45" s="153"/>
      <c r="L45" s="146"/>
    </row>
    <row r="46" spans="1:12" ht="24.95" customHeight="1">
      <c r="A46" s="148"/>
      <c r="B46" s="140"/>
      <c r="C46" s="149"/>
      <c r="D46" s="142"/>
      <c r="E46" s="142"/>
      <c r="F46" s="143"/>
      <c r="G46" s="144"/>
      <c r="H46" s="143"/>
      <c r="I46" s="144"/>
      <c r="J46" s="144"/>
      <c r="K46" s="153"/>
      <c r="L46" s="146"/>
    </row>
    <row r="47" spans="1:12" ht="24.95" customHeight="1">
      <c r="A47" s="148"/>
      <c r="B47" s="140"/>
      <c r="C47" s="149"/>
      <c r="D47" s="142"/>
      <c r="E47" s="142"/>
      <c r="F47" s="143"/>
      <c r="G47" s="144"/>
      <c r="H47" s="143"/>
      <c r="I47" s="144"/>
      <c r="J47" s="144"/>
      <c r="K47" s="153"/>
      <c r="L47" s="146"/>
    </row>
    <row r="48" spans="1:12" ht="24.95" customHeight="1">
      <c r="A48" s="148"/>
      <c r="B48" s="140"/>
      <c r="C48" s="149"/>
      <c r="D48" s="142"/>
      <c r="E48" s="142"/>
      <c r="F48" s="143"/>
      <c r="G48" s="144"/>
      <c r="H48" s="143"/>
      <c r="I48" s="144"/>
      <c r="J48" s="144"/>
      <c r="K48" s="153"/>
      <c r="L48" s="146"/>
    </row>
    <row r="49" spans="1:12" ht="24.95" customHeight="1">
      <c r="A49" s="148"/>
      <c r="B49" s="140"/>
      <c r="C49" s="149"/>
      <c r="D49" s="142"/>
      <c r="E49" s="142"/>
      <c r="F49" s="143"/>
      <c r="G49" s="144"/>
      <c r="H49" s="143"/>
      <c r="I49" s="144"/>
      <c r="J49" s="144"/>
      <c r="K49" s="153"/>
      <c r="L49" s="146"/>
    </row>
    <row r="50" spans="1:12" ht="24.95" customHeight="1">
      <c r="A50" s="148"/>
      <c r="B50" s="140"/>
      <c r="C50" s="149"/>
      <c r="D50" s="142"/>
      <c r="E50" s="142"/>
      <c r="F50" s="143"/>
      <c r="G50" s="144"/>
      <c r="H50" s="143"/>
      <c r="I50" s="144"/>
      <c r="J50" s="144"/>
      <c r="K50" s="153"/>
      <c r="L50" s="146"/>
    </row>
    <row r="51" spans="1:12" ht="24.95" customHeight="1">
      <c r="A51" s="148"/>
      <c r="B51" s="140"/>
      <c r="C51" s="149"/>
      <c r="D51" s="142"/>
      <c r="E51" s="142"/>
      <c r="F51" s="143"/>
      <c r="G51" s="144"/>
      <c r="H51" s="143"/>
      <c r="I51" s="144"/>
      <c r="J51" s="144"/>
      <c r="K51" s="153"/>
      <c r="L51" s="146"/>
    </row>
    <row r="52" spans="1:12" ht="24.95" customHeight="1">
      <c r="A52" s="154"/>
      <c r="B52" s="155"/>
      <c r="C52" s="156" t="str">
        <f>"รวมราคา  " &amp;   A31 &amp; C31</f>
        <v>รวมราคา  1งานรื้อถอน</v>
      </c>
      <c r="D52" s="157"/>
      <c r="E52" s="157"/>
      <c r="F52" s="158"/>
      <c r="G52" s="159"/>
      <c r="H52" s="158"/>
      <c r="I52" s="159"/>
      <c r="J52" s="159"/>
      <c r="K52" s="160"/>
      <c r="L52" s="146"/>
    </row>
    <row r="53" spans="1:12" ht="24.95" customHeight="1">
      <c r="A53" s="139">
        <v>2</v>
      </c>
      <c r="B53" s="221" t="s">
        <v>772</v>
      </c>
      <c r="C53" s="141"/>
      <c r="D53" s="142"/>
      <c r="E53" s="142"/>
      <c r="F53" s="143"/>
      <c r="G53" s="144"/>
      <c r="H53" s="143"/>
      <c r="I53" s="144"/>
      <c r="J53" s="144"/>
      <c r="K53" s="145"/>
      <c r="L53" s="146"/>
    </row>
    <row r="54" spans="1:12" ht="24.95" customHeight="1">
      <c r="A54" s="148"/>
      <c r="B54" s="140">
        <v>2.1</v>
      </c>
      <c r="C54" s="149" t="s">
        <v>664</v>
      </c>
      <c r="D54" s="177"/>
      <c r="E54" s="142" t="s">
        <v>83</v>
      </c>
      <c r="F54" s="143"/>
      <c r="G54" s="144"/>
      <c r="H54" s="143"/>
      <c r="I54" s="144"/>
      <c r="J54" s="144"/>
      <c r="K54" s="145"/>
      <c r="L54" s="146"/>
    </row>
    <row r="55" spans="1:12" ht="24.95" customHeight="1">
      <c r="A55" s="148"/>
      <c r="B55" s="140">
        <v>2.2000000000000002</v>
      </c>
      <c r="C55" s="149" t="s">
        <v>637</v>
      </c>
      <c r="D55" s="184"/>
      <c r="E55" s="142" t="s">
        <v>35</v>
      </c>
      <c r="F55" s="144"/>
      <c r="G55" s="144"/>
      <c r="H55" s="144"/>
      <c r="I55" s="144"/>
      <c r="J55" s="144"/>
      <c r="K55" s="145"/>
      <c r="L55" s="146"/>
    </row>
    <row r="56" spans="1:12" ht="24.95" customHeight="1">
      <c r="A56" s="148"/>
      <c r="B56" s="140">
        <v>2.2999999999999998</v>
      </c>
      <c r="C56" s="149" t="s">
        <v>631</v>
      </c>
      <c r="D56" s="184"/>
      <c r="E56" s="142" t="s">
        <v>35</v>
      </c>
      <c r="F56" s="143"/>
      <c r="G56" s="144"/>
      <c r="H56" s="143"/>
      <c r="I56" s="144"/>
      <c r="J56" s="144"/>
      <c r="K56" s="145"/>
      <c r="L56" s="146"/>
    </row>
    <row r="57" spans="1:12" ht="24.95" customHeight="1">
      <c r="A57" s="148"/>
      <c r="B57" s="140">
        <v>2.4</v>
      </c>
      <c r="C57" s="149" t="s">
        <v>663</v>
      </c>
      <c r="D57" s="184"/>
      <c r="E57" s="142" t="s">
        <v>35</v>
      </c>
      <c r="F57" s="143"/>
      <c r="G57" s="144"/>
      <c r="H57" s="143"/>
      <c r="I57" s="144"/>
      <c r="J57" s="144"/>
      <c r="K57" s="145"/>
      <c r="L57" s="146"/>
    </row>
    <row r="58" spans="1:12" ht="24.95" customHeight="1">
      <c r="A58" s="148"/>
      <c r="B58" s="140">
        <v>2.5</v>
      </c>
      <c r="C58" s="149" t="s">
        <v>627</v>
      </c>
      <c r="D58" s="184"/>
      <c r="E58" s="142" t="s">
        <v>35</v>
      </c>
      <c r="F58" s="143"/>
      <c r="G58" s="144"/>
      <c r="H58" s="143"/>
      <c r="I58" s="144"/>
      <c r="J58" s="144"/>
      <c r="K58" s="145"/>
      <c r="L58" s="146"/>
    </row>
    <row r="59" spans="1:12" ht="24.95" customHeight="1">
      <c r="A59" s="148"/>
      <c r="B59" s="140">
        <v>2.6</v>
      </c>
      <c r="C59" s="149" t="s">
        <v>632</v>
      </c>
      <c r="D59" s="184"/>
      <c r="E59" s="142" t="s">
        <v>35</v>
      </c>
      <c r="F59" s="143"/>
      <c r="G59" s="144"/>
      <c r="H59" s="143"/>
      <c r="I59" s="144"/>
      <c r="J59" s="144"/>
      <c r="K59" s="145"/>
      <c r="L59" s="146"/>
    </row>
    <row r="60" spans="1:12" ht="24.95" customHeight="1">
      <c r="A60" s="148"/>
      <c r="B60" s="140">
        <v>2.7</v>
      </c>
      <c r="C60" s="149" t="s">
        <v>633</v>
      </c>
      <c r="D60" s="184"/>
      <c r="E60" s="142" t="s">
        <v>35</v>
      </c>
      <c r="F60" s="143"/>
      <c r="G60" s="144"/>
      <c r="H60" s="143"/>
      <c r="I60" s="144"/>
      <c r="J60" s="144"/>
      <c r="K60" s="145"/>
      <c r="L60" s="146"/>
    </row>
    <row r="61" spans="1:12" ht="24.95" customHeight="1">
      <c r="A61" s="148"/>
      <c r="B61" s="140">
        <v>2.8</v>
      </c>
      <c r="C61" s="149" t="s">
        <v>634</v>
      </c>
      <c r="D61" s="184"/>
      <c r="E61" s="142" t="s">
        <v>35</v>
      </c>
      <c r="F61" s="143"/>
      <c r="G61" s="144"/>
      <c r="H61" s="143"/>
      <c r="I61" s="144"/>
      <c r="J61" s="144"/>
      <c r="K61" s="145"/>
      <c r="L61" s="146"/>
    </row>
    <row r="62" spans="1:12" ht="24.95" customHeight="1">
      <c r="A62" s="148"/>
      <c r="B62" s="140">
        <v>2.9</v>
      </c>
      <c r="C62" s="149" t="s">
        <v>635</v>
      </c>
      <c r="D62" s="184"/>
      <c r="E62" s="142" t="s">
        <v>35</v>
      </c>
      <c r="F62" s="143"/>
      <c r="G62" s="144"/>
      <c r="H62" s="143"/>
      <c r="I62" s="144"/>
      <c r="J62" s="144"/>
      <c r="K62" s="145"/>
      <c r="L62" s="146"/>
    </row>
    <row r="63" spans="1:12" ht="24.95" customHeight="1">
      <c r="A63" s="148"/>
      <c r="B63" s="166">
        <v>2.1</v>
      </c>
      <c r="C63" s="149" t="s">
        <v>636</v>
      </c>
      <c r="D63" s="184"/>
      <c r="E63" s="142" t="s">
        <v>35</v>
      </c>
      <c r="F63" s="143"/>
      <c r="G63" s="144"/>
      <c r="H63" s="143"/>
      <c r="I63" s="144"/>
      <c r="J63" s="144"/>
      <c r="K63" s="153"/>
      <c r="L63" s="146"/>
    </row>
    <row r="64" spans="1:12" ht="24.95" customHeight="1">
      <c r="A64" s="148"/>
      <c r="B64" s="140">
        <v>2.11</v>
      </c>
      <c r="C64" s="149" t="s">
        <v>765</v>
      </c>
      <c r="D64" s="184"/>
      <c r="E64" s="142" t="s">
        <v>35</v>
      </c>
      <c r="F64" s="143"/>
      <c r="G64" s="144"/>
      <c r="H64" s="143"/>
      <c r="I64" s="144"/>
      <c r="J64" s="144"/>
      <c r="K64" s="153"/>
      <c r="L64" s="146"/>
    </row>
    <row r="65" spans="1:12" ht="24.95" customHeight="1">
      <c r="A65" s="148"/>
      <c r="B65" s="140">
        <v>2.12</v>
      </c>
      <c r="C65" s="149" t="s">
        <v>628</v>
      </c>
      <c r="D65" s="177"/>
      <c r="E65" s="142" t="s">
        <v>83</v>
      </c>
      <c r="F65" s="143"/>
      <c r="G65" s="144"/>
      <c r="H65" s="143"/>
      <c r="I65" s="144"/>
      <c r="J65" s="144"/>
      <c r="K65" s="153"/>
      <c r="L65" s="146"/>
    </row>
    <row r="66" spans="1:12" ht="24.95" customHeight="1">
      <c r="A66" s="148"/>
      <c r="B66" s="166">
        <v>2.13</v>
      </c>
      <c r="C66" s="149" t="s">
        <v>670</v>
      </c>
      <c r="D66" s="177"/>
      <c r="E66" s="142" t="s">
        <v>83</v>
      </c>
      <c r="F66" s="144"/>
      <c r="G66" s="144"/>
      <c r="H66" s="143"/>
      <c r="I66" s="144"/>
      <c r="J66" s="144"/>
      <c r="K66" s="153"/>
      <c r="L66" s="146"/>
    </row>
    <row r="67" spans="1:12" ht="24.95" customHeight="1">
      <c r="A67" s="148"/>
      <c r="B67" s="140">
        <v>2.14</v>
      </c>
      <c r="C67" s="149" t="s">
        <v>671</v>
      </c>
      <c r="D67" s="177"/>
      <c r="E67" s="142" t="s">
        <v>179</v>
      </c>
      <c r="F67" s="144"/>
      <c r="G67" s="144"/>
      <c r="H67" s="143"/>
      <c r="I67" s="144"/>
      <c r="J67" s="144"/>
      <c r="K67" s="153"/>
      <c r="L67" s="146"/>
    </row>
    <row r="68" spans="1:12" ht="24.95" customHeight="1">
      <c r="A68" s="148"/>
      <c r="B68" s="140"/>
      <c r="C68" s="149"/>
      <c r="D68" s="142"/>
      <c r="E68" s="142"/>
      <c r="F68" s="143"/>
      <c r="G68" s="144"/>
      <c r="H68" s="143"/>
      <c r="I68" s="144"/>
      <c r="J68" s="144"/>
      <c r="K68" s="153"/>
      <c r="L68" s="146"/>
    </row>
    <row r="69" spans="1:12" ht="24.95" customHeight="1">
      <c r="A69" s="148"/>
      <c r="B69" s="140"/>
      <c r="C69" s="149"/>
      <c r="D69" s="142"/>
      <c r="E69" s="142"/>
      <c r="F69" s="143"/>
      <c r="G69" s="144"/>
      <c r="H69" s="143"/>
      <c r="I69" s="144"/>
      <c r="J69" s="144"/>
      <c r="K69" s="153"/>
      <c r="L69" s="146"/>
    </row>
    <row r="70" spans="1:12" ht="24.95" customHeight="1">
      <c r="A70" s="148"/>
      <c r="B70" s="140"/>
      <c r="C70" s="149"/>
      <c r="D70" s="142"/>
      <c r="E70" s="142"/>
      <c r="F70" s="143"/>
      <c r="G70" s="144"/>
      <c r="H70" s="143"/>
      <c r="I70" s="144"/>
      <c r="J70" s="144"/>
      <c r="K70" s="153"/>
      <c r="L70" s="146"/>
    </row>
    <row r="71" spans="1:12" ht="24.95" customHeight="1">
      <c r="A71" s="148"/>
      <c r="B71" s="140"/>
      <c r="C71" s="149"/>
      <c r="D71" s="142"/>
      <c r="E71" s="142"/>
      <c r="F71" s="143"/>
      <c r="G71" s="144"/>
      <c r="H71" s="143"/>
      <c r="I71" s="144"/>
      <c r="J71" s="144"/>
      <c r="K71" s="153"/>
      <c r="L71" s="146"/>
    </row>
    <row r="72" spans="1:12" ht="24.95" customHeight="1">
      <c r="A72" s="148"/>
      <c r="B72" s="140"/>
      <c r="C72" s="149"/>
      <c r="D72" s="142"/>
      <c r="E72" s="142"/>
      <c r="F72" s="143"/>
      <c r="G72" s="144"/>
      <c r="H72" s="143"/>
      <c r="I72" s="144"/>
      <c r="J72" s="144"/>
      <c r="K72" s="153"/>
      <c r="L72" s="146"/>
    </row>
    <row r="73" spans="1:12" ht="24.95" customHeight="1">
      <c r="A73" s="148"/>
      <c r="B73" s="140"/>
      <c r="C73" s="149"/>
      <c r="D73" s="142"/>
      <c r="E73" s="142"/>
      <c r="F73" s="143"/>
      <c r="G73" s="144"/>
      <c r="H73" s="143"/>
      <c r="I73" s="144"/>
      <c r="J73" s="144"/>
      <c r="K73" s="153"/>
      <c r="L73" s="146"/>
    </row>
    <row r="74" spans="1:12" ht="24.95" customHeight="1">
      <c r="A74" s="154"/>
      <c r="B74" s="155"/>
      <c r="C74" s="156" t="str">
        <f>"รวมราคา  " &amp;   A53 &amp; C53</f>
        <v>รวมราคา  2</v>
      </c>
      <c r="D74" s="157"/>
      <c r="E74" s="157"/>
      <c r="F74" s="158"/>
      <c r="G74" s="159"/>
      <c r="H74" s="158"/>
      <c r="I74" s="159"/>
      <c r="J74" s="159"/>
      <c r="K74" s="160"/>
      <c r="L74" s="146"/>
    </row>
    <row r="75" spans="1:12" ht="24.95" customHeight="1">
      <c r="A75" s="139">
        <v>3</v>
      </c>
      <c r="B75" s="140"/>
      <c r="C75" s="161" t="s">
        <v>716</v>
      </c>
      <c r="D75" s="142"/>
      <c r="E75" s="142"/>
      <c r="F75" s="143"/>
      <c r="G75" s="144"/>
      <c r="H75" s="143"/>
      <c r="I75" s="144"/>
      <c r="J75" s="144"/>
      <c r="K75" s="145"/>
      <c r="L75" s="146"/>
    </row>
    <row r="76" spans="1:12" ht="24.95" customHeight="1">
      <c r="A76" s="148"/>
      <c r="B76" s="140">
        <v>3.1</v>
      </c>
      <c r="C76" s="162" t="s">
        <v>638</v>
      </c>
      <c r="D76" s="181"/>
      <c r="E76" s="164"/>
      <c r="F76" s="165"/>
      <c r="G76" s="165"/>
      <c r="H76" s="165"/>
      <c r="I76" s="165"/>
      <c r="J76" s="165"/>
      <c r="K76" s="145"/>
      <c r="L76" s="146"/>
    </row>
    <row r="77" spans="1:12" ht="24.95" customHeight="1">
      <c r="A77" s="148"/>
      <c r="B77" s="140" t="s">
        <v>639</v>
      </c>
      <c r="C77" s="162" t="s">
        <v>717</v>
      </c>
      <c r="D77" s="143"/>
      <c r="E77" s="183" t="s">
        <v>35</v>
      </c>
      <c r="F77" s="143"/>
      <c r="G77" s="143"/>
      <c r="H77" s="143"/>
      <c r="I77" s="143"/>
      <c r="J77" s="143"/>
      <c r="K77" s="145"/>
      <c r="L77" s="146"/>
    </row>
    <row r="78" spans="1:12" ht="24.95" customHeight="1">
      <c r="A78" s="148"/>
      <c r="B78" s="140" t="s">
        <v>644</v>
      </c>
      <c r="C78" s="162" t="s">
        <v>718</v>
      </c>
      <c r="D78" s="143"/>
      <c r="E78" s="183" t="s">
        <v>35</v>
      </c>
      <c r="F78" s="143"/>
      <c r="G78" s="143"/>
      <c r="H78" s="143"/>
      <c r="I78" s="143"/>
      <c r="J78" s="143"/>
      <c r="K78" s="145"/>
      <c r="L78" s="146"/>
    </row>
    <row r="79" spans="1:12" ht="24.95" customHeight="1">
      <c r="A79" s="148"/>
      <c r="B79" s="140">
        <v>3.2</v>
      </c>
      <c r="C79" s="162" t="s">
        <v>648</v>
      </c>
      <c r="D79" s="143"/>
      <c r="E79" s="164"/>
      <c r="F79" s="143"/>
      <c r="G79" s="165"/>
      <c r="H79" s="143"/>
      <c r="I79" s="165"/>
      <c r="J79" s="165"/>
      <c r="K79" s="145"/>
      <c r="L79" s="146"/>
    </row>
    <row r="80" spans="1:12" ht="24.95" customHeight="1">
      <c r="A80" s="148"/>
      <c r="B80" s="166" t="s">
        <v>646</v>
      </c>
      <c r="C80" s="162" t="s">
        <v>724</v>
      </c>
      <c r="D80" s="143"/>
      <c r="E80" s="183" t="s">
        <v>102</v>
      </c>
      <c r="F80" s="143"/>
      <c r="G80" s="143"/>
      <c r="H80" s="143"/>
      <c r="I80" s="143"/>
      <c r="J80" s="143"/>
      <c r="K80" s="145"/>
      <c r="L80" s="146"/>
    </row>
    <row r="81" spans="1:12" ht="24.95" customHeight="1">
      <c r="A81" s="148"/>
      <c r="B81" s="140" t="s">
        <v>656</v>
      </c>
      <c r="C81" s="162" t="s">
        <v>725</v>
      </c>
      <c r="D81" s="143"/>
      <c r="E81" s="183" t="s">
        <v>102</v>
      </c>
      <c r="F81" s="143"/>
      <c r="G81" s="144"/>
      <c r="H81" s="143"/>
      <c r="I81" s="144"/>
      <c r="J81" s="144"/>
      <c r="K81" s="145"/>
      <c r="L81" s="146"/>
    </row>
    <row r="82" spans="1:12" ht="24.95" customHeight="1">
      <c r="A82" s="148"/>
      <c r="B82" s="140" t="s">
        <v>727</v>
      </c>
      <c r="C82" s="162" t="s">
        <v>726</v>
      </c>
      <c r="D82" s="143"/>
      <c r="E82" s="183" t="s">
        <v>35</v>
      </c>
      <c r="F82" s="143"/>
      <c r="G82" s="144"/>
      <c r="H82" s="143"/>
      <c r="I82" s="144"/>
      <c r="J82" s="144"/>
      <c r="K82" s="145"/>
      <c r="L82" s="146"/>
    </row>
    <row r="83" spans="1:12" ht="24.95" customHeight="1">
      <c r="A83" s="148"/>
      <c r="B83" s="140">
        <v>3.3</v>
      </c>
      <c r="C83" s="162" t="s">
        <v>651</v>
      </c>
      <c r="D83" s="143"/>
      <c r="E83" s="142"/>
      <c r="F83" s="143"/>
      <c r="G83" s="144"/>
      <c r="H83" s="143"/>
      <c r="I83" s="144"/>
      <c r="J83" s="144"/>
      <c r="K83" s="145"/>
      <c r="L83" s="146"/>
    </row>
    <row r="84" spans="1:12" ht="24.95" customHeight="1">
      <c r="A84" s="148"/>
      <c r="B84" s="140" t="s">
        <v>657</v>
      </c>
      <c r="C84" s="162" t="s">
        <v>719</v>
      </c>
      <c r="D84" s="143"/>
      <c r="E84" s="183" t="s">
        <v>102</v>
      </c>
      <c r="F84" s="143"/>
      <c r="G84" s="144"/>
      <c r="H84" s="143"/>
      <c r="I84" s="144"/>
      <c r="J84" s="144"/>
      <c r="K84" s="153"/>
      <c r="L84" s="146"/>
    </row>
    <row r="85" spans="1:12" ht="24.95" customHeight="1">
      <c r="A85" s="148"/>
      <c r="B85" s="140" t="s">
        <v>658</v>
      </c>
      <c r="C85" s="162" t="s">
        <v>720</v>
      </c>
      <c r="D85" s="143"/>
      <c r="E85" s="183" t="s">
        <v>102</v>
      </c>
      <c r="F85" s="143"/>
      <c r="G85" s="144"/>
      <c r="H85" s="143"/>
      <c r="I85" s="144"/>
      <c r="J85" s="144"/>
      <c r="K85" s="153"/>
      <c r="L85" s="146"/>
    </row>
    <row r="86" spans="1:12" ht="24.95" customHeight="1">
      <c r="A86" s="148"/>
      <c r="B86" s="140" t="s">
        <v>659</v>
      </c>
      <c r="C86" s="162" t="s">
        <v>721</v>
      </c>
      <c r="D86" s="143"/>
      <c r="E86" s="183" t="s">
        <v>102</v>
      </c>
      <c r="F86" s="143"/>
      <c r="G86" s="144"/>
      <c r="H86" s="143"/>
      <c r="I86" s="144"/>
      <c r="J86" s="144"/>
      <c r="K86" s="153"/>
      <c r="L86" s="146"/>
    </row>
    <row r="87" spans="1:12" ht="24.95" customHeight="1">
      <c r="A87" s="148"/>
      <c r="B87" s="140" t="s">
        <v>728</v>
      </c>
      <c r="C87" s="162" t="s">
        <v>722</v>
      </c>
      <c r="D87" s="143"/>
      <c r="E87" s="183" t="s">
        <v>102</v>
      </c>
      <c r="F87" s="143"/>
      <c r="G87" s="144"/>
      <c r="H87" s="143"/>
      <c r="I87" s="144"/>
      <c r="J87" s="144"/>
      <c r="K87" s="153"/>
      <c r="L87" s="146"/>
    </row>
    <row r="88" spans="1:12" ht="24.95" customHeight="1">
      <c r="A88" s="148"/>
      <c r="B88" s="140" t="s">
        <v>729</v>
      </c>
      <c r="C88" s="162" t="s">
        <v>723</v>
      </c>
      <c r="D88" s="143"/>
      <c r="E88" s="183" t="s">
        <v>35</v>
      </c>
      <c r="F88" s="143"/>
      <c r="G88" s="144"/>
      <c r="H88" s="143"/>
      <c r="I88" s="144"/>
      <c r="J88" s="144"/>
      <c r="K88" s="153"/>
      <c r="L88" s="146"/>
    </row>
    <row r="89" spans="1:12" ht="24.95" customHeight="1">
      <c r="A89" s="148"/>
      <c r="B89" s="140"/>
      <c r="C89" s="162"/>
      <c r="D89" s="183"/>
      <c r="E89" s="183"/>
      <c r="F89" s="143"/>
      <c r="G89" s="144"/>
      <c r="H89" s="143"/>
      <c r="I89" s="144"/>
      <c r="J89" s="144"/>
      <c r="K89" s="153"/>
      <c r="L89" s="146"/>
    </row>
    <row r="90" spans="1:12" ht="24.95" customHeight="1">
      <c r="A90" s="148"/>
      <c r="B90" s="140"/>
      <c r="C90" s="162"/>
      <c r="D90" s="183"/>
      <c r="E90" s="142"/>
      <c r="F90" s="143"/>
      <c r="G90" s="144"/>
      <c r="H90" s="143"/>
      <c r="I90" s="144"/>
      <c r="J90" s="144"/>
      <c r="K90" s="153"/>
      <c r="L90" s="146"/>
    </row>
    <row r="91" spans="1:12" ht="24.95" customHeight="1">
      <c r="A91" s="148"/>
      <c r="B91" s="140"/>
      <c r="C91" s="162"/>
      <c r="D91" s="183"/>
      <c r="E91" s="142"/>
      <c r="F91" s="143"/>
      <c r="G91" s="144"/>
      <c r="H91" s="143"/>
      <c r="I91" s="144"/>
      <c r="J91" s="144"/>
      <c r="K91" s="153"/>
      <c r="L91" s="146"/>
    </row>
    <row r="92" spans="1:12" ht="24.95" customHeight="1">
      <c r="A92" s="148"/>
      <c r="B92" s="140"/>
      <c r="C92" s="162"/>
      <c r="D92" s="183"/>
      <c r="E92" s="142"/>
      <c r="F92" s="143"/>
      <c r="G92" s="144"/>
      <c r="H92" s="143"/>
      <c r="I92" s="144"/>
      <c r="J92" s="144"/>
      <c r="K92" s="153"/>
      <c r="L92" s="146"/>
    </row>
    <row r="93" spans="1:12" ht="24.95" customHeight="1">
      <c r="A93" s="148"/>
      <c r="B93" s="140"/>
      <c r="C93" s="162"/>
      <c r="D93" s="183"/>
      <c r="E93" s="142"/>
      <c r="F93" s="143"/>
      <c r="G93" s="144"/>
      <c r="H93" s="143"/>
      <c r="I93" s="144"/>
      <c r="J93" s="144"/>
      <c r="K93" s="153"/>
      <c r="L93" s="146"/>
    </row>
    <row r="94" spans="1:12" ht="24.95" customHeight="1">
      <c r="A94" s="148"/>
      <c r="B94" s="140"/>
      <c r="C94" s="162"/>
      <c r="D94" s="183"/>
      <c r="E94" s="142"/>
      <c r="F94" s="143"/>
      <c r="G94" s="144"/>
      <c r="H94" s="143"/>
      <c r="I94" s="144"/>
      <c r="J94" s="144"/>
      <c r="K94" s="153"/>
      <c r="L94" s="146"/>
    </row>
    <row r="95" spans="1:12" ht="24.95" customHeight="1">
      <c r="A95" s="148"/>
      <c r="B95" s="140"/>
      <c r="C95" s="162"/>
      <c r="D95" s="142"/>
      <c r="E95" s="142"/>
      <c r="F95" s="143"/>
      <c r="G95" s="144"/>
      <c r="H95" s="143"/>
      <c r="I95" s="144"/>
      <c r="J95" s="144"/>
      <c r="K95" s="153"/>
      <c r="L95" s="146"/>
    </row>
    <row r="96" spans="1:12" ht="24.95" customHeight="1">
      <c r="A96" s="154"/>
      <c r="B96" s="155"/>
      <c r="C96" s="156" t="str">
        <f>"รวมราคา  " &amp;   A75 &amp; C75</f>
        <v xml:space="preserve">รวมราคา  3งานระบบไฟฟ้า </v>
      </c>
      <c r="D96" s="157"/>
      <c r="E96" s="157"/>
      <c r="F96" s="158"/>
      <c r="G96" s="159"/>
      <c r="H96" s="158"/>
      <c r="I96" s="159"/>
      <c r="J96" s="159"/>
      <c r="K96" s="160"/>
      <c r="L96" s="146"/>
    </row>
    <row r="97" spans="1:11" ht="24.95" customHeight="1">
      <c r="A97" s="139">
        <v>4</v>
      </c>
      <c r="B97" s="140"/>
      <c r="C97" s="161" t="s">
        <v>715</v>
      </c>
      <c r="D97" s="142"/>
      <c r="E97" s="142"/>
      <c r="F97" s="143"/>
      <c r="G97" s="144"/>
      <c r="H97" s="143"/>
      <c r="I97" s="144"/>
      <c r="J97" s="144"/>
      <c r="K97" s="145"/>
    </row>
    <row r="98" spans="1:11" ht="24.95" customHeight="1">
      <c r="A98" s="148"/>
      <c r="B98" s="140">
        <v>4.0999999999999996</v>
      </c>
      <c r="C98" s="178" t="s">
        <v>638</v>
      </c>
      <c r="D98" s="163"/>
      <c r="E98" s="164"/>
      <c r="F98" s="165"/>
      <c r="G98" s="165"/>
      <c r="H98" s="165"/>
      <c r="I98" s="165"/>
      <c r="J98" s="165"/>
      <c r="K98" s="145"/>
    </row>
    <row r="99" spans="1:11" ht="24.95" customHeight="1">
      <c r="A99" s="148"/>
      <c r="B99" s="140" t="s">
        <v>730</v>
      </c>
      <c r="C99" s="162" t="s">
        <v>640</v>
      </c>
      <c r="D99" s="184"/>
      <c r="E99" s="164" t="s">
        <v>624</v>
      </c>
      <c r="F99" s="143"/>
      <c r="G99" s="189"/>
      <c r="H99" s="189"/>
      <c r="I99" s="189"/>
      <c r="J99" s="189"/>
      <c r="K99" s="145"/>
    </row>
    <row r="100" spans="1:11" ht="24.95" customHeight="1">
      <c r="A100" s="148"/>
      <c r="B100" s="140" t="s">
        <v>731</v>
      </c>
      <c r="C100" s="162" t="s">
        <v>641</v>
      </c>
      <c r="D100" s="184"/>
      <c r="E100" s="164" t="s">
        <v>35</v>
      </c>
      <c r="F100" s="143"/>
      <c r="G100" s="189"/>
      <c r="H100" s="189"/>
      <c r="I100" s="189"/>
      <c r="J100" s="189"/>
      <c r="K100" s="145"/>
    </row>
    <row r="101" spans="1:11" ht="24.95" customHeight="1">
      <c r="A101" s="148"/>
      <c r="B101" s="140" t="s">
        <v>732</v>
      </c>
      <c r="C101" s="162" t="s">
        <v>642</v>
      </c>
      <c r="D101" s="184"/>
      <c r="E101" s="164" t="s">
        <v>35</v>
      </c>
      <c r="F101" s="143"/>
      <c r="G101" s="189"/>
      <c r="H101" s="189"/>
      <c r="I101" s="189"/>
      <c r="J101" s="189"/>
      <c r="K101" s="145"/>
    </row>
    <row r="102" spans="1:11" ht="24.95" customHeight="1">
      <c r="A102" s="148"/>
      <c r="B102" s="140" t="s">
        <v>733</v>
      </c>
      <c r="C102" s="162" t="s">
        <v>643</v>
      </c>
      <c r="D102" s="184"/>
      <c r="E102" s="164" t="s">
        <v>0</v>
      </c>
      <c r="F102" s="143"/>
      <c r="G102" s="189"/>
      <c r="H102" s="189"/>
      <c r="I102" s="189"/>
      <c r="J102" s="189"/>
      <c r="K102" s="145"/>
    </row>
    <row r="103" spans="1:11" ht="24.95" customHeight="1">
      <c r="A103" s="148"/>
      <c r="B103" s="140">
        <v>4.2</v>
      </c>
      <c r="C103" s="178" t="s">
        <v>645</v>
      </c>
      <c r="D103" s="184"/>
      <c r="E103" s="164"/>
      <c r="F103" s="143"/>
      <c r="G103" s="189"/>
      <c r="H103" s="189"/>
      <c r="I103" s="189"/>
      <c r="J103" s="189"/>
      <c r="K103" s="145"/>
    </row>
    <row r="104" spans="1:11" ht="24.95" customHeight="1">
      <c r="A104" s="148"/>
      <c r="B104" s="140" t="s">
        <v>734</v>
      </c>
      <c r="C104" s="162" t="s">
        <v>647</v>
      </c>
      <c r="D104" s="184"/>
      <c r="E104" s="164" t="s">
        <v>660</v>
      </c>
      <c r="F104" s="143"/>
      <c r="G104" s="189"/>
      <c r="H104" s="189"/>
      <c r="I104" s="189"/>
      <c r="J104" s="189"/>
      <c r="K104" s="145"/>
    </row>
    <row r="105" spans="1:11" ht="24.95" customHeight="1">
      <c r="A105" s="148"/>
      <c r="B105" s="140" t="s">
        <v>735</v>
      </c>
      <c r="C105" s="162" t="s">
        <v>643</v>
      </c>
      <c r="D105" s="184"/>
      <c r="E105" s="164" t="s">
        <v>0</v>
      </c>
      <c r="F105" s="143"/>
      <c r="G105" s="189"/>
      <c r="H105" s="189"/>
      <c r="I105" s="189"/>
      <c r="J105" s="189"/>
      <c r="K105" s="145"/>
    </row>
    <row r="106" spans="1:11" ht="24.95" customHeight="1">
      <c r="A106" s="148"/>
      <c r="B106" s="140">
        <v>4.3</v>
      </c>
      <c r="C106" s="178" t="s">
        <v>648</v>
      </c>
      <c r="D106" s="183"/>
      <c r="E106" s="164"/>
      <c r="F106" s="165"/>
      <c r="G106" s="189"/>
      <c r="H106" s="189"/>
      <c r="I106" s="189"/>
      <c r="J106" s="189"/>
      <c r="K106" s="153"/>
    </row>
    <row r="107" spans="1:11" ht="24.95" customHeight="1">
      <c r="A107" s="148"/>
      <c r="B107" s="166" t="s">
        <v>736</v>
      </c>
      <c r="C107" s="162" t="s">
        <v>649</v>
      </c>
      <c r="D107" s="183"/>
      <c r="E107" s="167" t="s">
        <v>102</v>
      </c>
      <c r="F107" s="143"/>
      <c r="G107" s="189"/>
      <c r="H107" s="189"/>
      <c r="I107" s="189"/>
      <c r="J107" s="189"/>
      <c r="K107" s="153"/>
    </row>
    <row r="108" spans="1:11" ht="24.95" customHeight="1">
      <c r="A108" s="148"/>
      <c r="B108" s="140" t="s">
        <v>737</v>
      </c>
      <c r="C108" s="149" t="s">
        <v>650</v>
      </c>
      <c r="D108" s="183"/>
      <c r="E108" s="142" t="s">
        <v>102</v>
      </c>
      <c r="F108" s="143"/>
      <c r="G108" s="189"/>
      <c r="H108" s="189"/>
      <c r="I108" s="189"/>
      <c r="J108" s="189"/>
      <c r="K108" s="153"/>
    </row>
    <row r="109" spans="1:11" ht="24.95" customHeight="1">
      <c r="A109" s="148"/>
      <c r="B109" s="140" t="s">
        <v>738</v>
      </c>
      <c r="C109" s="149" t="s">
        <v>643</v>
      </c>
      <c r="D109" s="184"/>
      <c r="E109" s="142" t="s">
        <v>0</v>
      </c>
      <c r="F109" s="143"/>
      <c r="G109" s="189"/>
      <c r="H109" s="189"/>
      <c r="I109" s="189"/>
      <c r="J109" s="189"/>
      <c r="K109" s="153"/>
    </row>
    <row r="110" spans="1:11" ht="24.95" customHeight="1">
      <c r="A110" s="148"/>
      <c r="B110" s="140">
        <v>4.4000000000000004</v>
      </c>
      <c r="C110" s="141" t="s">
        <v>651</v>
      </c>
      <c r="D110" s="183"/>
      <c r="E110" s="142"/>
      <c r="F110" s="143"/>
      <c r="G110" s="144"/>
      <c r="H110" s="143"/>
      <c r="I110" s="144"/>
      <c r="J110" s="144"/>
      <c r="K110" s="153"/>
    </row>
    <row r="111" spans="1:11" ht="24.95" customHeight="1">
      <c r="A111" s="148"/>
      <c r="B111" s="140" t="s">
        <v>739</v>
      </c>
      <c r="C111" s="149" t="s">
        <v>652</v>
      </c>
      <c r="D111" s="183"/>
      <c r="E111" s="142" t="s">
        <v>102</v>
      </c>
      <c r="F111" s="143"/>
      <c r="G111" s="144"/>
      <c r="H111" s="143"/>
      <c r="I111" s="144"/>
      <c r="J111" s="144"/>
      <c r="K111" s="153"/>
    </row>
    <row r="112" spans="1:11" ht="24.95" customHeight="1">
      <c r="A112" s="148"/>
      <c r="B112" s="140" t="s">
        <v>740</v>
      </c>
      <c r="C112" s="149" t="s">
        <v>653</v>
      </c>
      <c r="D112" s="183"/>
      <c r="E112" s="142" t="s">
        <v>102</v>
      </c>
      <c r="F112" s="143"/>
      <c r="G112" s="144"/>
      <c r="H112" s="143"/>
      <c r="I112" s="144"/>
      <c r="J112" s="144"/>
      <c r="K112" s="153"/>
    </row>
    <row r="113" spans="1:11" ht="24.95" customHeight="1">
      <c r="A113" s="148"/>
      <c r="B113" s="140" t="s">
        <v>741</v>
      </c>
      <c r="C113" s="149" t="s">
        <v>654</v>
      </c>
      <c r="D113" s="183"/>
      <c r="E113" s="142" t="s">
        <v>102</v>
      </c>
      <c r="F113" s="143"/>
      <c r="G113" s="144"/>
      <c r="H113" s="143"/>
      <c r="I113" s="144"/>
      <c r="J113" s="144"/>
      <c r="K113" s="153"/>
    </row>
    <row r="114" spans="1:11" ht="24.95" customHeight="1">
      <c r="A114" s="148"/>
      <c r="B114" s="140" t="s">
        <v>742</v>
      </c>
      <c r="C114" s="149" t="s">
        <v>655</v>
      </c>
      <c r="D114" s="183"/>
      <c r="E114" s="142" t="s">
        <v>102</v>
      </c>
      <c r="F114" s="143"/>
      <c r="G114" s="144"/>
      <c r="H114" s="143"/>
      <c r="I114" s="144"/>
      <c r="J114" s="144"/>
      <c r="K114" s="153"/>
    </row>
    <row r="115" spans="1:11" ht="24.95" customHeight="1">
      <c r="A115" s="148"/>
      <c r="B115" s="140" t="s">
        <v>743</v>
      </c>
      <c r="C115" s="149" t="s">
        <v>643</v>
      </c>
      <c r="D115" s="184"/>
      <c r="E115" s="142" t="s">
        <v>0</v>
      </c>
      <c r="F115" s="143"/>
      <c r="G115" s="144"/>
      <c r="H115" s="143"/>
      <c r="I115" s="144"/>
      <c r="J115" s="144"/>
      <c r="K115" s="153"/>
    </row>
    <row r="116" spans="1:11" ht="24.95" customHeight="1">
      <c r="A116" s="192"/>
      <c r="B116" s="193"/>
      <c r="C116" s="194"/>
      <c r="D116" s="195"/>
      <c r="E116" s="196"/>
      <c r="F116" s="197"/>
      <c r="G116" s="198"/>
      <c r="H116" s="197"/>
      <c r="I116" s="198"/>
      <c r="J116" s="198"/>
      <c r="K116" s="199"/>
    </row>
    <row r="117" spans="1:11" ht="24.95" customHeight="1">
      <c r="A117" s="192"/>
      <c r="B117" s="193"/>
      <c r="C117" s="194"/>
      <c r="D117" s="195"/>
      <c r="E117" s="196"/>
      <c r="F117" s="197"/>
      <c r="G117" s="198"/>
      <c r="H117" s="197"/>
      <c r="I117" s="198"/>
      <c r="J117" s="198"/>
      <c r="K117" s="199"/>
    </row>
    <row r="118" spans="1:11" ht="24.95" customHeight="1">
      <c r="A118" s="154"/>
      <c r="B118" s="155"/>
      <c r="C118" s="156" t="str">
        <f>"รวมราคา  " &amp;   A97 &amp; C97</f>
        <v>รวมราคา  4งานระบบไฟฟ้า ระบบปรับอากาศ</v>
      </c>
      <c r="D118" s="157"/>
      <c r="E118" s="157"/>
      <c r="F118" s="158"/>
      <c r="G118" s="159"/>
      <c r="H118" s="158"/>
      <c r="I118" s="159"/>
      <c r="J118" s="159"/>
      <c r="K118" s="160"/>
    </row>
    <row r="119" spans="1:11" ht="24.95" customHeight="1">
      <c r="A119" s="139">
        <v>5</v>
      </c>
      <c r="B119" s="140"/>
      <c r="C119" s="161" t="s">
        <v>676</v>
      </c>
      <c r="D119" s="142"/>
      <c r="E119" s="142"/>
      <c r="F119" s="143"/>
      <c r="G119" s="144"/>
      <c r="H119" s="143"/>
      <c r="I119" s="144"/>
      <c r="J119" s="144"/>
      <c r="K119" s="145"/>
    </row>
    <row r="120" spans="1:11" ht="24.95" customHeight="1">
      <c r="A120" s="148"/>
      <c r="B120" s="140">
        <v>5.0999999999999996</v>
      </c>
      <c r="C120" s="180" t="s">
        <v>686</v>
      </c>
      <c r="D120" s="142"/>
      <c r="E120" s="164" t="s">
        <v>35</v>
      </c>
      <c r="F120" s="186"/>
      <c r="G120" s="144"/>
      <c r="H120" s="188"/>
      <c r="I120" s="144"/>
      <c r="J120" s="144"/>
      <c r="K120" s="145"/>
    </row>
    <row r="121" spans="1:11" ht="24.95" customHeight="1">
      <c r="A121" s="148"/>
      <c r="B121" s="140">
        <v>5.2</v>
      </c>
      <c r="C121" s="180" t="s">
        <v>687</v>
      </c>
      <c r="D121" s="183"/>
      <c r="E121" s="142" t="s">
        <v>102</v>
      </c>
      <c r="F121" s="187"/>
      <c r="G121" s="144"/>
      <c r="H121" s="188"/>
      <c r="I121" s="144"/>
      <c r="J121" s="144"/>
      <c r="K121" s="145"/>
    </row>
    <row r="122" spans="1:11" ht="24.95" customHeight="1">
      <c r="A122" s="148"/>
      <c r="B122" s="140">
        <v>5.3</v>
      </c>
      <c r="C122" s="180" t="s">
        <v>677</v>
      </c>
      <c r="D122" s="142"/>
      <c r="E122" s="164" t="s">
        <v>35</v>
      </c>
      <c r="F122" s="187"/>
      <c r="G122" s="144"/>
      <c r="H122" s="188"/>
      <c r="I122" s="144"/>
      <c r="J122" s="144"/>
      <c r="K122" s="145"/>
    </row>
    <row r="123" spans="1:11" ht="24.95" customHeight="1">
      <c r="A123" s="148"/>
      <c r="B123" s="140">
        <v>5.4</v>
      </c>
      <c r="C123" s="180" t="s">
        <v>678</v>
      </c>
      <c r="D123" s="183"/>
      <c r="E123" s="142" t="s">
        <v>102</v>
      </c>
      <c r="F123" s="187"/>
      <c r="G123" s="144"/>
      <c r="H123" s="188"/>
      <c r="I123" s="144"/>
      <c r="J123" s="144"/>
      <c r="K123" s="145"/>
    </row>
    <row r="124" spans="1:11" ht="24.95" hidden="1" customHeight="1">
      <c r="A124" s="148"/>
      <c r="B124" s="140">
        <v>5.5</v>
      </c>
      <c r="C124" s="180" t="s">
        <v>679</v>
      </c>
      <c r="D124" s="183"/>
      <c r="E124" s="142" t="s">
        <v>102</v>
      </c>
      <c r="F124" s="187"/>
      <c r="G124" s="144"/>
      <c r="H124" s="188"/>
      <c r="I124" s="144"/>
      <c r="J124" s="144"/>
      <c r="K124" s="145"/>
    </row>
    <row r="125" spans="1:11" ht="24.95" customHeight="1">
      <c r="A125" s="148"/>
      <c r="B125" s="140">
        <v>5.6</v>
      </c>
      <c r="C125" s="180" t="s">
        <v>680</v>
      </c>
      <c r="D125" s="183"/>
      <c r="E125" s="142" t="s">
        <v>102</v>
      </c>
      <c r="F125" s="187"/>
      <c r="G125" s="144"/>
      <c r="H125" s="188"/>
      <c r="I125" s="144"/>
      <c r="J125" s="144"/>
      <c r="K125" s="145"/>
    </row>
    <row r="126" spans="1:11" ht="24.95" customHeight="1">
      <c r="A126" s="148"/>
      <c r="B126" s="140">
        <v>5.7</v>
      </c>
      <c r="C126" s="180" t="s">
        <v>681</v>
      </c>
      <c r="D126" s="183"/>
      <c r="E126" s="142" t="s">
        <v>102</v>
      </c>
      <c r="F126" s="187"/>
      <c r="G126" s="144"/>
      <c r="H126" s="188"/>
      <c r="I126" s="144"/>
      <c r="J126" s="144"/>
      <c r="K126" s="145"/>
    </row>
    <row r="127" spans="1:11" ht="24.95" customHeight="1">
      <c r="A127" s="148"/>
      <c r="B127" s="140">
        <v>5.8</v>
      </c>
      <c r="C127" s="180" t="s">
        <v>682</v>
      </c>
      <c r="D127" s="183"/>
      <c r="E127" s="142" t="s">
        <v>102</v>
      </c>
      <c r="F127" s="187"/>
      <c r="G127" s="144"/>
      <c r="H127" s="188"/>
      <c r="I127" s="144"/>
      <c r="J127" s="144"/>
      <c r="K127" s="153"/>
    </row>
    <row r="128" spans="1:11" ht="24.95" customHeight="1">
      <c r="A128" s="148"/>
      <c r="B128" s="140">
        <v>5.9</v>
      </c>
      <c r="C128" s="180" t="s">
        <v>683</v>
      </c>
      <c r="D128" s="183"/>
      <c r="E128" s="142" t="s">
        <v>102</v>
      </c>
      <c r="F128" s="187"/>
      <c r="G128" s="144"/>
      <c r="H128" s="188"/>
      <c r="I128" s="144"/>
      <c r="J128" s="144"/>
      <c r="K128" s="153"/>
    </row>
    <row r="129" spans="1:11" ht="24.95" customHeight="1">
      <c r="A129" s="148"/>
      <c r="B129" s="166">
        <v>5.0999999999999996</v>
      </c>
      <c r="C129" s="180" t="s">
        <v>684</v>
      </c>
      <c r="D129" s="142"/>
      <c r="E129" s="142" t="s">
        <v>180</v>
      </c>
      <c r="F129" s="186"/>
      <c r="G129" s="144"/>
      <c r="H129" s="188"/>
      <c r="I129" s="144"/>
      <c r="J129" s="144"/>
      <c r="K129" s="153"/>
    </row>
    <row r="130" spans="1:11" ht="24.95" customHeight="1">
      <c r="A130" s="148"/>
      <c r="B130" s="166">
        <v>5.1100000000000003</v>
      </c>
      <c r="C130" s="179" t="s">
        <v>685</v>
      </c>
      <c r="D130" s="142"/>
      <c r="E130" s="142" t="s">
        <v>180</v>
      </c>
      <c r="F130" s="190"/>
      <c r="G130" s="144"/>
      <c r="H130" s="188"/>
      <c r="I130" s="144"/>
      <c r="J130" s="144"/>
      <c r="K130" s="153"/>
    </row>
    <row r="131" spans="1:11" ht="24.95" customHeight="1">
      <c r="A131" s="148"/>
      <c r="B131" s="166"/>
      <c r="C131" s="179"/>
      <c r="D131" s="142"/>
      <c r="E131" s="142"/>
      <c r="F131" s="185"/>
      <c r="G131" s="144"/>
      <c r="H131" s="185"/>
      <c r="I131" s="144"/>
      <c r="J131" s="144"/>
      <c r="K131" s="153"/>
    </row>
    <row r="132" spans="1:11" ht="24.95" customHeight="1">
      <c r="A132" s="148"/>
      <c r="B132" s="140"/>
      <c r="C132" s="141"/>
      <c r="D132" s="142"/>
      <c r="E132" s="142"/>
      <c r="F132" s="143"/>
      <c r="G132" s="144"/>
      <c r="H132" s="143"/>
      <c r="I132" s="144"/>
      <c r="J132" s="144"/>
      <c r="K132" s="153"/>
    </row>
    <row r="133" spans="1:11" ht="24.95" customHeight="1">
      <c r="A133" s="148"/>
      <c r="B133" s="140"/>
      <c r="C133" s="149"/>
      <c r="D133" s="142"/>
      <c r="E133" s="142"/>
      <c r="F133" s="143"/>
      <c r="G133" s="144"/>
      <c r="H133" s="143"/>
      <c r="I133" s="144"/>
      <c r="J133" s="144"/>
      <c r="K133" s="153"/>
    </row>
    <row r="134" spans="1:11" ht="24.95" customHeight="1">
      <c r="A134" s="148"/>
      <c r="B134" s="140"/>
      <c r="C134" s="149"/>
      <c r="D134" s="142"/>
      <c r="E134" s="142"/>
      <c r="F134" s="143"/>
      <c r="G134" s="144"/>
      <c r="H134" s="143"/>
      <c r="I134" s="144"/>
      <c r="J134" s="144"/>
      <c r="K134" s="153"/>
    </row>
    <row r="135" spans="1:11" ht="24.95" customHeight="1">
      <c r="A135" s="148"/>
      <c r="B135" s="140"/>
      <c r="C135" s="149"/>
      <c r="D135" s="142"/>
      <c r="E135" s="142"/>
      <c r="F135" s="143"/>
      <c r="G135" s="144"/>
      <c r="H135" s="143"/>
      <c r="I135" s="144"/>
      <c r="J135" s="144"/>
      <c r="K135" s="153"/>
    </row>
    <row r="136" spans="1:11" ht="24.95" customHeight="1">
      <c r="A136" s="148"/>
      <c r="B136" s="140"/>
      <c r="C136" s="149"/>
      <c r="D136" s="142"/>
      <c r="E136" s="142"/>
      <c r="F136" s="143"/>
      <c r="G136" s="144"/>
      <c r="H136" s="143"/>
      <c r="I136" s="144"/>
      <c r="J136" s="144"/>
      <c r="K136" s="153"/>
    </row>
    <row r="137" spans="1:11" ht="24.95" customHeight="1">
      <c r="A137" s="148"/>
      <c r="B137" s="140"/>
      <c r="C137" s="149"/>
      <c r="D137" s="142"/>
      <c r="E137" s="142"/>
      <c r="F137" s="143"/>
      <c r="G137" s="144"/>
      <c r="H137" s="143"/>
      <c r="I137" s="144"/>
      <c r="J137" s="144"/>
      <c r="K137" s="153"/>
    </row>
    <row r="138" spans="1:11" ht="24.95" customHeight="1">
      <c r="A138" s="148"/>
      <c r="B138" s="140"/>
      <c r="C138" s="149"/>
      <c r="D138" s="142"/>
      <c r="E138" s="142"/>
      <c r="F138" s="143"/>
      <c r="G138" s="144"/>
      <c r="H138" s="143"/>
      <c r="I138" s="144"/>
      <c r="J138" s="144"/>
      <c r="K138" s="153"/>
    </row>
    <row r="139" spans="1:11" ht="24.95" customHeight="1">
      <c r="A139" s="148"/>
      <c r="B139" s="140"/>
      <c r="C139" s="149"/>
      <c r="D139" s="142"/>
      <c r="E139" s="142"/>
      <c r="F139" s="143"/>
      <c r="G139" s="144"/>
      <c r="H139" s="143"/>
      <c r="I139" s="144"/>
      <c r="J139" s="144"/>
      <c r="K139" s="153"/>
    </row>
    <row r="140" spans="1:11" ht="24.95" customHeight="1">
      <c r="A140" s="148"/>
      <c r="B140" s="140"/>
      <c r="C140" s="149"/>
      <c r="D140" s="142"/>
      <c r="E140" s="142"/>
      <c r="F140" s="143"/>
      <c r="G140" s="144"/>
      <c r="H140" s="143"/>
      <c r="I140" s="144"/>
      <c r="J140" s="144"/>
      <c r="K140" s="153"/>
    </row>
    <row r="141" spans="1:11" ht="24.95" customHeight="1">
      <c r="A141" s="154"/>
      <c r="B141" s="155"/>
      <c r="C141" s="156" t="str">
        <f>"รวมราคา  " &amp;   A119 &amp; C119</f>
        <v>รวมราคา  5งานระบบสื่อสาร</v>
      </c>
      <c r="D141" s="157"/>
      <c r="E141" s="157"/>
      <c r="F141" s="158"/>
      <c r="G141" s="159"/>
      <c r="H141" s="158"/>
      <c r="I141" s="159"/>
      <c r="J141" s="159"/>
      <c r="K141" s="160"/>
    </row>
    <row r="142" spans="1:11" ht="24.95" customHeight="1">
      <c r="A142" s="139">
        <v>6</v>
      </c>
      <c r="B142" s="140"/>
      <c r="C142" s="161" t="s">
        <v>693</v>
      </c>
      <c r="D142" s="142"/>
      <c r="E142" s="142"/>
      <c r="F142" s="143"/>
      <c r="G142" s="144"/>
      <c r="H142" s="143"/>
      <c r="I142" s="144"/>
      <c r="J142" s="144"/>
      <c r="K142" s="145"/>
    </row>
    <row r="143" spans="1:11" ht="24.95" customHeight="1">
      <c r="A143" s="148">
        <v>6.1</v>
      </c>
      <c r="B143" s="191" t="s">
        <v>694</v>
      </c>
      <c r="C143" s="149"/>
      <c r="D143" s="142"/>
      <c r="E143" s="164"/>
      <c r="F143" s="190"/>
      <c r="G143" s="144"/>
      <c r="H143" s="190"/>
      <c r="I143" s="144"/>
      <c r="J143" s="144"/>
      <c r="K143" s="145"/>
    </row>
    <row r="144" spans="1:11" ht="24.95" customHeight="1">
      <c r="A144" s="148"/>
      <c r="B144" s="140" t="s">
        <v>707</v>
      </c>
      <c r="C144" s="149" t="s">
        <v>695</v>
      </c>
      <c r="D144" s="189"/>
      <c r="E144" s="189" t="s">
        <v>102</v>
      </c>
      <c r="F144" s="189"/>
      <c r="G144" s="144"/>
      <c r="H144" s="189"/>
      <c r="I144" s="144"/>
      <c r="J144" s="144"/>
      <c r="K144" s="145"/>
    </row>
    <row r="145" spans="1:11" ht="24.95" customHeight="1">
      <c r="A145" s="148"/>
      <c r="B145" s="140" t="s">
        <v>708</v>
      </c>
      <c r="C145" s="149" t="s">
        <v>696</v>
      </c>
      <c r="D145" s="189"/>
      <c r="E145" s="189" t="s">
        <v>181</v>
      </c>
      <c r="F145" s="189"/>
      <c r="G145" s="144"/>
      <c r="H145" s="189"/>
      <c r="I145" s="144"/>
      <c r="J145" s="144"/>
      <c r="K145" s="145"/>
    </row>
    <row r="146" spans="1:11" ht="24.95" customHeight="1">
      <c r="A146" s="148"/>
      <c r="B146" s="140" t="s">
        <v>709</v>
      </c>
      <c r="C146" s="149" t="s">
        <v>697</v>
      </c>
      <c r="D146" s="189"/>
      <c r="E146" s="189" t="s">
        <v>701</v>
      </c>
      <c r="F146" s="189"/>
      <c r="G146" s="144"/>
      <c r="H146" s="189"/>
      <c r="I146" s="144"/>
      <c r="J146" s="144"/>
      <c r="K146" s="145"/>
    </row>
    <row r="147" spans="1:11" ht="24.95" customHeight="1">
      <c r="A147" s="148"/>
      <c r="B147" s="140" t="s">
        <v>710</v>
      </c>
      <c r="C147" s="149" t="s">
        <v>698</v>
      </c>
      <c r="D147" s="189"/>
      <c r="E147" s="189" t="s">
        <v>701</v>
      </c>
      <c r="F147" s="189"/>
      <c r="G147" s="144"/>
      <c r="H147" s="189"/>
      <c r="I147" s="144"/>
      <c r="J147" s="144"/>
      <c r="K147" s="145"/>
    </row>
    <row r="148" spans="1:11" ht="24.95" customHeight="1">
      <c r="A148" s="148"/>
      <c r="B148" s="140" t="s">
        <v>711</v>
      </c>
      <c r="C148" s="149" t="s">
        <v>699</v>
      </c>
      <c r="D148" s="189"/>
      <c r="E148" s="189" t="s">
        <v>702</v>
      </c>
      <c r="F148" s="189"/>
      <c r="G148" s="144"/>
      <c r="H148" s="189"/>
      <c r="I148" s="144"/>
      <c r="J148" s="144"/>
      <c r="K148" s="145"/>
    </row>
    <row r="149" spans="1:11" ht="24.95" customHeight="1">
      <c r="A149" s="148"/>
      <c r="B149" s="140" t="s">
        <v>744</v>
      </c>
      <c r="C149" s="149" t="s">
        <v>700</v>
      </c>
      <c r="D149" s="189"/>
      <c r="E149" s="189" t="s">
        <v>702</v>
      </c>
      <c r="F149" s="189"/>
      <c r="G149" s="144"/>
      <c r="H149" s="189"/>
      <c r="I149" s="144"/>
      <c r="J149" s="144"/>
      <c r="K149" s="145"/>
    </row>
    <row r="150" spans="1:11" ht="24.95" customHeight="1">
      <c r="A150" s="148"/>
      <c r="B150" s="140" t="s">
        <v>774</v>
      </c>
      <c r="C150" s="149" t="s">
        <v>773</v>
      </c>
      <c r="D150" s="189"/>
      <c r="E150" s="189" t="s">
        <v>0</v>
      </c>
      <c r="F150" s="189"/>
      <c r="G150" s="144"/>
      <c r="H150" s="189"/>
      <c r="I150" s="144"/>
      <c r="J150" s="144"/>
      <c r="K150" s="153"/>
    </row>
    <row r="151" spans="1:11" ht="24.95" customHeight="1">
      <c r="A151" s="148">
        <v>6.2</v>
      </c>
      <c r="B151" s="222" t="s">
        <v>703</v>
      </c>
      <c r="C151" s="149"/>
      <c r="D151" s="189"/>
      <c r="E151" s="189"/>
      <c r="F151" s="189"/>
      <c r="G151" s="144"/>
      <c r="H151" s="190"/>
      <c r="I151" s="144"/>
      <c r="J151" s="144"/>
      <c r="K151" s="153"/>
    </row>
    <row r="152" spans="1:11" ht="24.95" customHeight="1">
      <c r="A152" s="148"/>
      <c r="B152" s="140" t="s">
        <v>712</v>
      </c>
      <c r="C152" s="149" t="s">
        <v>704</v>
      </c>
      <c r="D152" s="189"/>
      <c r="E152" s="189" t="s">
        <v>102</v>
      </c>
      <c r="F152" s="189"/>
      <c r="G152" s="144"/>
      <c r="H152" s="189"/>
      <c r="I152" s="144"/>
      <c r="J152" s="144"/>
      <c r="K152" s="153"/>
    </row>
    <row r="153" spans="1:11" ht="24.95" customHeight="1">
      <c r="A153" s="148"/>
      <c r="B153" s="140" t="s">
        <v>713</v>
      </c>
      <c r="C153" s="149" t="s">
        <v>705</v>
      </c>
      <c r="D153" s="189"/>
      <c r="E153" s="189" t="s">
        <v>102</v>
      </c>
      <c r="F153" s="189"/>
      <c r="G153" s="144"/>
      <c r="H153" s="189"/>
      <c r="I153" s="144"/>
      <c r="J153" s="144"/>
      <c r="K153" s="153"/>
    </row>
    <row r="154" spans="1:11" ht="24.95" customHeight="1">
      <c r="A154" s="148"/>
      <c r="B154" s="140" t="s">
        <v>714</v>
      </c>
      <c r="C154" s="149" t="s">
        <v>773</v>
      </c>
      <c r="D154" s="189"/>
      <c r="E154" s="189" t="s">
        <v>0</v>
      </c>
      <c r="F154" s="189"/>
      <c r="G154" s="144"/>
      <c r="H154" s="189"/>
      <c r="I154" s="144"/>
      <c r="J154" s="144"/>
      <c r="K154" s="153"/>
    </row>
    <row r="155" spans="1:11" ht="24.95" customHeight="1">
      <c r="A155" s="148"/>
      <c r="B155" s="140"/>
      <c r="C155" s="149"/>
      <c r="D155" s="189"/>
      <c r="E155" s="189"/>
      <c r="F155" s="189"/>
      <c r="G155" s="144"/>
      <c r="H155" s="189"/>
      <c r="I155" s="144"/>
      <c r="J155" s="144"/>
      <c r="K155" s="153"/>
    </row>
    <row r="156" spans="1:11" ht="24.95" customHeight="1">
      <c r="A156" s="148"/>
      <c r="B156" s="222"/>
      <c r="C156" s="149"/>
      <c r="D156" s="189"/>
      <c r="E156" s="189"/>
      <c r="F156" s="189"/>
      <c r="G156" s="144"/>
      <c r="H156" s="190"/>
      <c r="I156" s="144"/>
      <c r="J156" s="144"/>
      <c r="K156" s="153"/>
    </row>
    <row r="157" spans="1:11" ht="24.95" customHeight="1">
      <c r="A157" s="148"/>
      <c r="B157" s="140"/>
      <c r="C157" s="149"/>
      <c r="D157" s="189"/>
      <c r="E157" s="189"/>
      <c r="F157" s="189"/>
      <c r="G157" s="144"/>
      <c r="H157" s="189"/>
      <c r="I157" s="144"/>
      <c r="J157" s="144"/>
      <c r="K157" s="153"/>
    </row>
    <row r="158" spans="1:11" ht="24.95" customHeight="1">
      <c r="A158" s="148"/>
      <c r="B158" s="140"/>
      <c r="C158" s="149"/>
      <c r="D158" s="189"/>
      <c r="E158" s="189"/>
      <c r="F158" s="189"/>
      <c r="G158" s="144"/>
      <c r="H158" s="189"/>
      <c r="I158" s="144"/>
      <c r="J158" s="144"/>
      <c r="K158" s="153"/>
    </row>
    <row r="159" spans="1:11" ht="24.95" customHeight="1">
      <c r="A159" s="148"/>
      <c r="B159" s="140"/>
      <c r="C159" s="149"/>
      <c r="D159" s="189"/>
      <c r="E159" s="189"/>
      <c r="F159" s="189"/>
      <c r="G159" s="144"/>
      <c r="H159" s="189"/>
      <c r="I159" s="144"/>
      <c r="J159" s="144"/>
      <c r="K159" s="153"/>
    </row>
    <row r="160" spans="1:11" ht="24.95" customHeight="1">
      <c r="A160" s="148"/>
      <c r="B160" s="140"/>
      <c r="C160" s="149"/>
      <c r="D160" s="189"/>
      <c r="E160" s="189"/>
      <c r="F160" s="189"/>
      <c r="G160" s="144"/>
      <c r="H160" s="189"/>
      <c r="I160" s="144"/>
      <c r="J160" s="144"/>
      <c r="K160" s="153"/>
    </row>
    <row r="161" spans="1:11" ht="24.95" customHeight="1">
      <c r="A161" s="148"/>
      <c r="B161" s="140"/>
      <c r="C161" s="149"/>
      <c r="D161" s="142"/>
      <c r="E161" s="142"/>
      <c r="F161" s="143"/>
      <c r="G161" s="144"/>
      <c r="H161" s="143"/>
      <c r="I161" s="144"/>
      <c r="J161" s="144"/>
      <c r="K161" s="153"/>
    </row>
    <row r="162" spans="1:11" ht="24.95" customHeight="1">
      <c r="A162" s="148"/>
      <c r="B162" s="140"/>
      <c r="C162" s="149"/>
      <c r="D162" s="142"/>
      <c r="E162" s="142"/>
      <c r="F162" s="143"/>
      <c r="G162" s="144"/>
      <c r="H162" s="143"/>
      <c r="I162" s="144"/>
      <c r="J162" s="144"/>
      <c r="K162" s="153"/>
    </row>
    <row r="163" spans="1:11" ht="24.95" customHeight="1">
      <c r="A163" s="154"/>
      <c r="B163" s="155"/>
      <c r="C163" s="156" t="str">
        <f>"รวมราคา  " &amp;   A143 &amp; B143</f>
        <v>รวมราคา  6.1ระบบสื่อสาร LAN</v>
      </c>
      <c r="D163" s="157"/>
      <c r="E163" s="157"/>
      <c r="F163" s="158"/>
      <c r="G163" s="159"/>
      <c r="H163" s="158"/>
      <c r="I163" s="159"/>
      <c r="J163" s="159"/>
      <c r="K163" s="160"/>
    </row>
    <row r="164" spans="1:11" ht="24.95" customHeight="1">
      <c r="A164" s="139">
        <v>7</v>
      </c>
      <c r="B164" s="140"/>
      <c r="C164" s="161" t="s">
        <v>693</v>
      </c>
      <c r="D164" s="142"/>
      <c r="E164" s="142"/>
      <c r="F164" s="143"/>
      <c r="G164" s="144"/>
      <c r="H164" s="143"/>
      <c r="I164" s="144"/>
      <c r="J164" s="144"/>
      <c r="K164" s="145"/>
    </row>
    <row r="165" spans="1:11" ht="24.95" customHeight="1">
      <c r="A165" s="148">
        <v>7.1</v>
      </c>
      <c r="B165" s="200" t="s">
        <v>706</v>
      </c>
      <c r="C165" s="180"/>
      <c r="D165" s="142"/>
      <c r="E165" s="164"/>
      <c r="F165" s="190"/>
      <c r="G165" s="144"/>
      <c r="H165" s="190"/>
      <c r="I165" s="144"/>
      <c r="J165" s="144"/>
      <c r="K165" s="145"/>
    </row>
    <row r="166" spans="1:11" ht="24.95" customHeight="1">
      <c r="A166" s="148"/>
      <c r="B166" s="140" t="s">
        <v>745</v>
      </c>
      <c r="C166" s="149" t="s">
        <v>695</v>
      </c>
      <c r="D166" s="144"/>
      <c r="E166" s="144" t="s">
        <v>102</v>
      </c>
      <c r="F166" s="144"/>
      <c r="G166" s="144"/>
      <c r="H166" s="144"/>
      <c r="I166" s="144"/>
      <c r="J166" s="144"/>
      <c r="K166" s="145"/>
    </row>
    <row r="167" spans="1:11" ht="24.95" customHeight="1">
      <c r="A167" s="148"/>
      <c r="B167" s="140" t="s">
        <v>746</v>
      </c>
      <c r="C167" s="149" t="s">
        <v>696</v>
      </c>
      <c r="D167" s="144"/>
      <c r="E167" s="144" t="s">
        <v>181</v>
      </c>
      <c r="F167" s="144"/>
      <c r="G167" s="144"/>
      <c r="H167" s="144"/>
      <c r="I167" s="144"/>
      <c r="J167" s="144"/>
      <c r="K167" s="145"/>
    </row>
    <row r="168" spans="1:11" ht="24.95" customHeight="1">
      <c r="A168" s="148"/>
      <c r="B168" s="140" t="s">
        <v>747</v>
      </c>
      <c r="C168" s="149" t="s">
        <v>697</v>
      </c>
      <c r="D168" s="144"/>
      <c r="E168" s="144" t="s">
        <v>701</v>
      </c>
      <c r="F168" s="144"/>
      <c r="G168" s="144"/>
      <c r="H168" s="144"/>
      <c r="I168" s="144"/>
      <c r="J168" s="144"/>
      <c r="K168" s="145"/>
    </row>
    <row r="169" spans="1:11" ht="24.95" customHeight="1">
      <c r="A169" s="148"/>
      <c r="B169" s="140" t="s">
        <v>748</v>
      </c>
      <c r="C169" s="149" t="s">
        <v>698</v>
      </c>
      <c r="D169" s="144"/>
      <c r="E169" s="144" t="s">
        <v>181</v>
      </c>
      <c r="F169" s="144"/>
      <c r="G169" s="144"/>
      <c r="H169" s="144"/>
      <c r="I169" s="144"/>
      <c r="J169" s="144"/>
      <c r="K169" s="145"/>
    </row>
    <row r="170" spans="1:11" ht="24.95" customHeight="1">
      <c r="A170" s="148"/>
      <c r="B170" s="140" t="s">
        <v>749</v>
      </c>
      <c r="C170" s="149" t="s">
        <v>699</v>
      </c>
      <c r="D170" s="144"/>
      <c r="E170" s="144" t="s">
        <v>702</v>
      </c>
      <c r="F170" s="144"/>
      <c r="G170" s="144"/>
      <c r="H170" s="144"/>
      <c r="I170" s="144"/>
      <c r="J170" s="144"/>
      <c r="K170" s="145"/>
    </row>
    <row r="171" spans="1:11" ht="24.95" customHeight="1">
      <c r="A171" s="148"/>
      <c r="B171" s="140" t="s">
        <v>775</v>
      </c>
      <c r="C171" s="149" t="s">
        <v>773</v>
      </c>
      <c r="D171" s="189"/>
      <c r="E171" s="189" t="s">
        <v>0</v>
      </c>
      <c r="F171" s="189"/>
      <c r="G171" s="144"/>
      <c r="H171" s="189"/>
      <c r="I171" s="144"/>
      <c r="J171" s="144"/>
      <c r="K171" s="145"/>
    </row>
    <row r="172" spans="1:11" ht="24.95" customHeight="1">
      <c r="A172" s="148">
        <v>7.2</v>
      </c>
      <c r="B172" s="200" t="s">
        <v>703</v>
      </c>
      <c r="C172" s="149"/>
      <c r="D172" s="189"/>
      <c r="E172" s="189"/>
      <c r="F172" s="189"/>
      <c r="G172" s="144"/>
      <c r="H172" s="190"/>
      <c r="I172" s="144"/>
      <c r="J172" s="144"/>
      <c r="K172" s="153"/>
    </row>
    <row r="173" spans="1:11" ht="24.95" customHeight="1">
      <c r="A173" s="148"/>
      <c r="B173" s="140" t="s">
        <v>750</v>
      </c>
      <c r="C173" s="149" t="s">
        <v>704</v>
      </c>
      <c r="D173" s="144"/>
      <c r="E173" s="144" t="s">
        <v>102</v>
      </c>
      <c r="F173" s="144"/>
      <c r="G173" s="144"/>
      <c r="H173" s="144"/>
      <c r="I173" s="144"/>
      <c r="J173" s="144"/>
      <c r="K173" s="153"/>
    </row>
    <row r="174" spans="1:11" ht="24.95" customHeight="1">
      <c r="A174" s="148"/>
      <c r="B174" s="140" t="s">
        <v>751</v>
      </c>
      <c r="C174" s="149" t="s">
        <v>773</v>
      </c>
      <c r="D174" s="189"/>
      <c r="E174" s="189" t="s">
        <v>0</v>
      </c>
      <c r="F174" s="189"/>
      <c r="G174" s="144"/>
      <c r="H174" s="189"/>
      <c r="I174" s="144"/>
      <c r="J174" s="144"/>
      <c r="K174" s="153"/>
    </row>
    <row r="175" spans="1:11" ht="24.95" customHeight="1">
      <c r="A175" s="148"/>
      <c r="B175" s="140"/>
      <c r="C175" s="149"/>
      <c r="D175" s="144"/>
      <c r="E175" s="144"/>
      <c r="F175" s="144"/>
      <c r="G175" s="144"/>
      <c r="H175" s="144"/>
      <c r="I175" s="144"/>
      <c r="J175" s="144"/>
      <c r="K175" s="153"/>
    </row>
    <row r="176" spans="1:11" ht="24.95" customHeight="1">
      <c r="A176" s="148"/>
      <c r="B176" s="140"/>
      <c r="C176" s="149"/>
      <c r="D176" s="189"/>
      <c r="E176" s="189"/>
      <c r="F176" s="190"/>
      <c r="G176" s="144"/>
      <c r="H176" s="189"/>
      <c r="I176" s="144"/>
      <c r="J176" s="144"/>
      <c r="K176" s="153"/>
    </row>
    <row r="177" spans="1:11" ht="24.95" customHeight="1">
      <c r="A177" s="148"/>
      <c r="B177" s="140"/>
      <c r="C177" s="149"/>
      <c r="D177" s="142"/>
      <c r="E177" s="142"/>
      <c r="F177" s="143"/>
      <c r="G177" s="144"/>
      <c r="H177" s="189"/>
      <c r="I177" s="144"/>
      <c r="J177" s="144"/>
      <c r="K177" s="153"/>
    </row>
    <row r="178" spans="1:11" ht="24.95" customHeight="1">
      <c r="A178" s="148"/>
      <c r="B178" s="140"/>
      <c r="C178" s="149"/>
      <c r="D178" s="142"/>
      <c r="E178" s="142"/>
      <c r="F178" s="143"/>
      <c r="G178" s="144"/>
      <c r="H178" s="143"/>
      <c r="I178" s="144"/>
      <c r="J178" s="144"/>
      <c r="K178" s="153"/>
    </row>
    <row r="179" spans="1:11" ht="24.95" customHeight="1">
      <c r="A179" s="148"/>
      <c r="B179" s="140"/>
      <c r="C179" s="149"/>
      <c r="D179" s="142"/>
      <c r="E179" s="142"/>
      <c r="F179" s="143"/>
      <c r="G179" s="144"/>
      <c r="H179" s="143"/>
      <c r="I179" s="144"/>
      <c r="J179" s="144"/>
      <c r="K179" s="153"/>
    </row>
    <row r="180" spans="1:11" ht="24.95" customHeight="1">
      <c r="A180" s="148"/>
      <c r="B180" s="140"/>
      <c r="C180" s="149"/>
      <c r="D180" s="142"/>
      <c r="E180" s="142"/>
      <c r="F180" s="143"/>
      <c r="G180" s="144"/>
      <c r="H180" s="143"/>
      <c r="I180" s="144"/>
      <c r="J180" s="144"/>
      <c r="K180" s="153"/>
    </row>
    <row r="181" spans="1:11" ht="24.95" customHeight="1">
      <c r="A181" s="148"/>
      <c r="B181" s="140"/>
      <c r="C181" s="149"/>
      <c r="D181" s="142"/>
      <c r="E181" s="142"/>
      <c r="F181" s="143"/>
      <c r="G181" s="144"/>
      <c r="H181" s="143"/>
      <c r="I181" s="144"/>
      <c r="J181" s="144"/>
      <c r="K181" s="153"/>
    </row>
    <row r="182" spans="1:11" ht="24.95" customHeight="1">
      <c r="A182" s="148"/>
      <c r="B182" s="140"/>
      <c r="C182" s="149"/>
      <c r="D182" s="142"/>
      <c r="E182" s="142"/>
      <c r="F182" s="143"/>
      <c r="G182" s="144"/>
      <c r="H182" s="143"/>
      <c r="I182" s="144"/>
      <c r="J182" s="144"/>
      <c r="K182" s="153"/>
    </row>
    <row r="183" spans="1:11" ht="24.95" customHeight="1">
      <c r="A183" s="148"/>
      <c r="B183" s="140"/>
      <c r="C183" s="149"/>
      <c r="D183" s="142"/>
      <c r="E183" s="142"/>
      <c r="F183" s="143"/>
      <c r="G183" s="144"/>
      <c r="H183" s="143"/>
      <c r="I183" s="144"/>
      <c r="J183" s="144"/>
      <c r="K183" s="153"/>
    </row>
    <row r="184" spans="1:11" ht="24.95" customHeight="1">
      <c r="A184" s="148"/>
      <c r="B184" s="140"/>
      <c r="C184" s="149"/>
      <c r="D184" s="142"/>
      <c r="E184" s="142"/>
      <c r="F184" s="143"/>
      <c r="G184" s="144"/>
      <c r="H184" s="143"/>
      <c r="I184" s="144"/>
      <c r="J184" s="144"/>
      <c r="K184" s="153"/>
    </row>
    <row r="185" spans="1:11" ht="24.95" customHeight="1">
      <c r="A185" s="154"/>
      <c r="B185" s="155"/>
      <c r="C185" s="156" t="str">
        <f>"รวมราคา  " &amp;   A165 &amp; B165</f>
        <v>รวมราคา  7.1ระบบกล้องวงจรปิด</v>
      </c>
      <c r="D185" s="157"/>
      <c r="E185" s="157"/>
      <c r="F185" s="158"/>
      <c r="G185" s="159"/>
      <c r="H185" s="158"/>
      <c r="I185" s="159"/>
      <c r="J185" s="159"/>
      <c r="K185" s="160"/>
    </row>
  </sheetData>
  <mergeCells count="7">
    <mergeCell ref="A1:K1"/>
    <mergeCell ref="I6:J6"/>
    <mergeCell ref="C7:C8"/>
    <mergeCell ref="D7:E7"/>
    <mergeCell ref="F7:G7"/>
    <mergeCell ref="H7:I7"/>
    <mergeCell ref="K7:K8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4" fitToHeight="0" orientation="landscape" r:id="rId1"/>
  <headerFooter alignWithMargins="0">
    <oddHeader>&amp;Rแบบ ปร. 4   แผ่นที่  &amp;P   /  &amp;N   แผ่น</oddHeader>
  </headerFooter>
  <rowBreaks count="5" manualBreakCount="5">
    <brk id="74" max="16" man="1"/>
    <brk id="96" max="16" man="1"/>
    <brk id="118" max="16" man="1"/>
    <brk id="141" max="16" man="1"/>
    <brk id="163" max="1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6"/>
  <sheetViews>
    <sheetView showGridLines="0" view="pageBreakPreview" zoomScale="85" zoomScaleNormal="55" zoomScaleSheetLayoutView="85" zoomScalePageLayoutView="30" workbookViewId="0">
      <selection activeCell="H18" sqref="H18"/>
    </sheetView>
  </sheetViews>
  <sheetFormatPr defaultRowHeight="24.95" customHeight="1"/>
  <cols>
    <col min="1" max="1" width="6.140625" style="147" customWidth="1"/>
    <col min="2" max="2" width="5" style="168" customWidth="1"/>
    <col min="3" max="3" width="65" style="122" bestFit="1" customWidth="1"/>
    <col min="4" max="4" width="12.42578125" style="147" customWidth="1"/>
    <col min="5" max="5" width="7.28515625" style="169" customWidth="1"/>
    <col min="6" max="6" width="12.85546875" style="147" customWidth="1"/>
    <col min="7" max="7" width="24.42578125" style="170" customWidth="1"/>
    <col min="8" max="8" width="13" style="170" customWidth="1"/>
    <col min="9" max="9" width="13.5703125" style="147" customWidth="1"/>
    <col min="10" max="10" width="22" style="170" bestFit="1" customWidth="1"/>
    <col min="11" max="11" width="21.5703125" style="147" customWidth="1"/>
    <col min="12" max="12" width="12.28515625" style="147" customWidth="1"/>
    <col min="13" max="16384" width="9.140625" style="147"/>
  </cols>
  <sheetData>
    <row r="1" spans="1:12" s="111" customFormat="1" ht="23.25" thickBot="1">
      <c r="A1" s="280" t="s">
        <v>608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2" s="111" customFormat="1" ht="22.5" customHeight="1">
      <c r="A2" s="112" t="s">
        <v>539</v>
      </c>
      <c r="B2" s="113"/>
      <c r="C2" s="114"/>
      <c r="D2" s="115"/>
      <c r="E2" s="116"/>
      <c r="F2" s="116"/>
      <c r="H2" s="116"/>
      <c r="I2" s="114"/>
      <c r="J2" s="114"/>
      <c r="K2" s="117"/>
    </row>
    <row r="3" spans="1:12" s="111" customFormat="1" ht="22.5">
      <c r="A3" s="115" t="s">
        <v>764</v>
      </c>
      <c r="B3" s="118"/>
      <c r="C3" s="119"/>
      <c r="D3" s="115"/>
      <c r="E3" s="120"/>
      <c r="F3" s="120"/>
      <c r="G3" s="122"/>
      <c r="H3" s="122"/>
      <c r="I3" s="123"/>
      <c r="J3" s="122"/>
      <c r="K3" s="124"/>
    </row>
    <row r="4" spans="1:12" s="111" customFormat="1" ht="22.5">
      <c r="A4" s="115" t="s">
        <v>540</v>
      </c>
      <c r="B4" s="118"/>
      <c r="C4" s="119"/>
      <c r="E4" s="120"/>
      <c r="F4" s="120"/>
      <c r="G4" s="122"/>
      <c r="H4" s="122"/>
      <c r="I4" s="123"/>
      <c r="J4" s="122"/>
      <c r="K4" s="124"/>
    </row>
    <row r="5" spans="1:12" s="111" customFormat="1" ht="22.5">
      <c r="A5" s="115" t="s">
        <v>598</v>
      </c>
      <c r="B5" s="118"/>
      <c r="C5" s="119"/>
      <c r="D5" s="115"/>
      <c r="E5" s="120"/>
      <c r="F5" s="120"/>
      <c r="G5" s="122"/>
      <c r="H5" s="122"/>
      <c r="I5" s="123"/>
      <c r="J5" s="122"/>
      <c r="K5" s="124"/>
    </row>
    <row r="6" spans="1:12" s="111" customFormat="1" ht="22.5">
      <c r="A6" s="125" t="s">
        <v>776</v>
      </c>
      <c r="B6" s="126"/>
      <c r="C6" s="127"/>
      <c r="G6" s="121"/>
      <c r="H6" s="215" t="s">
        <v>541</v>
      </c>
      <c r="I6" s="292"/>
      <c r="J6" s="292"/>
      <c r="K6" s="130" t="s">
        <v>604</v>
      </c>
    </row>
    <row r="7" spans="1:12" s="134" customFormat="1" ht="24.95" customHeight="1">
      <c r="A7" s="131" t="s">
        <v>8</v>
      </c>
      <c r="B7" s="132"/>
      <c r="C7" s="282" t="s">
        <v>0</v>
      </c>
      <c r="D7" s="284" t="s">
        <v>10</v>
      </c>
      <c r="E7" s="285"/>
      <c r="F7" s="293" t="s">
        <v>615</v>
      </c>
      <c r="G7" s="294"/>
      <c r="H7" s="293" t="s">
        <v>617</v>
      </c>
      <c r="I7" s="294"/>
      <c r="J7" s="218" t="s">
        <v>4</v>
      </c>
      <c r="K7" s="286" t="s">
        <v>12</v>
      </c>
    </row>
    <row r="8" spans="1:12" s="134" customFormat="1" ht="24.95" customHeight="1">
      <c r="A8" s="135" t="s">
        <v>9</v>
      </c>
      <c r="B8" s="136"/>
      <c r="C8" s="283"/>
      <c r="D8" s="137" t="s">
        <v>1</v>
      </c>
      <c r="E8" s="138" t="s">
        <v>2</v>
      </c>
      <c r="F8" s="219" t="s">
        <v>616</v>
      </c>
      <c r="G8" s="220" t="s">
        <v>21</v>
      </c>
      <c r="H8" s="219" t="s">
        <v>616</v>
      </c>
      <c r="I8" s="220" t="s">
        <v>21</v>
      </c>
      <c r="J8" s="219" t="s">
        <v>618</v>
      </c>
      <c r="K8" s="287"/>
    </row>
    <row r="9" spans="1:12" ht="24.95" customHeight="1">
      <c r="A9" s="139"/>
      <c r="B9" s="290" t="s">
        <v>614</v>
      </c>
      <c r="C9" s="291"/>
      <c r="D9" s="142"/>
      <c r="E9" s="142"/>
      <c r="F9" s="216"/>
      <c r="G9" s="217"/>
      <c r="H9" s="216"/>
      <c r="I9" s="217"/>
      <c r="J9" s="217"/>
      <c r="K9" s="145"/>
      <c r="L9" s="146"/>
    </row>
    <row r="10" spans="1:12" ht="24.95" customHeight="1">
      <c r="A10" s="148">
        <v>1</v>
      </c>
      <c r="B10" s="288" t="s">
        <v>619</v>
      </c>
      <c r="C10" s="289"/>
      <c r="D10" s="150"/>
      <c r="E10" s="151"/>
      <c r="F10" s="143"/>
      <c r="G10" s="144"/>
      <c r="H10" s="143"/>
      <c r="I10" s="144"/>
      <c r="J10" s="144"/>
      <c r="K10" s="145"/>
      <c r="L10" s="146"/>
    </row>
    <row r="11" spans="1:12" ht="24.95" customHeight="1">
      <c r="A11" s="148">
        <v>2</v>
      </c>
      <c r="B11" s="288" t="s">
        <v>625</v>
      </c>
      <c r="C11" s="289"/>
      <c r="D11" s="150"/>
      <c r="E11" s="151"/>
      <c r="F11" s="143"/>
      <c r="G11" s="144"/>
      <c r="H11" s="143"/>
      <c r="I11" s="144"/>
      <c r="J11" s="144"/>
      <c r="K11" s="145"/>
      <c r="L11" s="146"/>
    </row>
    <row r="12" spans="1:12" ht="24.95" customHeight="1">
      <c r="A12" s="148">
        <v>3</v>
      </c>
      <c r="B12" s="288" t="str">
        <f>C74</f>
        <v>งานเครื่องปรับอากาศ แบบแยกส่วน</v>
      </c>
      <c r="C12" s="289"/>
      <c r="D12" s="142"/>
      <c r="E12" s="142"/>
      <c r="F12" s="143"/>
      <c r="G12" s="144"/>
      <c r="H12" s="143"/>
      <c r="I12" s="144"/>
      <c r="J12" s="144"/>
      <c r="K12" s="145"/>
      <c r="L12" s="146"/>
    </row>
    <row r="13" spans="1:12" ht="24.95" customHeight="1">
      <c r="A13" s="148">
        <v>4</v>
      </c>
      <c r="B13" s="288" t="str">
        <f>C95</f>
        <v>งานมู่ลี่อลูมิเนียม</v>
      </c>
      <c r="C13" s="289"/>
      <c r="D13" s="142"/>
      <c r="E13" s="142"/>
      <c r="F13" s="143"/>
      <c r="G13" s="144"/>
      <c r="H13" s="143"/>
      <c r="I13" s="144"/>
      <c r="J13" s="144"/>
      <c r="K13" s="145"/>
      <c r="L13" s="146"/>
    </row>
    <row r="14" spans="1:12" ht="24.95" customHeight="1">
      <c r="A14" s="148">
        <v>5</v>
      </c>
      <c r="B14" s="288" t="str">
        <f>C116</f>
        <v>งานระบบสารสนเทศ</v>
      </c>
      <c r="C14" s="289"/>
      <c r="D14" s="142"/>
      <c r="E14" s="142"/>
      <c r="F14" s="143"/>
      <c r="G14" s="144"/>
      <c r="H14" s="144"/>
      <c r="I14" s="144"/>
      <c r="J14" s="144"/>
      <c r="K14" s="153"/>
      <c r="L14" s="146"/>
    </row>
    <row r="15" spans="1:12" ht="24.95" customHeight="1">
      <c r="A15" s="148"/>
      <c r="B15" s="140"/>
      <c r="C15" s="149"/>
      <c r="D15" s="142"/>
      <c r="E15" s="142"/>
      <c r="F15" s="143"/>
      <c r="G15" s="144"/>
      <c r="H15" s="143"/>
      <c r="I15" s="144"/>
      <c r="J15" s="144"/>
      <c r="K15" s="153"/>
      <c r="L15" s="146"/>
    </row>
    <row r="16" spans="1:12" ht="24.95" customHeight="1">
      <c r="A16" s="148"/>
      <c r="B16" s="140"/>
      <c r="C16" s="149"/>
      <c r="D16" s="142"/>
      <c r="E16" s="142"/>
      <c r="F16" s="143"/>
      <c r="G16" s="144"/>
      <c r="H16" s="143"/>
      <c r="I16" s="144"/>
      <c r="J16" s="144"/>
      <c r="K16" s="153"/>
      <c r="L16" s="146"/>
    </row>
    <row r="17" spans="1:14" ht="24.95" customHeight="1">
      <c r="A17" s="148"/>
      <c r="B17" s="140"/>
      <c r="C17" s="149"/>
      <c r="D17" s="142"/>
      <c r="E17" s="142"/>
      <c r="F17" s="143"/>
      <c r="G17" s="144"/>
      <c r="H17" s="143"/>
      <c r="I17" s="144"/>
      <c r="J17" s="144"/>
      <c r="K17" s="153"/>
      <c r="L17" s="146"/>
    </row>
    <row r="18" spans="1:14" ht="24.95" customHeight="1">
      <c r="A18" s="148"/>
      <c r="B18" s="140"/>
      <c r="C18" s="149"/>
      <c r="D18" s="142"/>
      <c r="E18" s="142"/>
      <c r="F18" s="143"/>
      <c r="G18" s="144"/>
      <c r="H18" s="143"/>
      <c r="I18" s="144"/>
      <c r="J18" s="144"/>
      <c r="K18" s="153"/>
      <c r="L18" s="146"/>
    </row>
    <row r="19" spans="1:14" ht="24.95" customHeight="1">
      <c r="A19" s="148"/>
      <c r="B19" s="140"/>
      <c r="C19" s="149"/>
      <c r="D19" s="142"/>
      <c r="E19" s="142"/>
      <c r="F19" s="143"/>
      <c r="G19" s="144"/>
      <c r="H19" s="143"/>
      <c r="I19" s="144"/>
      <c r="J19" s="144"/>
      <c r="K19" s="153"/>
      <c r="L19" s="146"/>
    </row>
    <row r="20" spans="1:14" ht="24.95" customHeight="1">
      <c r="A20" s="148"/>
      <c r="B20" s="140"/>
      <c r="C20" s="149"/>
      <c r="D20" s="142"/>
      <c r="E20" s="142"/>
      <c r="F20" s="143"/>
      <c r="G20" s="144"/>
      <c r="H20" s="143"/>
      <c r="I20" s="144"/>
      <c r="J20" s="144"/>
      <c r="K20" s="153"/>
      <c r="L20" s="146"/>
    </row>
    <row r="21" spans="1:14" ht="24.95" customHeight="1">
      <c r="A21" s="148"/>
      <c r="B21" s="140"/>
      <c r="C21" s="149"/>
      <c r="D21" s="142"/>
      <c r="E21" s="142"/>
      <c r="F21" s="143"/>
      <c r="G21" s="144"/>
      <c r="H21" s="143"/>
      <c r="I21" s="144"/>
      <c r="J21" s="144"/>
      <c r="K21" s="153"/>
      <c r="L21" s="146"/>
    </row>
    <row r="22" spans="1:14" ht="24.95" customHeight="1">
      <c r="A22" s="148"/>
      <c r="B22" s="140"/>
      <c r="C22" s="149"/>
      <c r="D22" s="142"/>
      <c r="E22" s="142"/>
      <c r="F22" s="143"/>
      <c r="G22" s="144"/>
      <c r="H22" s="143"/>
      <c r="I22" s="144"/>
      <c r="J22" s="144"/>
      <c r="K22" s="153"/>
      <c r="L22" s="146"/>
    </row>
    <row r="23" spans="1:14" ht="24.95" customHeight="1">
      <c r="A23" s="148"/>
      <c r="B23" s="140"/>
      <c r="C23" s="149"/>
      <c r="D23" s="142"/>
      <c r="E23" s="142"/>
      <c r="F23" s="143"/>
      <c r="G23" s="144"/>
      <c r="H23" s="143"/>
      <c r="I23" s="144"/>
      <c r="J23" s="144"/>
      <c r="K23" s="153"/>
      <c r="L23" s="146"/>
    </row>
    <row r="24" spans="1:14" ht="24.95" customHeight="1">
      <c r="A24" s="148"/>
      <c r="B24" s="140"/>
      <c r="C24" s="149"/>
      <c r="D24" s="142"/>
      <c r="E24" s="142"/>
      <c r="F24" s="143"/>
      <c r="G24" s="144"/>
      <c r="H24" s="143"/>
      <c r="I24" s="144"/>
      <c r="J24" s="144"/>
      <c r="K24" s="153"/>
      <c r="L24" s="146"/>
    </row>
    <row r="25" spans="1:14" ht="24.95" customHeight="1">
      <c r="A25" s="148"/>
      <c r="B25" s="140"/>
      <c r="C25" s="149"/>
      <c r="D25" s="142"/>
      <c r="E25" s="142"/>
      <c r="F25" s="143"/>
      <c r="G25" s="144"/>
      <c r="H25" s="143"/>
      <c r="I25" s="144"/>
      <c r="J25" s="144"/>
      <c r="K25" s="153"/>
      <c r="L25" s="146"/>
    </row>
    <row r="26" spans="1:14" ht="24.95" customHeight="1">
      <c r="A26" s="148"/>
      <c r="B26" s="140"/>
      <c r="C26" s="149"/>
      <c r="D26" s="142"/>
      <c r="E26" s="142"/>
      <c r="F26" s="143"/>
      <c r="G26" s="144"/>
      <c r="H26" s="143"/>
      <c r="I26" s="144"/>
      <c r="J26" s="144"/>
      <c r="K26" s="153"/>
      <c r="L26" s="146"/>
    </row>
    <row r="27" spans="1:14" ht="24.95" customHeight="1">
      <c r="A27" s="148"/>
      <c r="B27" s="140"/>
      <c r="C27" s="149"/>
      <c r="D27" s="142"/>
      <c r="E27" s="142"/>
      <c r="F27" s="143"/>
      <c r="G27" s="144"/>
      <c r="H27" s="143"/>
      <c r="I27" s="144"/>
      <c r="J27" s="144"/>
      <c r="K27" s="153"/>
      <c r="L27" s="146"/>
    </row>
    <row r="28" spans="1:14" ht="24.95" customHeight="1">
      <c r="A28" s="148"/>
      <c r="B28" s="140"/>
      <c r="C28" s="149"/>
      <c r="D28" s="142"/>
      <c r="E28" s="142"/>
      <c r="F28" s="143"/>
      <c r="G28" s="144"/>
      <c r="H28" s="143"/>
      <c r="I28" s="144"/>
      <c r="J28" s="144"/>
      <c r="K28" s="153"/>
      <c r="L28" s="146"/>
    </row>
    <row r="29" spans="1:14" ht="24.95" customHeight="1">
      <c r="A29" s="154"/>
      <c r="B29" s="155"/>
      <c r="C29" s="156" t="str">
        <f>"รวมราคา  " &amp;   A9 &amp; B9</f>
        <v>รวมราคา  หมวดงานครุภัณฑ์ติดตั้ง</v>
      </c>
      <c r="D29" s="157"/>
      <c r="E29" s="157"/>
      <c r="F29" s="158"/>
      <c r="G29" s="159"/>
      <c r="H29" s="158"/>
      <c r="I29" s="159"/>
      <c r="J29" s="159"/>
      <c r="K29" s="160"/>
      <c r="L29" s="146"/>
    </row>
    <row r="30" spans="1:14" ht="24.95" customHeight="1">
      <c r="A30" s="139">
        <v>1</v>
      </c>
      <c r="B30" s="140"/>
      <c r="C30" s="141" t="s">
        <v>619</v>
      </c>
      <c r="D30" s="142"/>
      <c r="E30" s="142"/>
      <c r="F30" s="143"/>
      <c r="G30" s="144"/>
      <c r="H30" s="143"/>
      <c r="I30" s="144"/>
      <c r="J30" s="144"/>
      <c r="K30" s="145"/>
      <c r="L30" s="146"/>
    </row>
    <row r="31" spans="1:14" ht="24.95" hidden="1" customHeight="1">
      <c r="A31" s="148"/>
      <c r="B31" s="140">
        <v>1.1000000000000001</v>
      </c>
      <c r="C31" s="149" t="s">
        <v>620</v>
      </c>
      <c r="D31" s="142"/>
      <c r="E31" s="142" t="s">
        <v>624</v>
      </c>
      <c r="F31" s="143"/>
      <c r="G31" s="144"/>
      <c r="H31" s="143"/>
      <c r="I31" s="144"/>
      <c r="J31" s="144"/>
      <c r="K31" s="145"/>
      <c r="L31" s="146"/>
      <c r="M31" s="147">
        <v>250</v>
      </c>
      <c r="N31" s="147">
        <f>M31*0.3</f>
        <v>75</v>
      </c>
    </row>
    <row r="32" spans="1:14" ht="24.95" customHeight="1">
      <c r="A32" s="148"/>
      <c r="B32" s="140">
        <v>1.2</v>
      </c>
      <c r="C32" s="149" t="s">
        <v>621</v>
      </c>
      <c r="D32" s="142"/>
      <c r="E32" s="142" t="s">
        <v>624</v>
      </c>
      <c r="F32" s="143"/>
      <c r="G32" s="144"/>
      <c r="H32" s="143"/>
      <c r="I32" s="144"/>
      <c r="J32" s="144"/>
      <c r="K32" s="145"/>
      <c r="L32" s="146"/>
    </row>
    <row r="33" spans="1:12" ht="24.95" customHeight="1">
      <c r="A33" s="148"/>
      <c r="B33" s="140">
        <v>1.3</v>
      </c>
      <c r="C33" s="149" t="s">
        <v>622</v>
      </c>
      <c r="D33" s="142"/>
      <c r="E33" s="142" t="s">
        <v>624</v>
      </c>
      <c r="F33" s="143"/>
      <c r="G33" s="144"/>
      <c r="H33" s="143"/>
      <c r="I33" s="144"/>
      <c r="J33" s="144"/>
      <c r="K33" s="145"/>
      <c r="L33" s="146"/>
    </row>
    <row r="34" spans="1:12" ht="24.95" customHeight="1">
      <c r="A34" s="148"/>
      <c r="B34" s="140">
        <v>1.4</v>
      </c>
      <c r="C34" s="149" t="s">
        <v>623</v>
      </c>
      <c r="D34" s="142"/>
      <c r="E34" s="142" t="s">
        <v>624</v>
      </c>
      <c r="F34" s="143"/>
      <c r="G34" s="144"/>
      <c r="H34" s="143"/>
      <c r="I34" s="144"/>
      <c r="J34" s="144"/>
      <c r="K34" s="145"/>
      <c r="L34" s="146"/>
    </row>
    <row r="35" spans="1:12" ht="24.95" customHeight="1">
      <c r="A35" s="148"/>
      <c r="B35" s="140"/>
      <c r="C35" s="149"/>
      <c r="D35" s="142"/>
      <c r="E35" s="142"/>
      <c r="F35" s="143"/>
      <c r="G35" s="144"/>
      <c r="H35" s="143"/>
      <c r="I35" s="144"/>
      <c r="J35" s="144"/>
      <c r="K35" s="153"/>
      <c r="L35" s="146"/>
    </row>
    <row r="36" spans="1:12" ht="24.95" customHeight="1">
      <c r="A36" s="148"/>
      <c r="B36" s="140"/>
      <c r="C36" s="149"/>
      <c r="D36" s="142"/>
      <c r="E36" s="142"/>
      <c r="F36" s="143"/>
      <c r="G36" s="144"/>
      <c r="H36" s="143"/>
      <c r="I36" s="144"/>
      <c r="J36" s="144"/>
      <c r="K36" s="153"/>
      <c r="L36" s="146"/>
    </row>
    <row r="37" spans="1:12" ht="24.95" customHeight="1">
      <c r="A37" s="148"/>
      <c r="B37" s="140"/>
      <c r="C37" s="149"/>
      <c r="D37" s="142"/>
      <c r="E37" s="142"/>
      <c r="F37" s="143"/>
      <c r="G37" s="144"/>
      <c r="H37" s="143"/>
      <c r="I37" s="144"/>
      <c r="J37" s="144"/>
      <c r="K37" s="153"/>
      <c r="L37" s="146"/>
    </row>
    <row r="38" spans="1:12" ht="24.95" customHeight="1">
      <c r="A38" s="148"/>
      <c r="B38" s="140"/>
      <c r="C38" s="149"/>
      <c r="D38" s="142"/>
      <c r="E38" s="142"/>
      <c r="F38" s="143"/>
      <c r="G38" s="144"/>
      <c r="H38" s="143"/>
      <c r="I38" s="144"/>
      <c r="J38" s="144"/>
      <c r="K38" s="153"/>
      <c r="L38" s="146"/>
    </row>
    <row r="39" spans="1:12" ht="24.95" customHeight="1">
      <c r="A39" s="148"/>
      <c r="B39" s="140"/>
      <c r="C39" s="149"/>
      <c r="D39" s="142"/>
      <c r="E39" s="142"/>
      <c r="F39" s="143"/>
      <c r="G39" s="144"/>
      <c r="H39" s="143"/>
      <c r="I39" s="144"/>
      <c r="J39" s="144"/>
      <c r="K39" s="153"/>
      <c r="L39" s="146"/>
    </row>
    <row r="40" spans="1:12" ht="24.95" customHeight="1">
      <c r="A40" s="148"/>
      <c r="B40" s="140"/>
      <c r="C40" s="149"/>
      <c r="D40" s="142"/>
      <c r="E40" s="142"/>
      <c r="F40" s="143"/>
      <c r="G40" s="144"/>
      <c r="H40" s="143"/>
      <c r="I40" s="144"/>
      <c r="J40" s="144"/>
      <c r="K40" s="153"/>
      <c r="L40" s="146"/>
    </row>
    <row r="41" spans="1:12" ht="24.95" customHeight="1">
      <c r="A41" s="148"/>
      <c r="B41" s="140"/>
      <c r="C41" s="149"/>
      <c r="D41" s="142"/>
      <c r="E41" s="142"/>
      <c r="F41" s="143"/>
      <c r="G41" s="144"/>
      <c r="H41" s="143"/>
      <c r="I41" s="144"/>
      <c r="J41" s="144"/>
      <c r="K41" s="153"/>
      <c r="L41" s="146"/>
    </row>
    <row r="42" spans="1:12" ht="24.95" customHeight="1">
      <c r="A42" s="148"/>
      <c r="B42" s="140"/>
      <c r="C42" s="149"/>
      <c r="D42" s="142"/>
      <c r="E42" s="142"/>
      <c r="F42" s="143"/>
      <c r="G42" s="144"/>
      <c r="H42" s="143"/>
      <c r="I42" s="144"/>
      <c r="J42" s="144"/>
      <c r="K42" s="153"/>
      <c r="L42" s="146"/>
    </row>
    <row r="43" spans="1:12" ht="24.95" customHeight="1">
      <c r="A43" s="148"/>
      <c r="B43" s="140"/>
      <c r="C43" s="149"/>
      <c r="D43" s="142"/>
      <c r="E43" s="142"/>
      <c r="F43" s="143"/>
      <c r="G43" s="144"/>
      <c r="H43" s="143"/>
      <c r="I43" s="144"/>
      <c r="J43" s="144"/>
      <c r="K43" s="153"/>
      <c r="L43" s="146"/>
    </row>
    <row r="44" spans="1:12" ht="24.95" customHeight="1">
      <c r="A44" s="148"/>
      <c r="B44" s="140"/>
      <c r="C44" s="149"/>
      <c r="D44" s="142"/>
      <c r="E44" s="142"/>
      <c r="F44" s="143"/>
      <c r="G44" s="144"/>
      <c r="H44" s="143"/>
      <c r="I44" s="144"/>
      <c r="J44" s="144"/>
      <c r="K44" s="153"/>
      <c r="L44" s="146"/>
    </row>
    <row r="45" spans="1:12" ht="24.95" customHeight="1">
      <c r="A45" s="148"/>
      <c r="B45" s="140"/>
      <c r="C45" s="149"/>
      <c r="D45" s="142"/>
      <c r="E45" s="142"/>
      <c r="F45" s="143"/>
      <c r="G45" s="144"/>
      <c r="H45" s="143"/>
      <c r="I45" s="144"/>
      <c r="J45" s="144"/>
      <c r="K45" s="153"/>
      <c r="L45" s="146"/>
    </row>
    <row r="46" spans="1:12" ht="24.95" customHeight="1">
      <c r="A46" s="148"/>
      <c r="B46" s="140"/>
      <c r="C46" s="149"/>
      <c r="D46" s="142"/>
      <c r="E46" s="142"/>
      <c r="F46" s="143"/>
      <c r="G46" s="144"/>
      <c r="H46" s="143"/>
      <c r="I46" s="144"/>
      <c r="J46" s="144"/>
      <c r="K46" s="153"/>
      <c r="L46" s="146"/>
    </row>
    <row r="47" spans="1:12" ht="24.95" customHeight="1">
      <c r="A47" s="148"/>
      <c r="B47" s="140"/>
      <c r="C47" s="149"/>
      <c r="D47" s="142"/>
      <c r="E47" s="142"/>
      <c r="F47" s="143"/>
      <c r="G47" s="144"/>
      <c r="H47" s="143"/>
      <c r="I47" s="144"/>
      <c r="J47" s="144"/>
      <c r="K47" s="153"/>
      <c r="L47" s="146"/>
    </row>
    <row r="48" spans="1:12" ht="24.95" customHeight="1">
      <c r="A48" s="148"/>
      <c r="B48" s="140"/>
      <c r="C48" s="149"/>
      <c r="D48" s="142"/>
      <c r="E48" s="142"/>
      <c r="F48" s="143"/>
      <c r="G48" s="144"/>
      <c r="H48" s="143"/>
      <c r="I48" s="144"/>
      <c r="J48" s="144"/>
      <c r="K48" s="153"/>
      <c r="L48" s="146"/>
    </row>
    <row r="49" spans="1:12" ht="24.95" customHeight="1">
      <c r="A49" s="148"/>
      <c r="B49" s="140"/>
      <c r="C49" s="149"/>
      <c r="D49" s="142"/>
      <c r="E49" s="142"/>
      <c r="F49" s="143"/>
      <c r="G49" s="144"/>
      <c r="H49" s="143"/>
      <c r="I49" s="144"/>
      <c r="J49" s="144"/>
      <c r="K49" s="153"/>
      <c r="L49" s="146"/>
    </row>
    <row r="50" spans="1:12" ht="24.95" customHeight="1">
      <c r="A50" s="148"/>
      <c r="B50" s="140"/>
      <c r="C50" s="149"/>
      <c r="D50" s="142"/>
      <c r="E50" s="142"/>
      <c r="F50" s="143"/>
      <c r="G50" s="144"/>
      <c r="H50" s="143"/>
      <c r="I50" s="144"/>
      <c r="J50" s="144"/>
      <c r="K50" s="153"/>
      <c r="L50" s="146"/>
    </row>
    <row r="51" spans="1:12" ht="24.95" customHeight="1">
      <c r="A51" s="154"/>
      <c r="B51" s="155"/>
      <c r="C51" s="156" t="str">
        <f>"รวมราคา  " &amp;   A30 &amp; C30</f>
        <v xml:space="preserve">รวมราคา  1 งานครุภัณฑ์ฉากกั้นพาร์ติชั่นครึ่งกระจกใส สูง 1.20 </v>
      </c>
      <c r="D51" s="157"/>
      <c r="E51" s="157"/>
      <c r="F51" s="158"/>
      <c r="G51" s="159"/>
      <c r="H51" s="158"/>
      <c r="I51" s="159"/>
      <c r="J51" s="159"/>
      <c r="K51" s="160"/>
      <c r="L51" s="146"/>
    </row>
    <row r="52" spans="1:12" ht="24.95" customHeight="1">
      <c r="A52" s="139">
        <v>2</v>
      </c>
      <c r="B52" s="140"/>
      <c r="C52" s="141" t="s">
        <v>625</v>
      </c>
      <c r="D52" s="142"/>
      <c r="E52" s="142"/>
      <c r="F52" s="143"/>
      <c r="G52" s="144"/>
      <c r="H52" s="143"/>
      <c r="I52" s="144"/>
      <c r="J52" s="144"/>
      <c r="K52" s="145"/>
    </row>
    <row r="53" spans="1:12" ht="24.95" customHeight="1">
      <c r="A53" s="148"/>
      <c r="B53" s="140">
        <v>2.1</v>
      </c>
      <c r="C53" s="149" t="s">
        <v>620</v>
      </c>
      <c r="D53" s="142"/>
      <c r="E53" s="142" t="s">
        <v>624</v>
      </c>
      <c r="F53" s="143"/>
      <c r="G53" s="144"/>
      <c r="H53" s="143"/>
      <c r="I53" s="144"/>
      <c r="J53" s="144"/>
      <c r="K53" s="145"/>
    </row>
    <row r="54" spans="1:12" ht="24.95" hidden="1" customHeight="1">
      <c r="A54" s="148"/>
      <c r="B54" s="140">
        <v>2.2000000000000002</v>
      </c>
      <c r="C54" s="149" t="s">
        <v>621</v>
      </c>
      <c r="D54" s="142"/>
      <c r="E54" s="142" t="s">
        <v>624</v>
      </c>
      <c r="F54" s="143"/>
      <c r="G54" s="144"/>
      <c r="H54" s="143"/>
      <c r="I54" s="144"/>
      <c r="J54" s="144"/>
      <c r="K54" s="145"/>
    </row>
    <row r="55" spans="1:12" ht="24.95" customHeight="1">
      <c r="A55" s="148"/>
      <c r="B55" s="140">
        <v>2.2999999999999998</v>
      </c>
      <c r="C55" s="149" t="s">
        <v>622</v>
      </c>
      <c r="D55" s="142"/>
      <c r="E55" s="142" t="s">
        <v>624</v>
      </c>
      <c r="F55" s="143"/>
      <c r="G55" s="144"/>
      <c r="H55" s="143"/>
      <c r="I55" s="144"/>
      <c r="J55" s="144"/>
      <c r="K55" s="145"/>
    </row>
    <row r="56" spans="1:12" ht="24.95" customHeight="1">
      <c r="A56" s="148"/>
      <c r="B56" s="140"/>
      <c r="C56" s="149"/>
      <c r="D56" s="142"/>
      <c r="E56" s="142"/>
      <c r="F56" s="143"/>
      <c r="G56" s="144"/>
      <c r="H56" s="143"/>
      <c r="I56" s="144"/>
      <c r="J56" s="144"/>
      <c r="K56" s="145"/>
    </row>
    <row r="57" spans="1:12" ht="24.95" customHeight="1">
      <c r="A57" s="148"/>
      <c r="B57" s="140"/>
      <c r="C57" s="149"/>
      <c r="D57" s="142"/>
      <c r="E57" s="142"/>
      <c r="F57" s="143"/>
      <c r="G57" s="144"/>
      <c r="H57" s="143"/>
      <c r="I57" s="144"/>
      <c r="J57" s="144"/>
      <c r="K57" s="153"/>
    </row>
    <row r="58" spans="1:12" ht="24.95" customHeight="1">
      <c r="A58" s="148"/>
      <c r="B58" s="140"/>
      <c r="C58" s="149"/>
      <c r="D58" s="142"/>
      <c r="E58" s="142"/>
      <c r="F58" s="143"/>
      <c r="G58" s="144"/>
      <c r="H58" s="143"/>
      <c r="I58" s="144"/>
      <c r="J58" s="144"/>
      <c r="K58" s="153"/>
    </row>
    <row r="59" spans="1:12" ht="24.95" customHeight="1">
      <c r="A59" s="148"/>
      <c r="B59" s="140"/>
      <c r="C59" s="149"/>
      <c r="D59" s="142"/>
      <c r="E59" s="142"/>
      <c r="F59" s="143"/>
      <c r="G59" s="144"/>
      <c r="H59" s="143"/>
      <c r="I59" s="144"/>
      <c r="J59" s="144"/>
      <c r="K59" s="153"/>
    </row>
    <row r="60" spans="1:12" ht="24.95" customHeight="1">
      <c r="A60" s="148"/>
      <c r="B60" s="140"/>
      <c r="C60" s="149"/>
      <c r="D60" s="142"/>
      <c r="E60" s="142"/>
      <c r="F60" s="143"/>
      <c r="G60" s="144"/>
      <c r="H60" s="143"/>
      <c r="I60" s="144"/>
      <c r="J60" s="144"/>
      <c r="K60" s="153"/>
    </row>
    <row r="61" spans="1:12" ht="24.95" customHeight="1">
      <c r="A61" s="148"/>
      <c r="B61" s="140"/>
      <c r="C61" s="149"/>
      <c r="D61" s="142"/>
      <c r="E61" s="142"/>
      <c r="F61" s="143"/>
      <c r="G61" s="144"/>
      <c r="H61" s="143"/>
      <c r="I61" s="144"/>
      <c r="J61" s="144"/>
      <c r="K61" s="153"/>
    </row>
    <row r="62" spans="1:12" ht="24.95" customHeight="1">
      <c r="A62" s="148"/>
      <c r="B62" s="140"/>
      <c r="C62" s="149"/>
      <c r="D62" s="142"/>
      <c r="E62" s="142"/>
      <c r="F62" s="143"/>
      <c r="G62" s="144"/>
      <c r="H62" s="143"/>
      <c r="I62" s="144"/>
      <c r="J62" s="144"/>
      <c r="K62" s="153"/>
    </row>
    <row r="63" spans="1:12" ht="24.95" customHeight="1">
      <c r="A63" s="148"/>
      <c r="B63" s="140"/>
      <c r="C63" s="149"/>
      <c r="D63" s="142"/>
      <c r="E63" s="142"/>
      <c r="F63" s="143"/>
      <c r="G63" s="144"/>
      <c r="H63" s="143"/>
      <c r="I63" s="144"/>
      <c r="J63" s="144"/>
      <c r="K63" s="153"/>
    </row>
    <row r="64" spans="1:12" ht="24.95" customHeight="1">
      <c r="A64" s="148"/>
      <c r="B64" s="140"/>
      <c r="C64" s="149"/>
      <c r="D64" s="142"/>
      <c r="E64" s="142"/>
      <c r="F64" s="143"/>
      <c r="G64" s="144"/>
      <c r="H64" s="143"/>
      <c r="I64" s="144"/>
      <c r="J64" s="144"/>
      <c r="K64" s="153"/>
    </row>
    <row r="65" spans="1:11" ht="24.95" customHeight="1">
      <c r="A65" s="148"/>
      <c r="B65" s="140"/>
      <c r="C65" s="149"/>
      <c r="D65" s="142"/>
      <c r="E65" s="142"/>
      <c r="F65" s="143"/>
      <c r="G65" s="144"/>
      <c r="H65" s="143"/>
      <c r="I65" s="144"/>
      <c r="J65" s="144"/>
      <c r="K65" s="153"/>
    </row>
    <row r="66" spans="1:11" ht="24.95" customHeight="1">
      <c r="A66" s="148"/>
      <c r="B66" s="140"/>
      <c r="C66" s="149"/>
      <c r="D66" s="142"/>
      <c r="E66" s="142"/>
      <c r="F66" s="143"/>
      <c r="G66" s="144"/>
      <c r="H66" s="143"/>
      <c r="I66" s="144"/>
      <c r="J66" s="144"/>
      <c r="K66" s="153"/>
    </row>
    <row r="67" spans="1:11" ht="24.95" customHeight="1">
      <c r="A67" s="148"/>
      <c r="B67" s="140"/>
      <c r="C67" s="149"/>
      <c r="D67" s="142"/>
      <c r="E67" s="142"/>
      <c r="F67" s="143"/>
      <c r="G67" s="144"/>
      <c r="H67" s="143"/>
      <c r="I67" s="144"/>
      <c r="J67" s="144"/>
      <c r="K67" s="153"/>
    </row>
    <row r="68" spans="1:11" ht="24.95" customHeight="1">
      <c r="A68" s="148"/>
      <c r="B68" s="140"/>
      <c r="C68" s="149"/>
      <c r="D68" s="142"/>
      <c r="E68" s="142"/>
      <c r="F68" s="143"/>
      <c r="G68" s="144"/>
      <c r="H68" s="143"/>
      <c r="I68" s="144"/>
      <c r="J68" s="144"/>
      <c r="K68" s="153"/>
    </row>
    <row r="69" spans="1:11" ht="24.95" customHeight="1">
      <c r="A69" s="148"/>
      <c r="B69" s="140"/>
      <c r="C69" s="149"/>
      <c r="D69" s="142"/>
      <c r="E69" s="142"/>
      <c r="F69" s="143"/>
      <c r="G69" s="144"/>
      <c r="H69" s="143"/>
      <c r="I69" s="144"/>
      <c r="J69" s="144"/>
      <c r="K69" s="153"/>
    </row>
    <row r="70" spans="1:11" ht="24.95" customHeight="1">
      <c r="A70" s="148"/>
      <c r="B70" s="140"/>
      <c r="C70" s="149"/>
      <c r="D70" s="142"/>
      <c r="E70" s="142"/>
      <c r="F70" s="143"/>
      <c r="G70" s="144"/>
      <c r="H70" s="143"/>
      <c r="I70" s="144"/>
      <c r="J70" s="144"/>
      <c r="K70" s="153"/>
    </row>
    <row r="71" spans="1:11" ht="24.95" customHeight="1">
      <c r="A71" s="148"/>
      <c r="B71" s="140"/>
      <c r="C71" s="149"/>
      <c r="D71" s="142"/>
      <c r="E71" s="142"/>
      <c r="F71" s="143"/>
      <c r="G71" s="144"/>
      <c r="H71" s="143"/>
      <c r="I71" s="144"/>
      <c r="J71" s="144"/>
      <c r="K71" s="153"/>
    </row>
    <row r="72" spans="1:11" ht="24.95" customHeight="1">
      <c r="A72" s="148"/>
      <c r="B72" s="140"/>
      <c r="C72" s="149"/>
      <c r="D72" s="142"/>
      <c r="E72" s="142"/>
      <c r="F72" s="143"/>
      <c r="G72" s="144"/>
      <c r="H72" s="143"/>
      <c r="I72" s="144"/>
      <c r="J72" s="144"/>
      <c r="K72" s="153"/>
    </row>
    <row r="73" spans="1:11" ht="24.95" customHeight="1">
      <c r="A73" s="154"/>
      <c r="B73" s="155"/>
      <c r="C73" s="156" t="str">
        <f>"รวมราคา  " &amp;   A52 &amp; C52</f>
        <v>รวมราคา  2 งานครุภัณฑ์ฉากกั้นพาร์ติชั่นครึ่งกระจกใส สูง 1.20 แบบมีรางไฟ</v>
      </c>
      <c r="D73" s="157"/>
      <c r="E73" s="157"/>
      <c r="F73" s="158"/>
      <c r="G73" s="159"/>
      <c r="H73" s="158"/>
      <c r="I73" s="159"/>
      <c r="J73" s="159"/>
      <c r="K73" s="160"/>
    </row>
    <row r="74" spans="1:11" ht="24.95" customHeight="1">
      <c r="A74" s="171">
        <v>3</v>
      </c>
      <c r="B74" s="172"/>
      <c r="C74" s="182" t="s">
        <v>662</v>
      </c>
      <c r="D74" s="173"/>
      <c r="E74" s="173"/>
      <c r="F74" s="174"/>
      <c r="G74" s="175"/>
      <c r="H74" s="174"/>
      <c r="I74" s="175"/>
      <c r="J74" s="175"/>
      <c r="K74" s="176"/>
    </row>
    <row r="75" spans="1:11" ht="24.95" customHeight="1">
      <c r="A75" s="139"/>
      <c r="B75" s="140">
        <v>3.1</v>
      </c>
      <c r="C75" s="141" t="s">
        <v>661</v>
      </c>
      <c r="D75" s="142"/>
      <c r="E75" s="142" t="s">
        <v>35</v>
      </c>
      <c r="F75" s="143"/>
      <c r="G75" s="144"/>
      <c r="H75" s="143"/>
      <c r="I75" s="144"/>
      <c r="J75" s="144"/>
      <c r="K75" s="145"/>
    </row>
    <row r="76" spans="1:11" ht="24.95" customHeight="1">
      <c r="A76" s="148"/>
      <c r="B76" s="140"/>
      <c r="C76" s="149"/>
      <c r="D76" s="142"/>
      <c r="E76" s="142"/>
      <c r="F76" s="143"/>
      <c r="G76" s="144"/>
      <c r="H76" s="143"/>
      <c r="I76" s="144"/>
      <c r="J76" s="144"/>
      <c r="K76" s="145"/>
    </row>
    <row r="77" spans="1:11" ht="24.95" customHeight="1">
      <c r="A77" s="148"/>
      <c r="B77" s="140"/>
      <c r="C77" s="149"/>
      <c r="D77" s="142"/>
      <c r="E77" s="142"/>
      <c r="F77" s="143"/>
      <c r="G77" s="144"/>
      <c r="H77" s="143"/>
      <c r="I77" s="144"/>
      <c r="J77" s="144"/>
      <c r="K77" s="145"/>
    </row>
    <row r="78" spans="1:11" ht="24.95" customHeight="1">
      <c r="A78" s="148"/>
      <c r="B78" s="140"/>
      <c r="C78" s="149"/>
      <c r="D78" s="142"/>
      <c r="E78" s="142"/>
      <c r="F78" s="143"/>
      <c r="G78" s="144"/>
      <c r="H78" s="143"/>
      <c r="I78" s="144"/>
      <c r="J78" s="144"/>
      <c r="K78" s="145"/>
    </row>
    <row r="79" spans="1:11" ht="24.95" customHeight="1">
      <c r="A79" s="148"/>
      <c r="B79" s="140"/>
      <c r="C79" s="149"/>
      <c r="D79" s="142"/>
      <c r="E79" s="142"/>
      <c r="F79" s="143"/>
      <c r="G79" s="144"/>
      <c r="H79" s="143"/>
      <c r="I79" s="144"/>
      <c r="J79" s="144"/>
      <c r="K79" s="145"/>
    </row>
    <row r="80" spans="1:11" ht="24.95" customHeight="1">
      <c r="A80" s="148"/>
      <c r="B80" s="140"/>
      <c r="C80" s="149"/>
      <c r="D80" s="142"/>
      <c r="E80" s="142"/>
      <c r="F80" s="143"/>
      <c r="G80" s="144"/>
      <c r="H80" s="143"/>
      <c r="I80" s="144"/>
      <c r="J80" s="144"/>
      <c r="K80" s="153"/>
    </row>
    <row r="81" spans="1:11" ht="24.95" customHeight="1">
      <c r="A81" s="148"/>
      <c r="B81" s="140"/>
      <c r="C81" s="149"/>
      <c r="D81" s="142"/>
      <c r="E81" s="142"/>
      <c r="F81" s="143"/>
      <c r="G81" s="144"/>
      <c r="H81" s="143"/>
      <c r="I81" s="144"/>
      <c r="J81" s="144"/>
      <c r="K81" s="153"/>
    </row>
    <row r="82" spans="1:11" ht="24.95" customHeight="1">
      <c r="A82" s="148"/>
      <c r="B82" s="140"/>
      <c r="C82" s="149"/>
      <c r="D82" s="142"/>
      <c r="E82" s="142"/>
      <c r="F82" s="143"/>
      <c r="G82" s="144"/>
      <c r="H82" s="143"/>
      <c r="I82" s="144"/>
      <c r="J82" s="144"/>
      <c r="K82" s="153"/>
    </row>
    <row r="83" spans="1:11" ht="24.95" customHeight="1">
      <c r="A83" s="148"/>
      <c r="B83" s="140"/>
      <c r="C83" s="149"/>
      <c r="D83" s="142"/>
      <c r="E83" s="142"/>
      <c r="F83" s="143"/>
      <c r="G83" s="144"/>
      <c r="H83" s="143"/>
      <c r="I83" s="144"/>
      <c r="J83" s="144"/>
      <c r="K83" s="153"/>
    </row>
    <row r="84" spans="1:11" ht="24.95" customHeight="1">
      <c r="A84" s="148"/>
      <c r="B84" s="140"/>
      <c r="C84" s="149"/>
      <c r="D84" s="142"/>
      <c r="E84" s="142"/>
      <c r="F84" s="143"/>
      <c r="G84" s="144"/>
      <c r="H84" s="143"/>
      <c r="I84" s="144"/>
      <c r="J84" s="144"/>
      <c r="K84" s="153"/>
    </row>
    <row r="85" spans="1:11" ht="24.95" customHeight="1">
      <c r="A85" s="148"/>
      <c r="B85" s="140"/>
      <c r="C85" s="149"/>
      <c r="D85" s="142"/>
      <c r="E85" s="142"/>
      <c r="F85" s="143"/>
      <c r="G85" s="144"/>
      <c r="H85" s="143"/>
      <c r="I85" s="144"/>
      <c r="J85" s="144"/>
      <c r="K85" s="153"/>
    </row>
    <row r="86" spans="1:11" ht="24.95" customHeight="1">
      <c r="A86" s="148"/>
      <c r="B86" s="140"/>
      <c r="C86" s="149"/>
      <c r="D86" s="142"/>
      <c r="E86" s="142"/>
      <c r="F86" s="143"/>
      <c r="G86" s="144"/>
      <c r="H86" s="143"/>
      <c r="I86" s="144"/>
      <c r="J86" s="144"/>
      <c r="K86" s="153"/>
    </row>
    <row r="87" spans="1:11" ht="24.95" customHeight="1">
      <c r="A87" s="148"/>
      <c r="B87" s="140"/>
      <c r="C87" s="149"/>
      <c r="D87" s="142"/>
      <c r="E87" s="142"/>
      <c r="F87" s="143"/>
      <c r="G87" s="144"/>
      <c r="H87" s="143"/>
      <c r="I87" s="144"/>
      <c r="J87" s="144"/>
      <c r="K87" s="153"/>
    </row>
    <row r="88" spans="1:11" ht="24.95" customHeight="1">
      <c r="A88" s="148"/>
      <c r="B88" s="140"/>
      <c r="C88" s="149"/>
      <c r="D88" s="142"/>
      <c r="E88" s="142"/>
      <c r="F88" s="143"/>
      <c r="G88" s="144"/>
      <c r="H88" s="143"/>
      <c r="I88" s="144"/>
      <c r="J88" s="144"/>
      <c r="K88" s="153"/>
    </row>
    <row r="89" spans="1:11" ht="24.95" customHeight="1">
      <c r="A89" s="148"/>
      <c r="B89" s="140"/>
      <c r="C89" s="149"/>
      <c r="D89" s="142"/>
      <c r="E89" s="142"/>
      <c r="F89" s="143"/>
      <c r="G89" s="144"/>
      <c r="H89" s="143"/>
      <c r="I89" s="144"/>
      <c r="J89" s="144"/>
      <c r="K89" s="153"/>
    </row>
    <row r="90" spans="1:11" ht="24.95" customHeight="1">
      <c r="A90" s="148"/>
      <c r="B90" s="140"/>
      <c r="C90" s="149"/>
      <c r="D90" s="142"/>
      <c r="E90" s="142"/>
      <c r="F90" s="143"/>
      <c r="G90" s="144"/>
      <c r="H90" s="143"/>
      <c r="I90" s="144"/>
      <c r="J90" s="144"/>
      <c r="K90" s="153"/>
    </row>
    <row r="91" spans="1:11" ht="24.95" customHeight="1">
      <c r="A91" s="148"/>
      <c r="B91" s="140"/>
      <c r="C91" s="149"/>
      <c r="D91" s="142"/>
      <c r="E91" s="142"/>
      <c r="F91" s="143"/>
      <c r="G91" s="144"/>
      <c r="H91" s="143"/>
      <c r="I91" s="144"/>
      <c r="J91" s="144"/>
      <c r="K91" s="153"/>
    </row>
    <row r="92" spans="1:11" ht="24.95" customHeight="1">
      <c r="A92" s="148"/>
      <c r="B92" s="140"/>
      <c r="C92" s="149"/>
      <c r="D92" s="142"/>
      <c r="E92" s="142"/>
      <c r="F92" s="143"/>
      <c r="G92" s="144"/>
      <c r="H92" s="143"/>
      <c r="I92" s="144"/>
      <c r="J92" s="144"/>
      <c r="K92" s="153"/>
    </row>
    <row r="93" spans="1:11" ht="24.95" customHeight="1">
      <c r="A93" s="148"/>
      <c r="B93" s="140"/>
      <c r="C93" s="149"/>
      <c r="D93" s="142"/>
      <c r="E93" s="142"/>
      <c r="F93" s="143"/>
      <c r="G93" s="144"/>
      <c r="H93" s="143"/>
      <c r="I93" s="144"/>
      <c r="J93" s="144"/>
      <c r="K93" s="153"/>
    </row>
    <row r="94" spans="1:11" ht="24.95" customHeight="1">
      <c r="A94" s="154"/>
      <c r="B94" s="155"/>
      <c r="C94" s="156" t="str">
        <f>"รวมราคา  " &amp;   A74 &amp; C74</f>
        <v>รวมราคา  3งานเครื่องปรับอากาศ แบบแยกส่วน</v>
      </c>
      <c r="D94" s="157"/>
      <c r="E94" s="157"/>
      <c r="F94" s="158"/>
      <c r="G94" s="159"/>
      <c r="H94" s="158"/>
      <c r="I94" s="159"/>
      <c r="J94" s="159"/>
      <c r="K94" s="160"/>
    </row>
    <row r="95" spans="1:11" ht="24.95" customHeight="1">
      <c r="A95" s="139">
        <v>4</v>
      </c>
      <c r="B95" s="140"/>
      <c r="C95" s="141" t="s">
        <v>665</v>
      </c>
      <c r="D95" s="142"/>
      <c r="E95" s="142"/>
      <c r="F95" s="143"/>
      <c r="G95" s="144"/>
      <c r="H95" s="143"/>
      <c r="I95" s="144"/>
      <c r="J95" s="144"/>
      <c r="K95" s="145"/>
    </row>
    <row r="96" spans="1:11" ht="24.95" customHeight="1">
      <c r="A96" s="148"/>
      <c r="B96" s="288" t="s">
        <v>668</v>
      </c>
      <c r="C96" s="289"/>
      <c r="D96" s="177"/>
      <c r="E96" s="142"/>
      <c r="F96" s="143"/>
      <c r="G96" s="144"/>
      <c r="H96" s="143"/>
      <c r="I96" s="144"/>
      <c r="J96" s="144"/>
      <c r="K96" s="145"/>
    </row>
    <row r="97" spans="1:11" ht="24.95" customHeight="1">
      <c r="A97" s="148"/>
      <c r="B97" s="140">
        <v>4.0999999999999996</v>
      </c>
      <c r="C97" s="149" t="s">
        <v>666</v>
      </c>
      <c r="D97" s="177"/>
      <c r="E97" s="142" t="s">
        <v>83</v>
      </c>
      <c r="F97" s="143"/>
      <c r="G97" s="144"/>
      <c r="H97" s="143"/>
      <c r="I97" s="144"/>
      <c r="J97" s="144"/>
      <c r="K97" s="145"/>
    </row>
    <row r="98" spans="1:11" ht="24.95" customHeight="1">
      <c r="A98" s="148"/>
      <c r="B98" s="140">
        <v>4.2</v>
      </c>
      <c r="C98" s="149" t="s">
        <v>667</v>
      </c>
      <c r="D98" s="177"/>
      <c r="E98" s="142" t="s">
        <v>83</v>
      </c>
      <c r="F98" s="143"/>
      <c r="G98" s="144"/>
      <c r="H98" s="143"/>
      <c r="I98" s="144"/>
      <c r="J98" s="144"/>
      <c r="K98" s="145"/>
    </row>
    <row r="99" spans="1:11" ht="24.95" customHeight="1">
      <c r="A99" s="148"/>
      <c r="B99" s="140">
        <v>4.3</v>
      </c>
      <c r="C99" s="149" t="s">
        <v>688</v>
      </c>
      <c r="D99" s="177"/>
      <c r="E99" s="142" t="s">
        <v>83</v>
      </c>
      <c r="F99" s="143"/>
      <c r="G99" s="144"/>
      <c r="H99" s="143"/>
      <c r="I99" s="144"/>
      <c r="J99" s="144"/>
      <c r="K99" s="145"/>
    </row>
    <row r="100" spans="1:11" ht="24.95" customHeight="1">
      <c r="A100" s="148"/>
      <c r="B100" s="140">
        <v>4.4000000000000004</v>
      </c>
      <c r="C100" s="149" t="s">
        <v>689</v>
      </c>
      <c r="D100" s="177"/>
      <c r="E100" s="142" t="s">
        <v>83</v>
      </c>
      <c r="F100" s="143"/>
      <c r="G100" s="144"/>
      <c r="H100" s="143"/>
      <c r="I100" s="144"/>
      <c r="J100" s="144"/>
      <c r="K100" s="145"/>
    </row>
    <row r="101" spans="1:11" ht="24.95" customHeight="1">
      <c r="A101" s="148"/>
      <c r="B101" s="140">
        <v>4.5</v>
      </c>
      <c r="C101" s="149" t="s">
        <v>690</v>
      </c>
      <c r="D101" s="177"/>
      <c r="E101" s="142" t="s">
        <v>83</v>
      </c>
      <c r="F101" s="143"/>
      <c r="G101" s="144"/>
      <c r="H101" s="143"/>
      <c r="I101" s="144"/>
      <c r="J101" s="144"/>
      <c r="K101" s="145"/>
    </row>
    <row r="102" spans="1:11" ht="24.95" customHeight="1">
      <c r="A102" s="148"/>
      <c r="B102" s="140">
        <v>4.5999999999999996</v>
      </c>
      <c r="C102" s="149" t="s">
        <v>692</v>
      </c>
      <c r="D102" s="177"/>
      <c r="E102" s="142" t="s">
        <v>83</v>
      </c>
      <c r="F102" s="143"/>
      <c r="G102" s="144"/>
      <c r="H102" s="143"/>
      <c r="I102" s="144"/>
      <c r="J102" s="144"/>
      <c r="K102" s="145"/>
    </row>
    <row r="103" spans="1:11" ht="24.95" customHeight="1">
      <c r="A103" s="148"/>
      <c r="B103" s="140">
        <v>4.7</v>
      </c>
      <c r="C103" s="149" t="s">
        <v>691</v>
      </c>
      <c r="D103" s="177"/>
      <c r="E103" s="142" t="s">
        <v>83</v>
      </c>
      <c r="F103" s="143"/>
      <c r="G103" s="144"/>
      <c r="H103" s="143"/>
      <c r="I103" s="144"/>
      <c r="J103" s="144"/>
      <c r="K103" s="145"/>
    </row>
    <row r="104" spans="1:11" ht="24.95" customHeight="1">
      <c r="A104" s="148"/>
      <c r="B104" s="288" t="s">
        <v>669</v>
      </c>
      <c r="C104" s="289"/>
      <c r="D104" s="142"/>
      <c r="E104" s="142"/>
      <c r="F104" s="143"/>
      <c r="G104" s="144"/>
      <c r="H104" s="143"/>
      <c r="I104" s="144"/>
      <c r="J104" s="144"/>
      <c r="K104" s="153"/>
    </row>
    <row r="105" spans="1:11" ht="24.95" customHeight="1">
      <c r="A105" s="148"/>
      <c r="B105" s="140">
        <v>4.8</v>
      </c>
      <c r="C105" s="149" t="s">
        <v>688</v>
      </c>
      <c r="D105" s="177"/>
      <c r="E105" s="142" t="s">
        <v>83</v>
      </c>
      <c r="F105" s="143"/>
      <c r="G105" s="144"/>
      <c r="H105" s="143"/>
      <c r="I105" s="144"/>
      <c r="J105" s="144"/>
      <c r="K105" s="145"/>
    </row>
    <row r="106" spans="1:11" ht="24.95" customHeight="1">
      <c r="A106" s="148"/>
      <c r="B106" s="140">
        <v>4.9000000000000004</v>
      </c>
      <c r="C106" s="149" t="s">
        <v>689</v>
      </c>
      <c r="D106" s="177"/>
      <c r="E106" s="142" t="s">
        <v>83</v>
      </c>
      <c r="F106" s="143"/>
      <c r="G106" s="144"/>
      <c r="H106" s="143"/>
      <c r="I106" s="144"/>
      <c r="J106" s="144"/>
      <c r="K106" s="145"/>
    </row>
    <row r="107" spans="1:11" ht="24.95" customHeight="1">
      <c r="A107" s="148"/>
      <c r="B107" s="166">
        <v>4.0999999999999996</v>
      </c>
      <c r="C107" s="149" t="s">
        <v>690</v>
      </c>
      <c r="D107" s="177"/>
      <c r="E107" s="142" t="s">
        <v>83</v>
      </c>
      <c r="F107" s="143"/>
      <c r="G107" s="144"/>
      <c r="H107" s="143"/>
      <c r="I107" s="144"/>
      <c r="J107" s="144"/>
      <c r="K107" s="145"/>
    </row>
    <row r="108" spans="1:11" ht="24.95" customHeight="1">
      <c r="A108" s="148"/>
      <c r="B108" s="166">
        <v>4.1100000000000003</v>
      </c>
      <c r="C108" s="149" t="s">
        <v>674</v>
      </c>
      <c r="D108" s="177"/>
      <c r="E108" s="142" t="s">
        <v>83</v>
      </c>
      <c r="F108" s="143"/>
      <c r="G108" s="144"/>
      <c r="H108" s="143"/>
      <c r="I108" s="144"/>
      <c r="J108" s="144"/>
      <c r="K108" s="145"/>
    </row>
    <row r="109" spans="1:11" ht="24.95" customHeight="1">
      <c r="A109" s="148"/>
      <c r="B109" s="140">
        <v>4.12</v>
      </c>
      <c r="C109" s="149" t="s">
        <v>675</v>
      </c>
      <c r="D109" s="177"/>
      <c r="E109" s="142" t="s">
        <v>83</v>
      </c>
      <c r="F109" s="143"/>
      <c r="G109" s="144"/>
      <c r="H109" s="143"/>
      <c r="I109" s="144"/>
      <c r="J109" s="144"/>
      <c r="K109" s="145"/>
    </row>
    <row r="110" spans="1:11" ht="24.95" customHeight="1">
      <c r="A110" s="148"/>
      <c r="B110" s="166">
        <v>4.13</v>
      </c>
      <c r="C110" s="149" t="s">
        <v>673</v>
      </c>
      <c r="D110" s="177"/>
      <c r="E110" s="142" t="s">
        <v>83</v>
      </c>
      <c r="F110" s="143"/>
      <c r="G110" s="144"/>
      <c r="H110" s="143"/>
      <c r="I110" s="144"/>
      <c r="J110" s="144"/>
      <c r="K110" s="145"/>
    </row>
    <row r="111" spans="1:11" ht="24.95" customHeight="1">
      <c r="A111" s="148"/>
      <c r="B111" s="166">
        <v>4.1399999999999997</v>
      </c>
      <c r="C111" s="149" t="s">
        <v>672</v>
      </c>
      <c r="D111" s="177"/>
      <c r="E111" s="142" t="s">
        <v>83</v>
      </c>
      <c r="F111" s="143"/>
      <c r="G111" s="144"/>
      <c r="H111" s="143"/>
      <c r="I111" s="144"/>
      <c r="J111" s="144"/>
      <c r="K111" s="145"/>
    </row>
    <row r="112" spans="1:11" ht="24.95" customHeight="1">
      <c r="A112" s="148"/>
      <c r="B112" s="166"/>
      <c r="C112" s="149"/>
      <c r="D112" s="177"/>
      <c r="E112" s="142"/>
      <c r="F112" s="143"/>
      <c r="G112" s="144"/>
      <c r="H112" s="143"/>
      <c r="I112" s="144"/>
      <c r="J112" s="144"/>
      <c r="K112" s="145"/>
    </row>
    <row r="113" spans="1:11" ht="24.95" customHeight="1">
      <c r="A113" s="148"/>
      <c r="B113" s="166"/>
      <c r="C113" s="149"/>
      <c r="D113" s="177"/>
      <c r="E113" s="142"/>
      <c r="F113" s="143"/>
      <c r="G113" s="144"/>
      <c r="H113" s="143"/>
      <c r="I113" s="144"/>
      <c r="J113" s="144"/>
      <c r="K113" s="145"/>
    </row>
    <row r="114" spans="1:11" ht="24.95" customHeight="1">
      <c r="A114" s="148"/>
      <c r="B114" s="140"/>
      <c r="C114" s="149"/>
      <c r="D114" s="142"/>
      <c r="E114" s="142"/>
      <c r="F114" s="143"/>
      <c r="G114" s="144"/>
      <c r="H114" s="143"/>
      <c r="I114" s="144"/>
      <c r="J114" s="144"/>
      <c r="K114" s="153"/>
    </row>
    <row r="115" spans="1:11" ht="24.95" customHeight="1">
      <c r="A115" s="154"/>
      <c r="B115" s="155"/>
      <c r="C115" s="156" t="str">
        <f>"รวมราคา  " &amp;   A95 &amp; C95</f>
        <v>รวมราคา  4งานมู่ลี่อลูมิเนียม</v>
      </c>
      <c r="D115" s="157"/>
      <c r="E115" s="157"/>
      <c r="F115" s="158"/>
      <c r="G115" s="159"/>
      <c r="H115" s="158"/>
      <c r="I115" s="159"/>
      <c r="J115" s="159"/>
      <c r="K115" s="160"/>
    </row>
    <row r="116" spans="1:11" ht="24.95" customHeight="1">
      <c r="A116" s="139">
        <v>5</v>
      </c>
      <c r="B116" s="140"/>
      <c r="C116" s="141" t="s">
        <v>752</v>
      </c>
      <c r="D116" s="142"/>
      <c r="E116" s="142"/>
      <c r="F116" s="143"/>
      <c r="G116" s="144"/>
      <c r="H116" s="143"/>
      <c r="I116" s="144"/>
      <c r="J116" s="144"/>
      <c r="K116" s="145"/>
    </row>
    <row r="117" spans="1:11" ht="24.95" customHeight="1">
      <c r="A117" s="148"/>
      <c r="B117" s="201">
        <v>5.0999999999999996</v>
      </c>
      <c r="C117" s="149" t="s">
        <v>760</v>
      </c>
      <c r="D117" s="184"/>
      <c r="E117" s="142" t="s">
        <v>35</v>
      </c>
      <c r="F117" s="144"/>
      <c r="G117" s="144"/>
      <c r="H117" s="143"/>
      <c r="I117" s="144"/>
      <c r="J117" s="144"/>
      <c r="K117" s="145"/>
    </row>
    <row r="118" spans="1:11" ht="24.95" customHeight="1">
      <c r="A118" s="148"/>
      <c r="B118" s="140">
        <v>5.2</v>
      </c>
      <c r="C118" s="149" t="s">
        <v>753</v>
      </c>
      <c r="D118" s="184"/>
      <c r="E118" s="142" t="s">
        <v>35</v>
      </c>
      <c r="F118" s="144"/>
      <c r="G118" s="144"/>
      <c r="H118" s="143"/>
      <c r="I118" s="144"/>
      <c r="J118" s="144"/>
      <c r="K118" s="145"/>
    </row>
    <row r="119" spans="1:11" ht="24.95" customHeight="1">
      <c r="A119" s="148"/>
      <c r="B119" s="201">
        <v>5.3</v>
      </c>
      <c r="C119" s="149" t="s">
        <v>761</v>
      </c>
      <c r="D119" s="184"/>
      <c r="E119" s="142" t="s">
        <v>35</v>
      </c>
      <c r="F119" s="144"/>
      <c r="G119" s="144"/>
      <c r="H119" s="143"/>
      <c r="I119" s="144"/>
      <c r="J119" s="144"/>
      <c r="K119" s="145"/>
    </row>
    <row r="120" spans="1:11" ht="24.95" customHeight="1">
      <c r="A120" s="148"/>
      <c r="B120" s="201"/>
      <c r="C120" s="149" t="s">
        <v>762</v>
      </c>
      <c r="D120" s="184"/>
      <c r="E120" s="142"/>
      <c r="F120" s="144"/>
      <c r="G120" s="144"/>
      <c r="H120" s="143"/>
      <c r="I120" s="144"/>
      <c r="J120" s="144"/>
      <c r="K120" s="145"/>
    </row>
    <row r="121" spans="1:11" ht="24.95" customHeight="1">
      <c r="A121" s="148"/>
      <c r="B121" s="201">
        <v>5.4</v>
      </c>
      <c r="C121" s="149" t="s">
        <v>754</v>
      </c>
      <c r="D121" s="184"/>
      <c r="E121" s="142" t="s">
        <v>35</v>
      </c>
      <c r="F121" s="144"/>
      <c r="G121" s="144"/>
      <c r="H121" s="143"/>
      <c r="I121" s="144"/>
      <c r="J121" s="144"/>
      <c r="K121" s="145"/>
    </row>
    <row r="122" spans="1:11" ht="24.95" customHeight="1">
      <c r="A122" s="148"/>
      <c r="B122" s="140">
        <v>5.5</v>
      </c>
      <c r="C122" s="149" t="s">
        <v>755</v>
      </c>
      <c r="D122" s="184"/>
      <c r="E122" s="142" t="s">
        <v>35</v>
      </c>
      <c r="F122" s="144"/>
      <c r="G122" s="144"/>
      <c r="H122" s="143"/>
      <c r="I122" s="144"/>
      <c r="J122" s="144"/>
      <c r="K122" s="145"/>
    </row>
    <row r="123" spans="1:11" ht="24.95" customHeight="1">
      <c r="A123" s="148"/>
      <c r="B123" s="201">
        <v>5.6</v>
      </c>
      <c r="C123" s="149" t="s">
        <v>756</v>
      </c>
      <c r="D123" s="184"/>
      <c r="E123" s="142" t="s">
        <v>35</v>
      </c>
      <c r="F123" s="144"/>
      <c r="G123" s="144"/>
      <c r="H123" s="143"/>
      <c r="I123" s="144"/>
      <c r="J123" s="144"/>
      <c r="K123" s="145"/>
    </row>
    <row r="124" spans="1:11" ht="24.95" customHeight="1">
      <c r="A124" s="148"/>
      <c r="B124" s="201">
        <v>5.7</v>
      </c>
      <c r="C124" s="149" t="s">
        <v>757</v>
      </c>
      <c r="D124" s="184"/>
      <c r="E124" s="142" t="s">
        <v>35</v>
      </c>
      <c r="F124" s="144"/>
      <c r="G124" s="144"/>
      <c r="H124" s="143"/>
      <c r="I124" s="144"/>
      <c r="J124" s="144"/>
      <c r="K124" s="145"/>
    </row>
    <row r="125" spans="1:11" ht="24.95" customHeight="1">
      <c r="A125" s="148"/>
      <c r="B125" s="140">
        <v>5.8</v>
      </c>
      <c r="C125" s="149" t="s">
        <v>763</v>
      </c>
      <c r="D125" s="184"/>
      <c r="E125" s="142" t="s">
        <v>35</v>
      </c>
      <c r="F125" s="144"/>
      <c r="G125" s="144"/>
      <c r="H125" s="143"/>
      <c r="I125" s="144"/>
      <c r="J125" s="144"/>
      <c r="K125" s="145"/>
    </row>
    <row r="126" spans="1:11" ht="24.95" customHeight="1">
      <c r="A126" s="148"/>
      <c r="B126" s="201">
        <v>5.9</v>
      </c>
      <c r="C126" s="149" t="s">
        <v>758</v>
      </c>
      <c r="D126" s="184"/>
      <c r="E126" s="142" t="s">
        <v>35</v>
      </c>
      <c r="F126" s="144"/>
      <c r="G126" s="144"/>
      <c r="H126" s="143"/>
      <c r="I126" s="144"/>
      <c r="J126" s="144"/>
      <c r="K126" s="145"/>
    </row>
    <row r="127" spans="1:11" ht="24.95" customHeight="1">
      <c r="A127" s="148"/>
      <c r="B127" s="166">
        <v>5.0999999999999996</v>
      </c>
      <c r="C127" s="149" t="s">
        <v>759</v>
      </c>
      <c r="D127" s="184"/>
      <c r="E127" s="142" t="s">
        <v>35</v>
      </c>
      <c r="F127" s="144"/>
      <c r="G127" s="144"/>
      <c r="H127" s="143"/>
      <c r="I127" s="144"/>
      <c r="J127" s="144"/>
      <c r="K127" s="145"/>
    </row>
    <row r="128" spans="1:11" ht="24.95" customHeight="1">
      <c r="A128" s="148"/>
      <c r="B128" s="140"/>
      <c r="C128" s="149"/>
      <c r="D128" s="184"/>
      <c r="E128" s="142"/>
      <c r="F128" s="144"/>
      <c r="G128" s="144"/>
      <c r="H128" s="143"/>
      <c r="I128" s="144"/>
      <c r="J128" s="144"/>
      <c r="K128" s="145"/>
    </row>
    <row r="129" spans="1:11" ht="24.95" customHeight="1">
      <c r="A129" s="148"/>
      <c r="B129" s="201"/>
      <c r="C129" s="149"/>
      <c r="D129" s="184"/>
      <c r="E129" s="142"/>
      <c r="F129" s="144"/>
      <c r="G129" s="144"/>
      <c r="H129" s="143"/>
      <c r="I129" s="144"/>
      <c r="J129" s="144"/>
      <c r="K129" s="145"/>
    </row>
    <row r="130" spans="1:11" ht="24.95" customHeight="1">
      <c r="A130" s="148"/>
      <c r="B130" s="201"/>
      <c r="C130" s="149"/>
      <c r="D130" s="184"/>
      <c r="E130" s="142"/>
      <c r="F130" s="144"/>
      <c r="G130" s="144"/>
      <c r="H130" s="143"/>
      <c r="I130" s="144"/>
      <c r="J130" s="144"/>
      <c r="K130" s="145"/>
    </row>
    <row r="131" spans="1:11" ht="24.95" customHeight="1">
      <c r="A131" s="148"/>
      <c r="B131" s="201"/>
      <c r="C131" s="149"/>
      <c r="D131" s="184"/>
      <c r="E131" s="142"/>
      <c r="F131" s="144"/>
      <c r="G131" s="144"/>
      <c r="H131" s="143"/>
      <c r="I131" s="144"/>
      <c r="J131" s="144"/>
      <c r="K131" s="145"/>
    </row>
    <row r="132" spans="1:11" ht="24.95" customHeight="1">
      <c r="A132" s="148"/>
      <c r="B132" s="166"/>
      <c r="C132" s="149"/>
      <c r="D132" s="177"/>
      <c r="E132" s="142"/>
      <c r="F132" s="184"/>
      <c r="G132" s="144"/>
      <c r="H132" s="143"/>
      <c r="I132" s="144"/>
      <c r="J132" s="144"/>
      <c r="K132" s="145"/>
    </row>
    <row r="133" spans="1:11" ht="24.95" customHeight="1">
      <c r="A133" s="148"/>
      <c r="B133" s="140"/>
      <c r="C133" s="149"/>
      <c r="D133" s="177"/>
      <c r="E133" s="142"/>
      <c r="F133" s="184"/>
      <c r="G133" s="144"/>
      <c r="H133" s="143"/>
      <c r="I133" s="144"/>
      <c r="J133" s="144"/>
      <c r="K133" s="145"/>
    </row>
    <row r="134" spans="1:11" ht="24.95" customHeight="1">
      <c r="A134" s="148"/>
      <c r="B134" s="140"/>
      <c r="C134" s="149"/>
      <c r="D134" s="177"/>
      <c r="E134" s="142"/>
      <c r="F134" s="184"/>
      <c r="G134" s="144"/>
      <c r="H134" s="143"/>
      <c r="I134" s="144"/>
      <c r="J134" s="144"/>
      <c r="K134" s="145"/>
    </row>
    <row r="135" spans="1:11" ht="24.95" customHeight="1">
      <c r="A135" s="148"/>
      <c r="B135" s="140"/>
      <c r="C135" s="149"/>
      <c r="D135" s="142"/>
      <c r="E135" s="142"/>
      <c r="F135" s="143"/>
      <c r="G135" s="144"/>
      <c r="H135" s="143"/>
      <c r="I135" s="144"/>
      <c r="J135" s="144"/>
      <c r="K135" s="153"/>
    </row>
    <row r="136" spans="1:11" ht="24.95" customHeight="1">
      <c r="A136" s="154"/>
      <c r="B136" s="155"/>
      <c r="C136" s="156" t="str">
        <f>"รวมราคา  " &amp;   A116 &amp; C116</f>
        <v>รวมราคา  5งานระบบสารสนเทศ</v>
      </c>
      <c r="D136" s="157"/>
      <c r="E136" s="157"/>
      <c r="F136" s="158"/>
      <c r="G136" s="159"/>
      <c r="H136" s="159"/>
      <c r="I136" s="159"/>
      <c r="J136" s="159"/>
      <c r="K136" s="160"/>
    </row>
  </sheetData>
  <mergeCells count="15">
    <mergeCell ref="A1:K1"/>
    <mergeCell ref="I6:J6"/>
    <mergeCell ref="C7:C8"/>
    <mergeCell ref="D7:E7"/>
    <mergeCell ref="F7:G7"/>
    <mergeCell ref="H7:I7"/>
    <mergeCell ref="K7:K8"/>
    <mergeCell ref="B13:C13"/>
    <mergeCell ref="B96:C96"/>
    <mergeCell ref="B104:C104"/>
    <mergeCell ref="B9:C9"/>
    <mergeCell ref="B10:C10"/>
    <mergeCell ref="B11:C11"/>
    <mergeCell ref="B12:C12"/>
    <mergeCell ref="B14:C14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6" fitToHeight="0" orientation="landscape" r:id="rId1"/>
  <headerFooter alignWithMargins="0">
    <oddHeader>&amp;Rแบบ ปร. 4   แผ่นที่  &amp;P   /  &amp;N   แผ่น</oddHeader>
  </headerFooter>
  <rowBreaks count="3" manualBreakCount="3">
    <brk id="51" max="16" man="1"/>
    <brk id="73" max="16" man="1"/>
    <brk id="94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538</v>
      </c>
      <c r="J1" t="s">
        <v>535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532</v>
      </c>
      <c r="M4" t="s">
        <v>40</v>
      </c>
      <c r="O4" s="225">
        <v>239315</v>
      </c>
      <c r="P4" s="225"/>
    </row>
    <row r="5" spans="1:17" ht="22.5" customHeight="1">
      <c r="A5" t="s">
        <v>8</v>
      </c>
      <c r="C5" t="s">
        <v>0</v>
      </c>
      <c r="D5" s="225" t="s">
        <v>18</v>
      </c>
      <c r="E5" s="225"/>
      <c r="F5" s="225"/>
      <c r="G5" s="225"/>
      <c r="H5" s="225"/>
      <c r="J5" s="225" t="s">
        <v>10</v>
      </c>
      <c r="K5" s="225"/>
      <c r="L5" s="225" t="s">
        <v>11</v>
      </c>
      <c r="M5" s="225"/>
      <c r="N5" s="225" t="s">
        <v>5</v>
      </c>
      <c r="O5" s="225"/>
      <c r="P5" t="s">
        <v>6</v>
      </c>
      <c r="Q5" s="225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225"/>
    </row>
    <row r="7" spans="1:17">
      <c r="A7">
        <v>1</v>
      </c>
      <c r="C7" t="s">
        <v>527</v>
      </c>
    </row>
    <row r="8" spans="1:17">
      <c r="B8" t="s">
        <v>529</v>
      </c>
      <c r="C8" t="s">
        <v>218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216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529</v>
      </c>
      <c r="C13" t="s">
        <v>219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216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529</v>
      </c>
      <c r="C19" t="s">
        <v>217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214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215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129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531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536</v>
      </c>
    </row>
    <row r="26" spans="1:16">
      <c r="B26" t="s">
        <v>529</v>
      </c>
      <c r="C26" t="s">
        <v>218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528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529</v>
      </c>
      <c r="C31" t="s">
        <v>219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528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529</v>
      </c>
      <c r="C36" t="s">
        <v>217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214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215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129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530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535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537</v>
      </c>
      <c r="P46">
        <f>P43-P44</f>
        <v>3180.5999999999985</v>
      </c>
    </row>
    <row r="47" spans="2:16">
      <c r="C47" t="s">
        <v>533</v>
      </c>
      <c r="P47">
        <f>ROUND(P46*1.2681,2)-P46</f>
        <v>852.72000000000162</v>
      </c>
    </row>
    <row r="49" spans="1:16" ht="21.75" customHeight="1">
      <c r="A49" s="225" t="s">
        <v>19</v>
      </c>
      <c r="B49" s="225" t="s">
        <v>534</v>
      </c>
      <c r="C49" s="225"/>
      <c r="P49">
        <f>ROUND(P46*1.2681,2)</f>
        <v>4033.32</v>
      </c>
    </row>
    <row r="50" spans="1:16" ht="21.75" customHeight="1">
      <c r="A50" s="225"/>
      <c r="B50" s="225"/>
      <c r="C50" s="225"/>
      <c r="J50" s="225" t="str">
        <f>"("&amp;BAHTTEXT(P49)&amp;")"</f>
        <v>(สี่พันสามสิบสามบาทสามสิบสองสตางค์)</v>
      </c>
      <c r="K50" s="225"/>
      <c r="L50" s="225"/>
      <c r="M50" s="225"/>
      <c r="N50" s="225"/>
      <c r="O50" s="225"/>
      <c r="P50" s="225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#REF!</f>
        <v>#REF!</v>
      </c>
    </row>
    <row r="2" spans="1:16" ht="22.5" customHeight="1">
      <c r="A2" t="e">
        <f>#REF!</f>
        <v>#REF!</v>
      </c>
      <c r="M2" t="e">
        <f>#REF!</f>
        <v>#REF!</v>
      </c>
    </row>
    <row r="3" spans="1:16" ht="22.5" customHeight="1">
      <c r="A3" t="e">
        <f>#REF!</f>
        <v>#REF!</v>
      </c>
      <c r="M3" t="e">
        <f>#REF!</f>
        <v>#REF!</v>
      </c>
    </row>
    <row r="4" spans="1:16" ht="22.5" customHeight="1">
      <c r="A4" t="e">
        <f>#REF!</f>
        <v>#REF!</v>
      </c>
      <c r="M4" t="e">
        <f>#REF!</f>
        <v>#REF!</v>
      </c>
      <c r="O4" s="225" t="e">
        <f>#REF!</f>
        <v>#REF!</v>
      </c>
      <c r="P4" s="225"/>
    </row>
    <row r="5" spans="1:16">
      <c r="A5" t="s">
        <v>8</v>
      </c>
      <c r="B5" s="225" t="s">
        <v>0</v>
      </c>
      <c r="C5" s="225" t="s">
        <v>18</v>
      </c>
      <c r="D5" s="225"/>
      <c r="E5" s="225"/>
      <c r="F5" s="225" t="s">
        <v>1</v>
      </c>
      <c r="G5" t="s">
        <v>22</v>
      </c>
      <c r="H5" t="s">
        <v>23</v>
      </c>
      <c r="I5" t="s">
        <v>24</v>
      </c>
      <c r="J5" s="225" t="s">
        <v>25</v>
      </c>
      <c r="K5" s="225"/>
      <c r="L5" s="225" t="s">
        <v>26</v>
      </c>
      <c r="M5" s="225"/>
      <c r="N5" s="225"/>
      <c r="O5" s="225"/>
      <c r="P5" s="225" t="s">
        <v>12</v>
      </c>
    </row>
    <row r="6" spans="1:16" ht="24">
      <c r="A6" t="s">
        <v>9</v>
      </c>
      <c r="B6" s="225"/>
      <c r="C6" s="225"/>
      <c r="D6" s="225"/>
      <c r="E6" s="225"/>
      <c r="F6" s="225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225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#REF!</f>
        <v>#REF!</v>
      </c>
    </row>
    <row r="2" spans="1:9" ht="22.5" customHeight="1">
      <c r="A2" t="e">
        <f>#REF!</f>
        <v>#REF!</v>
      </c>
      <c r="G2" t="s">
        <v>84</v>
      </c>
    </row>
    <row r="3" spans="1:9" ht="22.5" customHeight="1">
      <c r="A3" t="e">
        <f>#REF!</f>
        <v>#REF!</v>
      </c>
      <c r="G3" t="s">
        <v>33</v>
      </c>
    </row>
    <row r="4" spans="1:9" ht="22.5" customHeight="1">
      <c r="A4" t="e">
        <f>#REF!</f>
        <v>#REF!</v>
      </c>
      <c r="G4" t="s">
        <v>40</v>
      </c>
      <c r="I4">
        <v>238551</v>
      </c>
    </row>
    <row r="5" spans="1:9">
      <c r="A5" t="s">
        <v>8</v>
      </c>
      <c r="B5" s="225" t="s">
        <v>0</v>
      </c>
      <c r="C5" s="225" t="s">
        <v>85</v>
      </c>
      <c r="D5" t="s">
        <v>86</v>
      </c>
      <c r="E5" t="s">
        <v>87</v>
      </c>
      <c r="F5" t="s">
        <v>21</v>
      </c>
      <c r="G5" s="225" t="s">
        <v>1</v>
      </c>
      <c r="H5" t="s">
        <v>88</v>
      </c>
      <c r="I5" s="225" t="s">
        <v>12</v>
      </c>
    </row>
    <row r="6" spans="1:9" ht="24">
      <c r="A6" t="s">
        <v>9</v>
      </c>
      <c r="B6" s="225"/>
      <c r="C6" s="225"/>
      <c r="D6" t="s">
        <v>89</v>
      </c>
      <c r="E6" t="s">
        <v>90</v>
      </c>
      <c r="F6" t="s">
        <v>7</v>
      </c>
      <c r="G6" s="225"/>
      <c r="H6" t="s">
        <v>99</v>
      </c>
      <c r="I6" s="225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522</v>
      </c>
      <c r="P1" t="s">
        <v>521</v>
      </c>
    </row>
    <row r="2" spans="2:45">
      <c r="J2" t="s">
        <v>483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484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485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493</v>
      </c>
      <c r="S9">
        <v>3783142.881548</v>
      </c>
      <c r="V9" s="225">
        <v>1</v>
      </c>
      <c r="W9" s="225"/>
      <c r="X9" s="225"/>
      <c r="Y9" s="225"/>
      <c r="Z9" s="225">
        <v>2</v>
      </c>
      <c r="AA9" s="225"/>
      <c r="AB9" s="225"/>
      <c r="AC9" s="225"/>
      <c r="AD9" s="225">
        <v>3</v>
      </c>
      <c r="AE9" s="225"/>
      <c r="AF9" s="225"/>
      <c r="AG9" s="225"/>
      <c r="AH9" s="225">
        <v>4</v>
      </c>
      <c r="AI9" s="225"/>
      <c r="AJ9" s="225"/>
      <c r="AK9" s="225"/>
      <c r="AL9" s="225">
        <v>5</v>
      </c>
      <c r="AM9" s="225"/>
      <c r="AN9" s="225"/>
      <c r="AO9" s="225"/>
      <c r="AP9" s="225">
        <v>6</v>
      </c>
      <c r="AQ9" s="225"/>
      <c r="AR9" s="225"/>
      <c r="AS9" s="225"/>
    </row>
    <row r="10" spans="2:45">
      <c r="L10" t="s">
        <v>494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495</v>
      </c>
      <c r="N11">
        <v>180</v>
      </c>
      <c r="P11" t="s">
        <v>496</v>
      </c>
      <c r="Q11">
        <f>S9-Q10</f>
        <v>791949.76154799992</v>
      </c>
    </row>
    <row r="12" spans="2:45">
      <c r="Q12" t="s">
        <v>491</v>
      </c>
      <c r="R12">
        <f>SUM(R13:R45)</f>
        <v>79.066353390703881</v>
      </c>
      <c r="T12">
        <f>SUM(T13:T45)</f>
        <v>99.888447471318514</v>
      </c>
      <c r="U12" t="s">
        <v>492</v>
      </c>
    </row>
    <row r="13" spans="2:45">
      <c r="B13" t="s">
        <v>497</v>
      </c>
      <c r="E13">
        <f>S9-E14</f>
        <v>791949.76154799992</v>
      </c>
      <c r="J13" t="s">
        <v>483</v>
      </c>
      <c r="K13" t="s">
        <v>488</v>
      </c>
      <c r="N13">
        <v>20</v>
      </c>
      <c r="O13" t="s">
        <v>519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523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487</v>
      </c>
      <c r="G15" t="s">
        <v>486</v>
      </c>
      <c r="H15">
        <f>SUM(H17:H159)</f>
        <v>63.314753333333371</v>
      </c>
      <c r="K15">
        <v>1.2</v>
      </c>
      <c r="L15" t="s">
        <v>505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550</v>
      </c>
      <c r="G16">
        <v>10</v>
      </c>
      <c r="I16">
        <f>SUM(H16:H18)</f>
        <v>11</v>
      </c>
      <c r="K16">
        <v>1.3</v>
      </c>
      <c r="L16" t="s">
        <v>498</v>
      </c>
      <c r="Q16">
        <v>0</v>
      </c>
      <c r="S16">
        <f t="shared" si="0"/>
        <v>0</v>
      </c>
      <c r="U16">
        <v>7</v>
      </c>
    </row>
    <row r="17" spans="2:21">
      <c r="B17" t="s">
        <v>551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499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500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194</v>
      </c>
      <c r="K19">
        <v>1.6</v>
      </c>
      <c r="L19" t="s">
        <v>501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104</v>
      </c>
      <c r="I20">
        <f>SUM(H20:H36)</f>
        <v>9.2141933333333341</v>
      </c>
      <c r="K20">
        <v>1.7</v>
      </c>
      <c r="L20" t="s">
        <v>502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503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552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489</v>
      </c>
      <c r="M22">
        <f>U22</f>
        <v>75</v>
      </c>
      <c r="N22" t="s">
        <v>490</v>
      </c>
      <c r="U22">
        <v>75</v>
      </c>
    </row>
    <row r="23" spans="2:21">
      <c r="B23" t="s">
        <v>105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106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484</v>
      </c>
      <c r="K24" t="s">
        <v>488</v>
      </c>
      <c r="N24">
        <v>30</v>
      </c>
      <c r="O24" t="s">
        <v>519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107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553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504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554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506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108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524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507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508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509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109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489</v>
      </c>
      <c r="M32">
        <f>U32+M22</f>
        <v>135</v>
      </c>
      <c r="N32" t="s">
        <v>490</v>
      </c>
      <c r="U32">
        <v>60</v>
      </c>
    </row>
    <row r="33" spans="2:21">
      <c r="B33" t="s">
        <v>110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183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555</v>
      </c>
      <c r="C35">
        <v>104</v>
      </c>
      <c r="D35" t="s">
        <v>179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485</v>
      </c>
      <c r="K35" t="s">
        <v>488</v>
      </c>
      <c r="N35">
        <v>50</v>
      </c>
      <c r="O35" t="s">
        <v>519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510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556</v>
      </c>
      <c r="I37">
        <f>SUM(H37:H50)</f>
        <v>2.2942600000000004</v>
      </c>
      <c r="K37">
        <v>3.2</v>
      </c>
      <c r="L37" t="s">
        <v>511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107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515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553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516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554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513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514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512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520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517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525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518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117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526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113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110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489</v>
      </c>
      <c r="M49">
        <f>U49+M32</f>
        <v>180</v>
      </c>
      <c r="N49" t="s">
        <v>490</v>
      </c>
      <c r="U49">
        <v>45</v>
      </c>
    </row>
    <row r="52" spans="2:21">
      <c r="B52" t="s">
        <v>115</v>
      </c>
      <c r="I52">
        <f>SUM(H52:H61)</f>
        <v>6.1542000000000003</v>
      </c>
    </row>
    <row r="53" spans="2:21">
      <c r="B53" t="s">
        <v>106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107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554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116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108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113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110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489</v>
      </c>
      <c r="M60">
        <f>U60+M49</f>
        <v>180</v>
      </c>
      <c r="N60" t="s">
        <v>490</v>
      </c>
      <c r="U60">
        <v>0</v>
      </c>
    </row>
    <row r="62" spans="2:21">
      <c r="P62">
        <v>0</v>
      </c>
    </row>
    <row r="63" spans="2:21">
      <c r="B63" t="s">
        <v>557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105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558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559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107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554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108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109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113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110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195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196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560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198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561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562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122</v>
      </c>
      <c r="I82">
        <f>SUM(H82:H89)</f>
        <v>8.8978600000000014</v>
      </c>
    </row>
    <row r="83" spans="2:9">
      <c r="B83" t="s">
        <v>107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554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117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113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110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123</v>
      </c>
      <c r="I91">
        <f>SUM(H91:H99)</f>
        <v>3.14</v>
      </c>
    </row>
    <row r="92" spans="2:9">
      <c r="B92" t="s">
        <v>218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219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563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564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217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565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203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566</v>
      </c>
    </row>
    <row r="102" spans="2:9">
      <c r="B102" t="s">
        <v>130</v>
      </c>
      <c r="I102">
        <f>SUM(H102:H121)</f>
        <v>7.8659999999999997</v>
      </c>
    </row>
    <row r="103" spans="2:9">
      <c r="B103" t="s">
        <v>567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568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133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134</v>
      </c>
      <c r="C106">
        <v>68</v>
      </c>
      <c r="D106" t="s">
        <v>179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207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137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138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139</v>
      </c>
      <c r="C110">
        <v>40</v>
      </c>
      <c r="D110" t="s">
        <v>179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140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569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570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571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572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573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146</v>
      </c>
      <c r="C117">
        <v>50</v>
      </c>
      <c r="D117" t="s">
        <v>179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147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574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575</v>
      </c>
      <c r="C120">
        <v>1</v>
      </c>
      <c r="D120" t="s">
        <v>180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151</v>
      </c>
    </row>
    <row r="124" spans="2:8">
      <c r="B124" t="s">
        <v>576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152</v>
      </c>
      <c r="C125">
        <v>90</v>
      </c>
      <c r="D125" t="s">
        <v>179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153</v>
      </c>
      <c r="C126">
        <v>44</v>
      </c>
      <c r="D126" t="s">
        <v>179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577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155</v>
      </c>
    </row>
    <row r="131" spans="2:8">
      <c r="B131" t="s">
        <v>578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579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210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158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159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160</v>
      </c>
      <c r="C136">
        <v>10</v>
      </c>
      <c r="D136" t="s">
        <v>179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212</v>
      </c>
    </row>
    <row r="141" spans="2:8">
      <c r="B141" t="s">
        <v>580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581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582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583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584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585</v>
      </c>
      <c r="C146">
        <v>1</v>
      </c>
      <c r="D146" t="s">
        <v>180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586</v>
      </c>
    </row>
    <row r="149" spans="2:8">
      <c r="B149" t="s">
        <v>587</v>
      </c>
      <c r="C149">
        <v>44</v>
      </c>
      <c r="D149" t="s">
        <v>179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588</v>
      </c>
      <c r="C150">
        <v>44</v>
      </c>
      <c r="D150" t="s">
        <v>179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589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590</v>
      </c>
      <c r="C152">
        <v>1</v>
      </c>
      <c r="D152" t="s">
        <v>180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591</v>
      </c>
    </row>
    <row r="155" spans="2:8">
      <c r="B155" t="s">
        <v>592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593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594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595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596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#REF!</f>
        <v>#REF!</v>
      </c>
    </row>
    <row r="2" spans="1:4" ht="22.5" customHeight="1">
      <c r="A2" t="e">
        <f>#REF!</f>
        <v>#REF!</v>
      </c>
      <c r="C2" t="e">
        <f>#REF!</f>
        <v>#REF!</v>
      </c>
    </row>
    <row r="3" spans="1:4" ht="22.5" customHeight="1">
      <c r="A3" t="e">
        <f>#REF!</f>
        <v>#REF!</v>
      </c>
      <c r="C3" t="e">
        <f>#REF!</f>
        <v>#REF!</v>
      </c>
    </row>
    <row r="4" spans="1:4" ht="22.5" customHeight="1">
      <c r="A4" t="e">
        <f>#REF!</f>
        <v>#REF!</v>
      </c>
      <c r="C4" t="e">
        <f>#REF!</f>
        <v>#REF!</v>
      </c>
      <c r="D4" t="e">
        <f>#REF!</f>
        <v>#REF!</v>
      </c>
    </row>
    <row r="5" spans="1:4">
      <c r="A5" s="225" t="s">
        <v>91</v>
      </c>
      <c r="B5" s="225" t="s">
        <v>0</v>
      </c>
      <c r="C5" t="s">
        <v>92</v>
      </c>
      <c r="D5" s="225" t="s">
        <v>12</v>
      </c>
    </row>
    <row r="6" spans="1:4">
      <c r="A6" s="225"/>
      <c r="B6" s="225"/>
      <c r="C6" t="s">
        <v>93</v>
      </c>
      <c r="D6" s="225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186</v>
      </c>
    </row>
    <row r="2" spans="1:9">
      <c r="A2" t="s">
        <v>187</v>
      </c>
      <c r="B2" t="s">
        <v>188</v>
      </c>
      <c r="G2" t="s">
        <v>189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190</v>
      </c>
      <c r="G4" t="s">
        <v>191</v>
      </c>
      <c r="I4" t="s">
        <v>192</v>
      </c>
    </row>
    <row r="5" spans="1:9">
      <c r="E5" t="s">
        <v>193</v>
      </c>
      <c r="F5" t="s">
        <v>4</v>
      </c>
      <c r="G5" t="s">
        <v>193</v>
      </c>
      <c r="H5" t="s">
        <v>4</v>
      </c>
    </row>
    <row r="6" spans="1:9">
      <c r="B6" t="s">
        <v>194</v>
      </c>
    </row>
    <row r="7" spans="1:9">
      <c r="A7">
        <v>1</v>
      </c>
      <c r="B7" t="s">
        <v>104</v>
      </c>
    </row>
    <row r="8" spans="1:9">
      <c r="A8">
        <v>1.1000000000000001</v>
      </c>
      <c r="B8" t="s">
        <v>182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105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106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107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108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109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110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183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184</v>
      </c>
      <c r="C17">
        <v>104</v>
      </c>
      <c r="D17" t="s">
        <v>179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185</v>
      </c>
      <c r="C18">
        <v>104</v>
      </c>
      <c r="D18" t="s">
        <v>179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111</v>
      </c>
      <c r="I19">
        <f>SUM(I8:I18)</f>
        <v>139874</v>
      </c>
    </row>
    <row r="21" spans="1:9">
      <c r="A21">
        <v>2</v>
      </c>
      <c r="B21" t="s">
        <v>112</v>
      </c>
    </row>
    <row r="22" spans="1:9">
      <c r="A22">
        <v>2.1</v>
      </c>
      <c r="B22" t="s">
        <v>107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108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113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110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114</v>
      </c>
      <c r="I27">
        <f>SUM(I22:I26)</f>
        <v>35548</v>
      </c>
    </row>
    <row r="29" spans="1:9">
      <c r="A29">
        <v>3</v>
      </c>
      <c r="B29" t="s">
        <v>115</v>
      </c>
    </row>
    <row r="30" spans="1:9">
      <c r="A30">
        <v>3.1</v>
      </c>
      <c r="B30" t="s">
        <v>106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107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116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117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108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113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110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118</v>
      </c>
    </row>
    <row r="40" spans="1:9">
      <c r="A40">
        <v>4.0999999999999996</v>
      </c>
      <c r="B40" t="s">
        <v>105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119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120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107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108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109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113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110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195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196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197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198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199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200</v>
      </c>
      <c r="C54">
        <v>1</v>
      </c>
      <c r="D54" t="s">
        <v>180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121</v>
      </c>
      <c r="I55">
        <f>SUM(I40:I54)</f>
        <v>484269</v>
      </c>
    </row>
    <row r="57" spans="1:9">
      <c r="A57">
        <v>5</v>
      </c>
      <c r="B57" t="s">
        <v>122</v>
      </c>
    </row>
    <row r="58" spans="1:9">
      <c r="A58">
        <v>5.0999999999999996</v>
      </c>
      <c r="B58" t="s">
        <v>107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117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113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110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114</v>
      </c>
      <c r="I63">
        <f>SUM(I58:I62)</f>
        <v>250624</v>
      </c>
    </row>
    <row r="65" spans="1:9">
      <c r="A65">
        <v>6</v>
      </c>
      <c r="B65" t="s">
        <v>123</v>
      </c>
    </row>
    <row r="66" spans="1:9">
      <c r="A66">
        <v>6.1</v>
      </c>
      <c r="B66" t="s">
        <v>124</v>
      </c>
      <c r="C66">
        <v>534</v>
      </c>
      <c r="D66" t="s">
        <v>179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125</v>
      </c>
      <c r="C67">
        <v>552</v>
      </c>
      <c r="D67" t="s">
        <v>179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126</v>
      </c>
      <c r="C68">
        <v>570</v>
      </c>
      <c r="D68" t="s">
        <v>179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127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128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201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202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203</v>
      </c>
      <c r="C73">
        <v>21</v>
      </c>
      <c r="D73" t="s">
        <v>204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129</v>
      </c>
      <c r="I74">
        <f>SUM(I66:I73)</f>
        <v>617125</v>
      </c>
    </row>
    <row r="75" spans="1:9">
      <c r="B75" t="s">
        <v>205</v>
      </c>
      <c r="I75">
        <f>I74+I63+I55+I38+I27+I19</f>
        <v>1658068</v>
      </c>
    </row>
    <row r="77" spans="1:9">
      <c r="B77" t="s">
        <v>206</v>
      </c>
    </row>
    <row r="78" spans="1:9">
      <c r="A78">
        <v>1</v>
      </c>
      <c r="B78" t="s">
        <v>130</v>
      </c>
    </row>
    <row r="79" spans="1:9">
      <c r="A79">
        <v>1.1000000000000001</v>
      </c>
      <c r="B79" t="s">
        <v>131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132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133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134</v>
      </c>
      <c r="C82">
        <v>51</v>
      </c>
      <c r="D82" t="s">
        <v>179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207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135</v>
      </c>
      <c r="I84">
        <f>SUM(I79:I83)</f>
        <v>270830</v>
      </c>
    </row>
    <row r="86" spans="1:9">
      <c r="A86">
        <v>2</v>
      </c>
      <c r="B86" t="s">
        <v>136</v>
      </c>
    </row>
    <row r="87" spans="1:9">
      <c r="A87">
        <v>2.1</v>
      </c>
      <c r="B87" t="s">
        <v>137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138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139</v>
      </c>
      <c r="C89">
        <v>40</v>
      </c>
      <c r="D89" t="s">
        <v>179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140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141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142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143</v>
      </c>
      <c r="C93">
        <v>755</v>
      </c>
      <c r="D93" t="s">
        <v>179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144</v>
      </c>
      <c r="C94">
        <v>13</v>
      </c>
      <c r="D94" t="s">
        <v>179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145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146</v>
      </c>
      <c r="C96">
        <v>50</v>
      </c>
      <c r="D96" t="s">
        <v>179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147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148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149</v>
      </c>
      <c r="C99">
        <v>1</v>
      </c>
      <c r="D99" t="s">
        <v>180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150</v>
      </c>
      <c r="I100">
        <f>SUM(I87:I99)</f>
        <v>602050</v>
      </c>
    </row>
    <row r="102" spans="1:9">
      <c r="A102">
        <v>3</v>
      </c>
      <c r="B102" t="s">
        <v>151</v>
      </c>
    </row>
    <row r="103" spans="1:9">
      <c r="A103">
        <v>3.1</v>
      </c>
      <c r="B103" t="s">
        <v>208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152</v>
      </c>
      <c r="C104">
        <v>121</v>
      </c>
      <c r="D104" t="s">
        <v>179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153</v>
      </c>
      <c r="C105">
        <v>44</v>
      </c>
      <c r="D105" t="s">
        <v>179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209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154</v>
      </c>
      <c r="I107">
        <f>SUM(I103:I106)</f>
        <v>425990</v>
      </c>
    </row>
    <row r="109" spans="1:9">
      <c r="A109">
        <v>4</v>
      </c>
      <c r="B109" t="s">
        <v>155</v>
      </c>
    </row>
    <row r="110" spans="1:9">
      <c r="A110">
        <v>4.0999999999999996</v>
      </c>
      <c r="B110" t="s">
        <v>156</v>
      </c>
      <c r="C110">
        <v>115</v>
      </c>
      <c r="D110" t="s">
        <v>179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157</v>
      </c>
      <c r="C111">
        <v>14</v>
      </c>
      <c r="D111" t="s">
        <v>179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210</v>
      </c>
      <c r="C112">
        <v>15</v>
      </c>
      <c r="D112" t="s">
        <v>204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158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159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160</v>
      </c>
      <c r="C115">
        <v>10</v>
      </c>
      <c r="D115" t="s">
        <v>179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211</v>
      </c>
      <c r="I117">
        <f>I116+I107+I100+I84</f>
        <v>1336735</v>
      </c>
    </row>
    <row r="119" spans="1:9">
      <c r="B119" t="s">
        <v>212</v>
      </c>
    </row>
    <row r="120" spans="1:9">
      <c r="A120">
        <v>1</v>
      </c>
      <c r="B120" t="s">
        <v>161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162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163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164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165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166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167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168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169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170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171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172</v>
      </c>
      <c r="C131">
        <v>1</v>
      </c>
      <c r="D131" t="s">
        <v>180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173</v>
      </c>
      <c r="I132">
        <f>SUM(I120:I131)</f>
        <v>124587</v>
      </c>
    </row>
    <row r="134" spans="1:9">
      <c r="B134" t="s">
        <v>174</v>
      </c>
    </row>
    <row r="135" spans="1:9">
      <c r="A135">
        <v>1</v>
      </c>
      <c r="B135" t="s">
        <v>175</v>
      </c>
      <c r="C135">
        <v>40</v>
      </c>
      <c r="D135" t="s">
        <v>179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176</v>
      </c>
      <c r="C136">
        <v>40</v>
      </c>
      <c r="D136" t="s">
        <v>179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177</v>
      </c>
      <c r="C137">
        <v>6</v>
      </c>
      <c r="D137" t="s">
        <v>181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178</v>
      </c>
      <c r="I138">
        <f>SUM(I135:I137)</f>
        <v>11400</v>
      </c>
    </row>
    <row r="140" spans="1:9">
      <c r="B140" t="s">
        <v>213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220</v>
      </c>
      <c r="D1" t="s">
        <v>221</v>
      </c>
      <c r="E1" t="s">
        <v>222</v>
      </c>
      <c r="F1" t="s">
        <v>223</v>
      </c>
      <c r="G1" t="s">
        <v>224</v>
      </c>
    </row>
    <row r="2" spans="1:7">
      <c r="C2" t="s">
        <v>225</v>
      </c>
      <c r="D2">
        <f>D3+D29+D77+D112+D137+D162+D185+D207</f>
        <v>4169121.9343535001</v>
      </c>
      <c r="E2" t="s">
        <v>226</v>
      </c>
      <c r="F2">
        <v>40127.333333333336</v>
      </c>
      <c r="G2">
        <v>40338.708333333336</v>
      </c>
    </row>
    <row r="3" spans="1:7">
      <c r="A3" t="s">
        <v>227</v>
      </c>
      <c r="D3">
        <f>D4+D8+D12+D24</f>
        <v>2781753.8193514999</v>
      </c>
      <c r="E3" t="s">
        <v>228</v>
      </c>
      <c r="F3">
        <v>40127.333333333336</v>
      </c>
      <c r="G3">
        <v>40168.708333333336</v>
      </c>
    </row>
    <row r="4" spans="1:7">
      <c r="B4" t="s">
        <v>229</v>
      </c>
      <c r="D4">
        <f>SUM(D5:D7)</f>
        <v>1445554.0691120001</v>
      </c>
      <c r="E4" t="s">
        <v>230</v>
      </c>
      <c r="F4">
        <v>40127.333333333336</v>
      </c>
      <c r="G4">
        <v>40166.708333333336</v>
      </c>
    </row>
    <row r="5" spans="1:7">
      <c r="C5" t="s">
        <v>231</v>
      </c>
      <c r="D5">
        <v>973827.00200000009</v>
      </c>
      <c r="E5" t="s">
        <v>230</v>
      </c>
      <c r="F5">
        <v>40127.333333333336</v>
      </c>
      <c r="G5">
        <v>40166.708333333336</v>
      </c>
    </row>
    <row r="6" spans="1:7">
      <c r="C6" t="s">
        <v>232</v>
      </c>
      <c r="D6">
        <v>90486.797112</v>
      </c>
      <c r="E6" t="s">
        <v>233</v>
      </c>
      <c r="F6">
        <v>40152.333333333336</v>
      </c>
      <c r="G6">
        <v>40155.708333333336</v>
      </c>
    </row>
    <row r="7" spans="1:7">
      <c r="C7" t="s">
        <v>234</v>
      </c>
      <c r="D7">
        <v>381240.27</v>
      </c>
      <c r="E7" t="s">
        <v>235</v>
      </c>
      <c r="F7">
        <v>40154.333333333336</v>
      </c>
      <c r="G7">
        <v>40166.708333333336</v>
      </c>
    </row>
    <row r="8" spans="1:7">
      <c r="B8" t="s">
        <v>236</v>
      </c>
      <c r="D8">
        <f>SUM(D9:D11)</f>
        <v>148694.35139999999</v>
      </c>
      <c r="E8" t="s">
        <v>237</v>
      </c>
      <c r="F8">
        <v>40140.333333333336</v>
      </c>
      <c r="G8">
        <v>40158.708333333336</v>
      </c>
    </row>
    <row r="9" spans="1:7">
      <c r="C9" t="s">
        <v>238</v>
      </c>
      <c r="D9">
        <v>0</v>
      </c>
      <c r="E9" t="s">
        <v>239</v>
      </c>
      <c r="F9">
        <v>40140.333333333336</v>
      </c>
      <c r="G9">
        <v>40145.708333333336</v>
      </c>
    </row>
    <row r="10" spans="1:7">
      <c r="C10" t="s">
        <v>240</v>
      </c>
      <c r="D10">
        <v>148694.35139999999</v>
      </c>
      <c r="E10" t="s">
        <v>241</v>
      </c>
      <c r="F10">
        <v>40144.333333333336</v>
      </c>
      <c r="G10">
        <v>40145.708333333336</v>
      </c>
    </row>
    <row r="11" spans="1:7">
      <c r="C11" t="s">
        <v>242</v>
      </c>
      <c r="D11">
        <v>0</v>
      </c>
      <c r="E11" t="s">
        <v>241</v>
      </c>
      <c r="F11">
        <v>40157.333333333336</v>
      </c>
      <c r="G11">
        <v>40158.708333333336</v>
      </c>
    </row>
    <row r="12" spans="1:7">
      <c r="B12" t="s">
        <v>243</v>
      </c>
      <c r="D12">
        <f>SUM(D13:D23)</f>
        <v>1093968.8263395</v>
      </c>
      <c r="E12" t="s">
        <v>244</v>
      </c>
      <c r="F12">
        <v>40131.333333333336</v>
      </c>
      <c r="G12">
        <v>40168.708333333336</v>
      </c>
    </row>
    <row r="13" spans="1:7">
      <c r="C13" t="s">
        <v>245</v>
      </c>
      <c r="D13">
        <v>14633.1684</v>
      </c>
      <c r="E13" t="s">
        <v>246</v>
      </c>
      <c r="F13">
        <v>40136.333333333336</v>
      </c>
      <c r="G13">
        <v>40154.708333333336</v>
      </c>
    </row>
    <row r="14" spans="1:7">
      <c r="C14" t="s">
        <v>247</v>
      </c>
      <c r="D14">
        <v>14493.735000000001</v>
      </c>
      <c r="E14" t="s">
        <v>233</v>
      </c>
      <c r="F14">
        <v>40155.333333333336</v>
      </c>
      <c r="G14">
        <v>40158.708333333336</v>
      </c>
    </row>
    <row r="15" spans="1:7">
      <c r="C15" t="s">
        <v>248</v>
      </c>
      <c r="D15">
        <v>367014.44893950003</v>
      </c>
      <c r="E15" t="s">
        <v>239</v>
      </c>
      <c r="F15">
        <v>40150.333333333336</v>
      </c>
      <c r="G15">
        <v>40155.708333333336</v>
      </c>
    </row>
    <row r="16" spans="1:7">
      <c r="C16" t="s">
        <v>249</v>
      </c>
      <c r="D16">
        <v>131845.28760000001</v>
      </c>
      <c r="E16" t="s">
        <v>250</v>
      </c>
      <c r="F16">
        <v>40156.333333333336</v>
      </c>
      <c r="G16">
        <v>40158.708333333336</v>
      </c>
    </row>
    <row r="17" spans="1:7">
      <c r="C17" t="s">
        <v>251</v>
      </c>
      <c r="D17">
        <v>196698.94200000004</v>
      </c>
      <c r="E17" t="s">
        <v>252</v>
      </c>
      <c r="F17">
        <v>40149.333333333336</v>
      </c>
      <c r="G17">
        <v>40161.708333333336</v>
      </c>
    </row>
    <row r="18" spans="1:7">
      <c r="C18" t="s">
        <v>253</v>
      </c>
      <c r="D18">
        <v>0</v>
      </c>
      <c r="E18" t="s">
        <v>252</v>
      </c>
      <c r="F18">
        <v>40149.333333333336</v>
      </c>
      <c r="G18">
        <v>40161.708333333336</v>
      </c>
    </row>
    <row r="19" spans="1:7">
      <c r="C19" t="s">
        <v>254</v>
      </c>
      <c r="D19">
        <v>14493.735000000001</v>
      </c>
      <c r="E19" t="s">
        <v>250</v>
      </c>
      <c r="F19">
        <v>40158.333333333336</v>
      </c>
      <c r="G19">
        <v>40161.708333333336</v>
      </c>
    </row>
    <row r="20" spans="1:7">
      <c r="C20" t="s">
        <v>255</v>
      </c>
      <c r="D20">
        <v>117997.34940000001</v>
      </c>
      <c r="E20" t="s">
        <v>256</v>
      </c>
      <c r="F20">
        <v>40131.333333333336</v>
      </c>
      <c r="G20">
        <v>40157.708333333336</v>
      </c>
    </row>
    <row r="21" spans="1:7">
      <c r="C21" t="s">
        <v>257</v>
      </c>
      <c r="D21">
        <v>64686.089699999997</v>
      </c>
      <c r="E21" t="s">
        <v>256</v>
      </c>
      <c r="F21">
        <v>40131.333333333336</v>
      </c>
      <c r="G21">
        <v>40157.708333333336</v>
      </c>
    </row>
    <row r="22" spans="1:7">
      <c r="C22" t="s">
        <v>258</v>
      </c>
      <c r="D22">
        <v>0</v>
      </c>
      <c r="E22" t="s">
        <v>259</v>
      </c>
      <c r="F22">
        <v>40149.333333333336</v>
      </c>
      <c r="G22">
        <v>40156.708333333336</v>
      </c>
    </row>
    <row r="23" spans="1:7">
      <c r="C23" t="s">
        <v>260</v>
      </c>
      <c r="D23">
        <v>172106.07030000002</v>
      </c>
      <c r="E23" t="s">
        <v>250</v>
      </c>
      <c r="F23">
        <v>40165.333333333336</v>
      </c>
      <c r="G23">
        <v>40167.708333333336</v>
      </c>
    </row>
    <row r="24" spans="1:7">
      <c r="B24" t="s">
        <v>261</v>
      </c>
      <c r="D24">
        <f>SUM(D25:D28)</f>
        <v>93536.572500000009</v>
      </c>
      <c r="E24" t="s">
        <v>262</v>
      </c>
      <c r="F24">
        <v>40138.333333333336</v>
      </c>
      <c r="G24">
        <v>40168.708333333336</v>
      </c>
    </row>
    <row r="25" spans="1:7">
      <c r="C25" t="s">
        <v>263</v>
      </c>
      <c r="D25">
        <v>93536.572500000009</v>
      </c>
      <c r="E25" t="s">
        <v>264</v>
      </c>
      <c r="F25">
        <v>40138.333333333336</v>
      </c>
      <c r="G25">
        <v>40140.708333333336</v>
      </c>
    </row>
    <row r="26" spans="1:7">
      <c r="C26" t="s">
        <v>265</v>
      </c>
      <c r="D26">
        <v>0</v>
      </c>
      <c r="E26" t="s">
        <v>241</v>
      </c>
      <c r="F26">
        <v>40167.333333333336</v>
      </c>
      <c r="G26">
        <v>40168.708333333336</v>
      </c>
    </row>
    <row r="27" spans="1:7">
      <c r="C27" t="s">
        <v>266</v>
      </c>
      <c r="D27">
        <v>0</v>
      </c>
      <c r="E27" t="s">
        <v>267</v>
      </c>
      <c r="F27">
        <v>40168.333333333336</v>
      </c>
      <c r="G27">
        <v>40168.708333333336</v>
      </c>
    </row>
    <row r="28" spans="1:7">
      <c r="C28" t="s">
        <v>268</v>
      </c>
      <c r="D28">
        <v>0</v>
      </c>
      <c r="E28" t="s">
        <v>267</v>
      </c>
      <c r="F28">
        <v>40164.333333333336</v>
      </c>
      <c r="G28">
        <v>40164.708333333336</v>
      </c>
    </row>
    <row r="29" spans="1:7">
      <c r="A29" t="s">
        <v>269</v>
      </c>
      <c r="D29">
        <f>D30+D36+D40+D51+D63</f>
        <v>1387368.1150020002</v>
      </c>
      <c r="E29" t="s">
        <v>270</v>
      </c>
      <c r="F29">
        <v>40136.333333333336</v>
      </c>
      <c r="G29">
        <v>40207.708333333336</v>
      </c>
    </row>
    <row r="30" spans="1:7">
      <c r="B30" t="s">
        <v>271</v>
      </c>
      <c r="D30">
        <f>SUM(D31:D35)</f>
        <v>346953.4866</v>
      </c>
      <c r="E30" t="s">
        <v>272</v>
      </c>
      <c r="F30">
        <v>40153.333333333336</v>
      </c>
      <c r="G30">
        <v>40174.708333333336</v>
      </c>
    </row>
    <row r="31" spans="1:7">
      <c r="C31" t="s">
        <v>273</v>
      </c>
      <c r="D31">
        <v>247823.91899999999</v>
      </c>
      <c r="E31" t="s">
        <v>274</v>
      </c>
      <c r="F31">
        <v>40153.333333333336</v>
      </c>
      <c r="G31">
        <v>40157.708333333336</v>
      </c>
    </row>
    <row r="32" spans="1:7">
      <c r="C32" t="s">
        <v>275</v>
      </c>
      <c r="D32">
        <v>0</v>
      </c>
      <c r="E32" t="s">
        <v>276</v>
      </c>
      <c r="F32">
        <v>40153.333333333336</v>
      </c>
      <c r="G32">
        <v>40172.708333333336</v>
      </c>
    </row>
    <row r="33" spans="2:7">
      <c r="C33" t="s">
        <v>277</v>
      </c>
      <c r="D33">
        <v>0</v>
      </c>
      <c r="E33" t="s">
        <v>241</v>
      </c>
      <c r="F33">
        <v>40159.333333333336</v>
      </c>
      <c r="G33">
        <v>40162</v>
      </c>
    </row>
    <row r="34" spans="2:7">
      <c r="C34" t="s">
        <v>278</v>
      </c>
      <c r="D34">
        <v>99129.567599999995</v>
      </c>
      <c r="E34" t="s">
        <v>259</v>
      </c>
      <c r="F34">
        <v>40165.333333333336</v>
      </c>
      <c r="G34">
        <v>40172.708333333336</v>
      </c>
    </row>
    <row r="35" spans="2:7">
      <c r="C35" t="s">
        <v>279</v>
      </c>
      <c r="D35">
        <v>0</v>
      </c>
      <c r="E35" t="s">
        <v>280</v>
      </c>
      <c r="F35">
        <v>40168.333333333336</v>
      </c>
      <c r="G35">
        <v>40174.708333333336</v>
      </c>
    </row>
    <row r="36" spans="2:7">
      <c r="B36" t="s">
        <v>281</v>
      </c>
      <c r="D36">
        <f>SUM(D37:D39)</f>
        <v>512226.15861600009</v>
      </c>
      <c r="E36" t="s">
        <v>259</v>
      </c>
      <c r="F36">
        <v>40169.333333333336</v>
      </c>
      <c r="G36">
        <v>40176.708333333336</v>
      </c>
    </row>
    <row r="37" spans="2:7">
      <c r="C37" t="s">
        <v>282</v>
      </c>
      <c r="D37">
        <v>241910.83350000001</v>
      </c>
      <c r="E37" t="s">
        <v>280</v>
      </c>
      <c r="F37">
        <v>40170.333333333336</v>
      </c>
      <c r="G37">
        <v>40176.708333333336</v>
      </c>
    </row>
    <row r="38" spans="2:7">
      <c r="C38" t="s">
        <v>283</v>
      </c>
      <c r="D38">
        <v>45243.398556</v>
      </c>
      <c r="E38" t="s">
        <v>284</v>
      </c>
      <c r="F38">
        <v>40170.333333333336</v>
      </c>
      <c r="G38">
        <v>40173.708333333336</v>
      </c>
    </row>
    <row r="39" spans="2:7">
      <c r="C39" t="s">
        <v>285</v>
      </c>
      <c r="D39">
        <v>225071.92656000005</v>
      </c>
      <c r="E39" t="s">
        <v>286</v>
      </c>
      <c r="F39">
        <v>40169.333333333336</v>
      </c>
      <c r="G39">
        <v>40173.708333333336</v>
      </c>
    </row>
    <row r="40" spans="2:7">
      <c r="B40" t="s">
        <v>287</v>
      </c>
      <c r="D40">
        <f>SUM(D41:D50)</f>
        <v>528188.46978600009</v>
      </c>
      <c r="E40" t="s">
        <v>288</v>
      </c>
      <c r="F40">
        <v>40136.333333333336</v>
      </c>
      <c r="G40">
        <v>40167.708333333336</v>
      </c>
    </row>
    <row r="41" spans="2:7">
      <c r="C41" t="s">
        <v>289</v>
      </c>
      <c r="D41">
        <v>19510.891200000002</v>
      </c>
      <c r="E41" t="s">
        <v>246</v>
      </c>
      <c r="F41">
        <v>40136.333333333336</v>
      </c>
      <c r="G41">
        <v>40154.708333333336</v>
      </c>
    </row>
    <row r="42" spans="2:7">
      <c r="C42" t="s">
        <v>290</v>
      </c>
      <c r="D42">
        <v>19324.980000000003</v>
      </c>
      <c r="E42" t="s">
        <v>250</v>
      </c>
      <c r="F42">
        <v>40155.333333333336</v>
      </c>
      <c r="G42">
        <v>40158</v>
      </c>
    </row>
    <row r="43" spans="2:7">
      <c r="C43" t="s">
        <v>291</v>
      </c>
      <c r="D43">
        <v>313558.88178600004</v>
      </c>
      <c r="E43" t="s">
        <v>286</v>
      </c>
      <c r="F43">
        <v>40150.333333333336</v>
      </c>
      <c r="G43">
        <v>40155</v>
      </c>
    </row>
    <row r="44" spans="2:7">
      <c r="C44" t="s">
        <v>292</v>
      </c>
      <c r="D44">
        <v>175793.71680000002</v>
      </c>
      <c r="E44" t="s">
        <v>241</v>
      </c>
      <c r="F44">
        <v>40156.333333333336</v>
      </c>
      <c r="G44">
        <v>40158</v>
      </c>
    </row>
    <row r="45" spans="2:7">
      <c r="C45" t="s">
        <v>293</v>
      </c>
      <c r="D45">
        <v>0</v>
      </c>
      <c r="E45" t="s">
        <v>294</v>
      </c>
      <c r="F45">
        <v>40149.333333333336</v>
      </c>
      <c r="G45">
        <v>40161</v>
      </c>
    </row>
    <row r="46" spans="2:7">
      <c r="C46" t="s">
        <v>295</v>
      </c>
      <c r="D46">
        <v>0</v>
      </c>
      <c r="E46" t="s">
        <v>241</v>
      </c>
      <c r="F46">
        <v>40158.333333333336</v>
      </c>
      <c r="G46">
        <v>40161</v>
      </c>
    </row>
    <row r="47" spans="2:7">
      <c r="C47" t="s">
        <v>296</v>
      </c>
      <c r="D47">
        <v>0</v>
      </c>
      <c r="E47" t="s">
        <v>267</v>
      </c>
      <c r="F47">
        <v>40162.333333333336</v>
      </c>
      <c r="G47">
        <v>40162.708333333336</v>
      </c>
    </row>
    <row r="48" spans="2:7">
      <c r="C48" t="s">
        <v>297</v>
      </c>
      <c r="D48">
        <v>0</v>
      </c>
      <c r="E48" t="s">
        <v>267</v>
      </c>
      <c r="F48">
        <v>40162.333333333336</v>
      </c>
      <c r="G48">
        <v>40162.708333333336</v>
      </c>
    </row>
    <row r="49" spans="2:7">
      <c r="C49" t="s">
        <v>298</v>
      </c>
      <c r="D49">
        <v>0</v>
      </c>
      <c r="E49" t="s">
        <v>250</v>
      </c>
      <c r="F49">
        <v>40161.333333333336</v>
      </c>
      <c r="G49">
        <v>40163.708333333336</v>
      </c>
    </row>
    <row r="50" spans="2:7">
      <c r="C50" t="s">
        <v>299</v>
      </c>
      <c r="D50">
        <v>0</v>
      </c>
      <c r="E50" t="s">
        <v>250</v>
      </c>
      <c r="F50">
        <v>40165.333333333336</v>
      </c>
      <c r="G50">
        <v>40167.708333333336</v>
      </c>
    </row>
    <row r="51" spans="2:7">
      <c r="B51" t="s">
        <v>300</v>
      </c>
      <c r="D51">
        <f>SUM(D52:D62)</f>
        <v>0</v>
      </c>
      <c r="E51" t="s">
        <v>301</v>
      </c>
      <c r="F51">
        <v>40182.333333333336</v>
      </c>
      <c r="G51">
        <v>40204.708333333336</v>
      </c>
    </row>
    <row r="52" spans="2:7">
      <c r="C52" t="s">
        <v>302</v>
      </c>
      <c r="D52">
        <v>0</v>
      </c>
      <c r="E52" t="s">
        <v>286</v>
      </c>
      <c r="F52">
        <v>40182.333333333336</v>
      </c>
      <c r="G52">
        <v>40187</v>
      </c>
    </row>
    <row r="53" spans="2:7">
      <c r="C53" t="s">
        <v>303</v>
      </c>
      <c r="D53">
        <v>0</v>
      </c>
      <c r="E53" t="s">
        <v>241</v>
      </c>
      <c r="F53">
        <v>40188.333333333336</v>
      </c>
      <c r="G53">
        <v>40190</v>
      </c>
    </row>
    <row r="54" spans="2:7">
      <c r="C54" t="s">
        <v>304</v>
      </c>
      <c r="D54">
        <v>0</v>
      </c>
      <c r="E54" t="s">
        <v>305</v>
      </c>
      <c r="F54">
        <v>40188.333333333336</v>
      </c>
      <c r="G54">
        <v>40197.708333333336</v>
      </c>
    </row>
    <row r="55" spans="2:7">
      <c r="C55" t="s">
        <v>306</v>
      </c>
      <c r="D55">
        <v>0</v>
      </c>
      <c r="E55" t="s">
        <v>241</v>
      </c>
      <c r="F55">
        <v>40196.333333333336</v>
      </c>
      <c r="G55">
        <v>40198</v>
      </c>
    </row>
    <row r="56" spans="2:7">
      <c r="C56" t="s">
        <v>307</v>
      </c>
      <c r="D56">
        <v>0</v>
      </c>
      <c r="E56" t="s">
        <v>308</v>
      </c>
      <c r="F56">
        <v>40188.333333333336</v>
      </c>
      <c r="G56">
        <v>40203.708333333336</v>
      </c>
    </row>
    <row r="57" spans="2:7">
      <c r="C57" t="s">
        <v>309</v>
      </c>
      <c r="D57">
        <v>0</v>
      </c>
      <c r="E57" t="s">
        <v>310</v>
      </c>
      <c r="F57">
        <v>40188.333333333336</v>
      </c>
      <c r="G57">
        <v>40204.708333333336</v>
      </c>
    </row>
    <row r="58" spans="2:7">
      <c r="C58" t="s">
        <v>311</v>
      </c>
      <c r="D58">
        <v>0</v>
      </c>
      <c r="E58" t="s">
        <v>239</v>
      </c>
      <c r="F58">
        <v>40195.333333333336</v>
      </c>
      <c r="G58">
        <v>40200.708333333336</v>
      </c>
    </row>
    <row r="59" spans="2:7">
      <c r="C59" t="s">
        <v>312</v>
      </c>
      <c r="D59">
        <v>0</v>
      </c>
      <c r="E59" t="s">
        <v>313</v>
      </c>
      <c r="F59">
        <v>40201</v>
      </c>
      <c r="G59">
        <v>40201</v>
      </c>
    </row>
    <row r="60" spans="2:7">
      <c r="C60" t="s">
        <v>314</v>
      </c>
      <c r="D60">
        <v>0</v>
      </c>
      <c r="E60" t="s">
        <v>313</v>
      </c>
      <c r="F60">
        <v>40202.708333333336</v>
      </c>
      <c r="G60">
        <v>40202.708333333336</v>
      </c>
    </row>
    <row r="61" spans="2:7">
      <c r="C61" t="s">
        <v>315</v>
      </c>
      <c r="D61">
        <v>0</v>
      </c>
      <c r="E61" t="s">
        <v>267</v>
      </c>
      <c r="F61">
        <v>40203.333333333336</v>
      </c>
      <c r="G61">
        <v>40204</v>
      </c>
    </row>
    <row r="62" spans="2:7">
      <c r="C62" t="s">
        <v>316</v>
      </c>
      <c r="D62">
        <v>0</v>
      </c>
      <c r="E62" t="s">
        <v>276</v>
      </c>
      <c r="F62">
        <v>40183.333333333336</v>
      </c>
      <c r="G62">
        <v>40204.708333333336</v>
      </c>
    </row>
    <row r="63" spans="2:7">
      <c r="B63" t="s">
        <v>317</v>
      </c>
      <c r="D63">
        <f>SUM(D64:D75)</f>
        <v>0</v>
      </c>
      <c r="E63" t="s">
        <v>318</v>
      </c>
      <c r="F63">
        <v>40182.333333333336</v>
      </c>
      <c r="G63">
        <v>40207.708333333336</v>
      </c>
    </row>
    <row r="64" spans="2:7">
      <c r="C64" t="s">
        <v>319</v>
      </c>
      <c r="D64">
        <v>0</v>
      </c>
      <c r="E64" t="s">
        <v>286</v>
      </c>
      <c r="F64">
        <v>40182.333333333336</v>
      </c>
      <c r="G64">
        <v>40187</v>
      </c>
    </row>
    <row r="65" spans="1:7">
      <c r="C65" t="s">
        <v>320</v>
      </c>
      <c r="D65">
        <v>0</v>
      </c>
      <c r="E65" t="s">
        <v>241</v>
      </c>
      <c r="F65">
        <v>40188.333333333336</v>
      </c>
      <c r="G65">
        <v>40190</v>
      </c>
    </row>
    <row r="66" spans="1:7">
      <c r="C66" t="s">
        <v>321</v>
      </c>
      <c r="D66">
        <v>0</v>
      </c>
      <c r="E66" t="s">
        <v>259</v>
      </c>
      <c r="F66">
        <v>40188.333333333336</v>
      </c>
      <c r="G66">
        <v>40197</v>
      </c>
    </row>
    <row r="67" spans="1:7">
      <c r="C67" t="s">
        <v>322</v>
      </c>
      <c r="D67">
        <v>0</v>
      </c>
      <c r="E67" t="s">
        <v>250</v>
      </c>
      <c r="F67">
        <v>40198.333333333336</v>
      </c>
      <c r="G67">
        <v>40203</v>
      </c>
    </row>
    <row r="68" spans="1:7">
      <c r="C68" t="s">
        <v>323</v>
      </c>
      <c r="D68">
        <v>0</v>
      </c>
      <c r="E68" t="s">
        <v>241</v>
      </c>
      <c r="F68">
        <v>40196.333333333336</v>
      </c>
      <c r="G68">
        <v>40198</v>
      </c>
    </row>
    <row r="69" spans="1:7">
      <c r="C69" t="s">
        <v>324</v>
      </c>
      <c r="D69">
        <v>0</v>
      </c>
      <c r="E69" t="s">
        <v>252</v>
      </c>
      <c r="F69">
        <v>40188.333333333336</v>
      </c>
      <c r="G69">
        <v>40203</v>
      </c>
    </row>
    <row r="70" spans="1:7">
      <c r="C70" t="s">
        <v>325</v>
      </c>
      <c r="D70">
        <v>0</v>
      </c>
      <c r="E70" t="s">
        <v>308</v>
      </c>
      <c r="F70">
        <v>40188.333333333336</v>
      </c>
      <c r="G70">
        <v>40204</v>
      </c>
    </row>
    <row r="71" spans="1:7">
      <c r="C71" t="s">
        <v>326</v>
      </c>
      <c r="D71">
        <v>0</v>
      </c>
      <c r="E71" t="s">
        <v>267</v>
      </c>
      <c r="F71">
        <v>40200.333333333336</v>
      </c>
      <c r="G71">
        <v>40202</v>
      </c>
    </row>
    <row r="72" spans="1:7">
      <c r="C72" t="s">
        <v>327</v>
      </c>
      <c r="D72">
        <v>0</v>
      </c>
      <c r="E72" t="s">
        <v>241</v>
      </c>
      <c r="F72">
        <v>40203.333333333336</v>
      </c>
      <c r="G72">
        <v>40205</v>
      </c>
    </row>
    <row r="73" spans="1:7">
      <c r="C73" t="s">
        <v>328</v>
      </c>
      <c r="D73">
        <v>0</v>
      </c>
      <c r="E73" t="s">
        <v>267</v>
      </c>
      <c r="F73">
        <v>40205.333333333336</v>
      </c>
      <c r="G73">
        <v>40206</v>
      </c>
    </row>
    <row r="74" spans="1:7">
      <c r="C74" t="s">
        <v>329</v>
      </c>
      <c r="D74">
        <v>0</v>
      </c>
      <c r="E74" t="s">
        <v>267</v>
      </c>
      <c r="F74">
        <v>40203.333333333336</v>
      </c>
      <c r="G74">
        <v>40204</v>
      </c>
    </row>
    <row r="75" spans="1:7">
      <c r="C75" t="s">
        <v>330</v>
      </c>
      <c r="D75">
        <v>0</v>
      </c>
      <c r="E75" t="s">
        <v>267</v>
      </c>
      <c r="F75">
        <v>40207.333333333336</v>
      </c>
      <c r="G75">
        <v>40207.708333333336</v>
      </c>
    </row>
    <row r="77" spans="1:7">
      <c r="A77" t="s">
        <v>331</v>
      </c>
      <c r="D77">
        <v>0</v>
      </c>
      <c r="E77" t="s">
        <v>332</v>
      </c>
      <c r="F77">
        <v>40174.333333333336</v>
      </c>
      <c r="G77">
        <v>40224.708333333336</v>
      </c>
    </row>
    <row r="78" spans="1:7">
      <c r="B78" t="s">
        <v>333</v>
      </c>
      <c r="D78">
        <f>SUM(D79:D82)</f>
        <v>0</v>
      </c>
      <c r="E78" t="s">
        <v>334</v>
      </c>
      <c r="F78">
        <v>40175.333333333336</v>
      </c>
      <c r="G78">
        <v>40223.708333333336</v>
      </c>
    </row>
    <row r="79" spans="1:7">
      <c r="C79" t="s">
        <v>335</v>
      </c>
      <c r="D79">
        <v>0</v>
      </c>
      <c r="E79" t="s">
        <v>272</v>
      </c>
      <c r="F79">
        <v>40175.333333333336</v>
      </c>
      <c r="G79">
        <v>40198.708333333336</v>
      </c>
    </row>
    <row r="80" spans="1:7">
      <c r="C80" t="s">
        <v>336</v>
      </c>
      <c r="D80">
        <v>0</v>
      </c>
      <c r="E80" t="s">
        <v>239</v>
      </c>
      <c r="F80">
        <v>40192.333333333336</v>
      </c>
      <c r="G80">
        <v>40198.708333333336</v>
      </c>
    </row>
    <row r="81" spans="2:7">
      <c r="C81" t="s">
        <v>337</v>
      </c>
      <c r="D81">
        <v>0</v>
      </c>
      <c r="E81" t="s">
        <v>252</v>
      </c>
      <c r="F81">
        <v>40175.333333333336</v>
      </c>
      <c r="G81">
        <v>40188.708333333336</v>
      </c>
    </row>
    <row r="82" spans="2:7">
      <c r="C82" t="s">
        <v>338</v>
      </c>
      <c r="D82">
        <v>0</v>
      </c>
      <c r="E82" t="s">
        <v>339</v>
      </c>
      <c r="F82">
        <v>40223.333333333336</v>
      </c>
      <c r="G82">
        <v>40223.708333333336</v>
      </c>
    </row>
    <row r="83" spans="2:7">
      <c r="B83" t="s">
        <v>340</v>
      </c>
      <c r="D83">
        <f>SUM(D84:D86)</f>
        <v>0</v>
      </c>
      <c r="E83" t="s">
        <v>262</v>
      </c>
      <c r="F83">
        <v>40183.333333333336</v>
      </c>
      <c r="G83">
        <v>40214</v>
      </c>
    </row>
    <row r="84" spans="2:7">
      <c r="C84" t="s">
        <v>341</v>
      </c>
      <c r="D84">
        <v>0</v>
      </c>
      <c r="E84" t="s">
        <v>286</v>
      </c>
      <c r="F84">
        <v>40183.333333333336</v>
      </c>
      <c r="G84">
        <v>40188</v>
      </c>
    </row>
    <row r="85" spans="2:7">
      <c r="C85" t="s">
        <v>342</v>
      </c>
      <c r="D85">
        <v>0</v>
      </c>
      <c r="E85" t="s">
        <v>233</v>
      </c>
      <c r="F85">
        <v>40189.333333333336</v>
      </c>
      <c r="G85">
        <v>40193</v>
      </c>
    </row>
    <row r="86" spans="2:7">
      <c r="C86" t="s">
        <v>343</v>
      </c>
      <c r="D86">
        <v>0</v>
      </c>
      <c r="E86" t="s">
        <v>344</v>
      </c>
      <c r="F86">
        <v>40196.333333333336</v>
      </c>
      <c r="G86">
        <v>40214</v>
      </c>
    </row>
    <row r="87" spans="2:7">
      <c r="B87" t="s">
        <v>345</v>
      </c>
      <c r="D87">
        <f>SUM(D88:D94)</f>
        <v>0</v>
      </c>
      <c r="E87" t="s">
        <v>346</v>
      </c>
      <c r="F87">
        <v>40174.333333333336</v>
      </c>
      <c r="G87">
        <v>40208.708333333336</v>
      </c>
    </row>
    <row r="88" spans="2:7">
      <c r="C88" t="s">
        <v>347</v>
      </c>
      <c r="D88">
        <v>0</v>
      </c>
      <c r="E88" t="s">
        <v>267</v>
      </c>
      <c r="F88">
        <v>40174.333333333336</v>
      </c>
      <c r="G88">
        <v>40174.708333333336</v>
      </c>
    </row>
    <row r="89" spans="2:7">
      <c r="C89" t="s">
        <v>348</v>
      </c>
      <c r="D89">
        <v>0</v>
      </c>
      <c r="E89" t="s">
        <v>233</v>
      </c>
      <c r="F89">
        <v>40182.333333333336</v>
      </c>
      <c r="G89">
        <v>40186</v>
      </c>
    </row>
    <row r="90" spans="2:7">
      <c r="C90" t="s">
        <v>349</v>
      </c>
      <c r="D90">
        <v>0</v>
      </c>
      <c r="E90" t="s">
        <v>250</v>
      </c>
      <c r="F90">
        <v>40187.333333333336</v>
      </c>
      <c r="G90">
        <v>40189.708333333336</v>
      </c>
    </row>
    <row r="91" spans="2:7">
      <c r="C91" t="s">
        <v>350</v>
      </c>
      <c r="D91">
        <v>0</v>
      </c>
      <c r="E91" t="s">
        <v>308</v>
      </c>
      <c r="F91">
        <v>40174.333333333336</v>
      </c>
      <c r="G91">
        <v>40188.708333333336</v>
      </c>
    </row>
    <row r="92" spans="2:7">
      <c r="C92" t="s">
        <v>351</v>
      </c>
      <c r="D92">
        <v>0</v>
      </c>
      <c r="E92" t="s">
        <v>267</v>
      </c>
      <c r="F92">
        <v>40190.333333333336</v>
      </c>
      <c r="G92">
        <v>40190.708333333336</v>
      </c>
    </row>
    <row r="93" spans="2:7">
      <c r="C93" t="s">
        <v>352</v>
      </c>
      <c r="D93">
        <v>0</v>
      </c>
      <c r="E93" t="s">
        <v>310</v>
      </c>
      <c r="F93">
        <v>40174.333333333336</v>
      </c>
      <c r="G93">
        <v>40189.708333333336</v>
      </c>
    </row>
    <row r="94" spans="2:7">
      <c r="C94" t="s">
        <v>353</v>
      </c>
      <c r="D94">
        <v>0</v>
      </c>
      <c r="E94" t="s">
        <v>346</v>
      </c>
      <c r="F94">
        <v>40174.333333333336</v>
      </c>
      <c r="G94">
        <v>40208.708333333336</v>
      </c>
    </row>
    <row r="95" spans="2:7">
      <c r="B95" t="s">
        <v>354</v>
      </c>
      <c r="D95">
        <f>SUM(D96:D98)</f>
        <v>0</v>
      </c>
      <c r="E95" t="s">
        <v>355</v>
      </c>
      <c r="F95">
        <v>40183.333333333336</v>
      </c>
      <c r="G95">
        <v>40209.708333333336</v>
      </c>
    </row>
    <row r="96" spans="2:7">
      <c r="C96" t="s">
        <v>356</v>
      </c>
      <c r="D96">
        <v>0</v>
      </c>
      <c r="E96" t="s">
        <v>355</v>
      </c>
      <c r="F96">
        <v>40183.333333333336</v>
      </c>
      <c r="G96">
        <v>40209.708333333336</v>
      </c>
    </row>
    <row r="97" spans="1:7">
      <c r="C97" t="s">
        <v>357</v>
      </c>
      <c r="D97">
        <v>0</v>
      </c>
      <c r="E97" t="s">
        <v>355</v>
      </c>
      <c r="F97">
        <v>40183.333333333336</v>
      </c>
      <c r="G97">
        <v>40209.708333333336</v>
      </c>
    </row>
    <row r="98" spans="1:7">
      <c r="C98" t="s">
        <v>358</v>
      </c>
      <c r="D98">
        <v>0</v>
      </c>
      <c r="E98" t="s">
        <v>318</v>
      </c>
      <c r="F98">
        <v>40184.333333333336</v>
      </c>
      <c r="G98">
        <v>40209.708333333336</v>
      </c>
    </row>
    <row r="99" spans="1:7">
      <c r="B99" t="s">
        <v>359</v>
      </c>
      <c r="D99">
        <f>SUM(D100:D106)</f>
        <v>0</v>
      </c>
      <c r="E99" t="s">
        <v>252</v>
      </c>
      <c r="F99">
        <v>40208.333333333336</v>
      </c>
      <c r="G99">
        <v>40221</v>
      </c>
    </row>
    <row r="100" spans="1:7">
      <c r="C100" t="s">
        <v>360</v>
      </c>
      <c r="D100">
        <v>0</v>
      </c>
      <c r="E100" t="s">
        <v>241</v>
      </c>
      <c r="F100">
        <v>40210.333333333336</v>
      </c>
      <c r="G100">
        <v>40212</v>
      </c>
    </row>
    <row r="101" spans="1:7">
      <c r="C101" t="s">
        <v>361</v>
      </c>
      <c r="D101">
        <v>0</v>
      </c>
      <c r="E101" t="s">
        <v>241</v>
      </c>
      <c r="F101">
        <v>40213.333333333336</v>
      </c>
      <c r="G101">
        <v>40215</v>
      </c>
    </row>
    <row r="102" spans="1:7">
      <c r="C102" t="s">
        <v>362</v>
      </c>
      <c r="D102">
        <v>0</v>
      </c>
      <c r="E102" t="s">
        <v>267</v>
      </c>
      <c r="F102">
        <v>40217.333333333336</v>
      </c>
      <c r="G102">
        <v>40217.708333333336</v>
      </c>
    </row>
    <row r="103" spans="1:7">
      <c r="C103" t="s">
        <v>363</v>
      </c>
      <c r="D103">
        <v>0</v>
      </c>
      <c r="E103" t="s">
        <v>267</v>
      </c>
      <c r="F103">
        <v>40218.333333333336</v>
      </c>
      <c r="G103">
        <v>40218.708333333336</v>
      </c>
    </row>
    <row r="104" spans="1:7">
      <c r="C104" t="s">
        <v>364</v>
      </c>
      <c r="D104">
        <v>0</v>
      </c>
      <c r="E104" t="s">
        <v>252</v>
      </c>
      <c r="F104">
        <v>40208.333333333336</v>
      </c>
      <c r="G104">
        <v>40221</v>
      </c>
    </row>
    <row r="105" spans="1:7">
      <c r="C105" t="s">
        <v>365</v>
      </c>
      <c r="D105">
        <v>0</v>
      </c>
      <c r="E105" t="s">
        <v>252</v>
      </c>
      <c r="F105">
        <v>40208.333333333336</v>
      </c>
      <c r="G105">
        <v>40221</v>
      </c>
    </row>
    <row r="106" spans="1:7">
      <c r="C106" t="s">
        <v>366</v>
      </c>
      <c r="D106">
        <v>0</v>
      </c>
      <c r="E106" t="s">
        <v>252</v>
      </c>
      <c r="F106">
        <v>40208.333333333336</v>
      </c>
      <c r="G106">
        <v>40221</v>
      </c>
    </row>
    <row r="107" spans="1:7">
      <c r="B107" t="s">
        <v>367</v>
      </c>
      <c r="D107">
        <f>SUM(D108:D110)</f>
        <v>0</v>
      </c>
      <c r="E107" t="s">
        <v>368</v>
      </c>
      <c r="F107">
        <v>40195.333333333336</v>
      </c>
      <c r="G107">
        <v>40224.708333333336</v>
      </c>
    </row>
    <row r="108" spans="1:7">
      <c r="C108" t="s">
        <v>369</v>
      </c>
      <c r="D108">
        <v>0</v>
      </c>
      <c r="E108" t="s">
        <v>233</v>
      </c>
      <c r="F108">
        <v>40208.333333333336</v>
      </c>
      <c r="G108">
        <v>40211.708333333336</v>
      </c>
    </row>
    <row r="109" spans="1:7">
      <c r="C109" t="s">
        <v>370</v>
      </c>
      <c r="D109">
        <v>0</v>
      </c>
      <c r="E109" t="s">
        <v>371</v>
      </c>
      <c r="F109">
        <v>40195.333333333336</v>
      </c>
      <c r="G109">
        <v>40219.708333333336</v>
      </c>
    </row>
    <row r="110" spans="1:7">
      <c r="C110" t="s">
        <v>372</v>
      </c>
      <c r="D110">
        <v>0</v>
      </c>
      <c r="E110" t="s">
        <v>267</v>
      </c>
      <c r="F110">
        <v>40224.333333333336</v>
      </c>
      <c r="G110">
        <v>40224.708333333336</v>
      </c>
    </row>
    <row r="112" spans="1:7">
      <c r="A112" t="s">
        <v>373</v>
      </c>
      <c r="D112">
        <v>0</v>
      </c>
      <c r="E112" t="s">
        <v>374</v>
      </c>
      <c r="F112">
        <v>40196.333333333336</v>
      </c>
      <c r="G112">
        <v>40231.708333333336</v>
      </c>
    </row>
    <row r="113" spans="2:7">
      <c r="B113" t="s">
        <v>375</v>
      </c>
      <c r="D113">
        <f>SUM(D114:D122)</f>
        <v>0</v>
      </c>
      <c r="E113" t="s">
        <v>374</v>
      </c>
      <c r="F113">
        <v>40196.333333333336</v>
      </c>
      <c r="G113">
        <v>40231.708333333336</v>
      </c>
    </row>
    <row r="114" spans="2:7">
      <c r="C114" t="s">
        <v>376</v>
      </c>
      <c r="D114">
        <v>0</v>
      </c>
      <c r="E114" t="s">
        <v>374</v>
      </c>
      <c r="F114">
        <v>40196.333333333336</v>
      </c>
      <c r="G114">
        <v>40231.708333333336</v>
      </c>
    </row>
    <row r="115" spans="2:7">
      <c r="C115" t="s">
        <v>377</v>
      </c>
      <c r="D115">
        <v>0</v>
      </c>
      <c r="E115" t="s">
        <v>374</v>
      </c>
      <c r="F115">
        <v>40196.333333333336</v>
      </c>
      <c r="G115">
        <v>40231.708333333336</v>
      </c>
    </row>
    <row r="116" spans="2:7">
      <c r="C116" t="s">
        <v>378</v>
      </c>
      <c r="D116">
        <v>0</v>
      </c>
      <c r="E116" t="s">
        <v>374</v>
      </c>
      <c r="F116">
        <v>40196.333333333336</v>
      </c>
      <c r="G116">
        <v>40231.708333333336</v>
      </c>
    </row>
    <row r="117" spans="2:7">
      <c r="C117" t="s">
        <v>379</v>
      </c>
      <c r="D117">
        <v>0</v>
      </c>
      <c r="E117" t="s">
        <v>374</v>
      </c>
      <c r="F117">
        <v>40196.333333333336</v>
      </c>
      <c r="G117">
        <v>40231.708333333336</v>
      </c>
    </row>
    <row r="118" spans="2:7">
      <c r="C118" t="s">
        <v>380</v>
      </c>
      <c r="D118">
        <v>0</v>
      </c>
      <c r="E118" t="s">
        <v>374</v>
      </c>
      <c r="F118">
        <v>40196.333333333336</v>
      </c>
      <c r="G118">
        <v>40231.708333333336</v>
      </c>
    </row>
    <row r="119" spans="2:7">
      <c r="C119" t="s">
        <v>381</v>
      </c>
      <c r="D119">
        <v>0</v>
      </c>
      <c r="E119" t="s">
        <v>374</v>
      </c>
      <c r="F119">
        <v>40196.333333333336</v>
      </c>
      <c r="G119">
        <v>40231.708333333336</v>
      </c>
    </row>
    <row r="120" spans="2:7">
      <c r="C120" t="s">
        <v>382</v>
      </c>
      <c r="D120">
        <v>0</v>
      </c>
      <c r="E120" t="s">
        <v>374</v>
      </c>
      <c r="F120">
        <v>40196.333333333336</v>
      </c>
      <c r="G120">
        <v>40231.708333333336</v>
      </c>
    </row>
    <row r="121" spans="2:7">
      <c r="C121" t="s">
        <v>383</v>
      </c>
      <c r="D121">
        <v>0</v>
      </c>
      <c r="E121" t="s">
        <v>246</v>
      </c>
      <c r="F121">
        <v>40210.333333333336</v>
      </c>
      <c r="G121">
        <v>40227.708333333336</v>
      </c>
    </row>
    <row r="122" spans="2:7">
      <c r="C122" t="s">
        <v>384</v>
      </c>
      <c r="D122">
        <v>0</v>
      </c>
      <c r="E122" t="s">
        <v>256</v>
      </c>
      <c r="F122">
        <v>40196.333333333336</v>
      </c>
      <c r="G122">
        <v>40223.708333333336</v>
      </c>
    </row>
    <row r="123" spans="2:7">
      <c r="B123" t="s">
        <v>385</v>
      </c>
      <c r="D123">
        <f>SUM(D124:D127)</f>
        <v>0</v>
      </c>
      <c r="E123" t="s">
        <v>310</v>
      </c>
      <c r="F123">
        <v>40215.333333333336</v>
      </c>
      <c r="G123">
        <v>40229.708333333336</v>
      </c>
    </row>
    <row r="124" spans="2:7">
      <c r="C124" t="s">
        <v>386</v>
      </c>
      <c r="D124">
        <v>0</v>
      </c>
      <c r="E124" t="s">
        <v>308</v>
      </c>
      <c r="F124">
        <v>40215.333333333336</v>
      </c>
      <c r="G124">
        <v>40228.708333333336</v>
      </c>
    </row>
    <row r="125" spans="2:7">
      <c r="C125" t="s">
        <v>387</v>
      </c>
      <c r="D125">
        <v>0</v>
      </c>
      <c r="E125" t="s">
        <v>308</v>
      </c>
      <c r="F125">
        <v>40217.333333333336</v>
      </c>
      <c r="G125">
        <v>40229.708333333336</v>
      </c>
    </row>
    <row r="126" spans="2:7">
      <c r="C126" t="s">
        <v>388</v>
      </c>
      <c r="D126">
        <v>0</v>
      </c>
      <c r="E126" t="s">
        <v>308</v>
      </c>
      <c r="F126">
        <v>40217.333333333336</v>
      </c>
      <c r="G126">
        <v>40229.708333333336</v>
      </c>
    </row>
    <row r="127" spans="2:7">
      <c r="C127" t="s">
        <v>389</v>
      </c>
      <c r="D127">
        <v>0</v>
      </c>
      <c r="E127" t="s">
        <v>308</v>
      </c>
      <c r="F127">
        <v>40217.333333333336</v>
      </c>
      <c r="G127">
        <v>40229.708333333336</v>
      </c>
    </row>
    <row r="128" spans="2:7">
      <c r="B128" t="s">
        <v>390</v>
      </c>
      <c r="D128">
        <f>SUM(D129:D136)</f>
        <v>0</v>
      </c>
      <c r="E128" t="s">
        <v>318</v>
      </c>
      <c r="F128">
        <v>40208.333333333336</v>
      </c>
      <c r="G128">
        <v>40231.708333333336</v>
      </c>
    </row>
    <row r="129" spans="1:7">
      <c r="C129" t="s">
        <v>391</v>
      </c>
      <c r="D129">
        <v>0</v>
      </c>
      <c r="E129" t="s">
        <v>233</v>
      </c>
      <c r="F129">
        <v>40224.333333333336</v>
      </c>
      <c r="G129">
        <v>40227.708333333336</v>
      </c>
    </row>
    <row r="130" spans="1:7">
      <c r="C130" t="s">
        <v>392</v>
      </c>
      <c r="D130">
        <v>0</v>
      </c>
      <c r="E130" t="s">
        <v>280</v>
      </c>
      <c r="F130">
        <v>40222.333333333336</v>
      </c>
      <c r="G130">
        <v>40228.708333333336</v>
      </c>
    </row>
    <row r="131" spans="1:7">
      <c r="C131" t="s">
        <v>393</v>
      </c>
      <c r="D131">
        <v>0</v>
      </c>
      <c r="E131" t="s">
        <v>344</v>
      </c>
      <c r="F131">
        <v>40208.333333333336</v>
      </c>
      <c r="G131">
        <v>40224.708333333336</v>
      </c>
    </row>
    <row r="132" spans="1:7">
      <c r="C132" t="s">
        <v>394</v>
      </c>
      <c r="D132">
        <v>0</v>
      </c>
      <c r="E132" t="s">
        <v>237</v>
      </c>
      <c r="F132">
        <v>40210.333333333336</v>
      </c>
      <c r="G132">
        <v>40228.708333333336</v>
      </c>
    </row>
    <row r="133" spans="1:7">
      <c r="C133" t="s">
        <v>395</v>
      </c>
      <c r="D133">
        <v>0</v>
      </c>
      <c r="E133" t="s">
        <v>237</v>
      </c>
      <c r="F133">
        <v>40210.333333333336</v>
      </c>
      <c r="G133">
        <v>40228.708333333336</v>
      </c>
    </row>
    <row r="134" spans="1:7">
      <c r="C134" t="s">
        <v>396</v>
      </c>
      <c r="D134">
        <v>0</v>
      </c>
      <c r="E134" t="s">
        <v>241</v>
      </c>
      <c r="F134">
        <v>40222.333333333336</v>
      </c>
      <c r="G134">
        <v>40223.708333333336</v>
      </c>
    </row>
    <row r="135" spans="1:7">
      <c r="C135" t="s">
        <v>397</v>
      </c>
      <c r="D135">
        <v>0</v>
      </c>
      <c r="E135" t="s">
        <v>241</v>
      </c>
      <c r="F135">
        <v>40228.333333333336</v>
      </c>
      <c r="G135">
        <v>40229.708333333336</v>
      </c>
    </row>
    <row r="136" spans="1:7">
      <c r="C136" t="s">
        <v>398</v>
      </c>
      <c r="D136">
        <v>0</v>
      </c>
      <c r="E136" t="s">
        <v>339</v>
      </c>
      <c r="F136">
        <v>40231.333333333336</v>
      </c>
      <c r="G136">
        <v>40231.708333333336</v>
      </c>
    </row>
    <row r="137" spans="1:7">
      <c r="A137" t="s">
        <v>399</v>
      </c>
      <c r="D137">
        <v>0</v>
      </c>
      <c r="E137" t="s">
        <v>400</v>
      </c>
      <c r="F137">
        <v>40230.333333333336</v>
      </c>
      <c r="G137">
        <v>40273.708333333336</v>
      </c>
    </row>
    <row r="138" spans="1:7">
      <c r="B138" t="s">
        <v>401</v>
      </c>
      <c r="D138">
        <f>SUM(D139:D144)</f>
        <v>0</v>
      </c>
      <c r="E138" t="s">
        <v>402</v>
      </c>
      <c r="F138">
        <v>40230.333333333336</v>
      </c>
      <c r="G138">
        <v>40268.708333333336</v>
      </c>
    </row>
    <row r="139" spans="1:7">
      <c r="C139" t="s">
        <v>403</v>
      </c>
      <c r="D139">
        <v>0</v>
      </c>
      <c r="E139" t="s">
        <v>286</v>
      </c>
      <c r="F139">
        <v>40230.333333333336</v>
      </c>
      <c r="G139">
        <v>40234.708333333336</v>
      </c>
    </row>
    <row r="140" spans="1:7">
      <c r="C140" t="s">
        <v>404</v>
      </c>
      <c r="D140">
        <v>0</v>
      </c>
      <c r="E140" t="s">
        <v>405</v>
      </c>
      <c r="F140">
        <v>40239.333333333336</v>
      </c>
      <c r="G140">
        <v>40250.708333333336</v>
      </c>
    </row>
    <row r="141" spans="1:7">
      <c r="C141" t="s">
        <v>406</v>
      </c>
      <c r="D141">
        <v>0</v>
      </c>
      <c r="E141" t="s">
        <v>239</v>
      </c>
      <c r="F141">
        <v>40246.333333333336</v>
      </c>
      <c r="G141">
        <v>40252.708333333336</v>
      </c>
    </row>
    <row r="142" spans="1:7">
      <c r="C142" t="s">
        <v>407</v>
      </c>
      <c r="D142">
        <v>0</v>
      </c>
      <c r="E142" t="s">
        <v>233</v>
      </c>
      <c r="F142">
        <v>40257.333333333336</v>
      </c>
      <c r="G142">
        <v>40260.708333333336</v>
      </c>
    </row>
    <row r="143" spans="1:7">
      <c r="C143" t="s">
        <v>408</v>
      </c>
      <c r="D143">
        <v>0</v>
      </c>
      <c r="E143" t="s">
        <v>233</v>
      </c>
      <c r="F143">
        <v>40264.333333333336</v>
      </c>
      <c r="G143">
        <v>40267.708333333336</v>
      </c>
    </row>
    <row r="144" spans="1:7">
      <c r="C144" t="s">
        <v>409</v>
      </c>
      <c r="D144">
        <v>0</v>
      </c>
      <c r="E144" t="s">
        <v>267</v>
      </c>
      <c r="F144">
        <v>40268.333333333336</v>
      </c>
      <c r="G144">
        <v>40268.708333333336</v>
      </c>
    </row>
    <row r="145" spans="2:7">
      <c r="B145" t="s">
        <v>410</v>
      </c>
      <c r="D145">
        <f>SUM(D146:D160)</f>
        <v>0</v>
      </c>
      <c r="E145" t="s">
        <v>411</v>
      </c>
      <c r="F145">
        <v>40238.333333333336</v>
      </c>
      <c r="G145">
        <v>40273.708333333336</v>
      </c>
    </row>
    <row r="146" spans="2:7">
      <c r="C146" t="s">
        <v>412</v>
      </c>
      <c r="D146">
        <v>0</v>
      </c>
      <c r="E146" t="s">
        <v>286</v>
      </c>
      <c r="F146">
        <v>40238.333333333336</v>
      </c>
      <c r="G146">
        <v>40244</v>
      </c>
    </row>
    <row r="147" spans="2:7">
      <c r="C147" t="s">
        <v>413</v>
      </c>
      <c r="D147">
        <v>0</v>
      </c>
      <c r="E147" t="s">
        <v>239</v>
      </c>
      <c r="F147">
        <v>40245.333333333336</v>
      </c>
      <c r="G147">
        <v>40251</v>
      </c>
    </row>
    <row r="148" spans="2:7">
      <c r="C148" t="s">
        <v>414</v>
      </c>
      <c r="D148">
        <v>0</v>
      </c>
      <c r="E148" t="s">
        <v>252</v>
      </c>
      <c r="F148">
        <v>40255.333333333336</v>
      </c>
      <c r="G148">
        <v>40267</v>
      </c>
    </row>
    <row r="149" spans="2:7">
      <c r="C149" t="s">
        <v>415</v>
      </c>
      <c r="D149">
        <v>0</v>
      </c>
      <c r="E149" t="s">
        <v>250</v>
      </c>
      <c r="F149">
        <v>40269.333333333336</v>
      </c>
      <c r="G149">
        <v>40272</v>
      </c>
    </row>
    <row r="150" spans="2:7">
      <c r="C150" t="s">
        <v>416</v>
      </c>
      <c r="D150">
        <v>0</v>
      </c>
      <c r="E150" t="s">
        <v>252</v>
      </c>
      <c r="F150">
        <v>40255.333333333336</v>
      </c>
      <c r="G150">
        <v>40267</v>
      </c>
    </row>
    <row r="151" spans="2:7">
      <c r="C151" t="s">
        <v>417</v>
      </c>
      <c r="D151">
        <v>0</v>
      </c>
      <c r="E151" t="s">
        <v>280</v>
      </c>
      <c r="F151">
        <v>40260.333333333336</v>
      </c>
      <c r="G151">
        <v>40267</v>
      </c>
    </row>
    <row r="152" spans="2:7">
      <c r="C152" t="s">
        <v>418</v>
      </c>
      <c r="D152">
        <v>0</v>
      </c>
      <c r="E152" t="s">
        <v>252</v>
      </c>
      <c r="F152">
        <v>40255.333333333336</v>
      </c>
      <c r="G152">
        <v>40267</v>
      </c>
    </row>
    <row r="153" spans="2:7">
      <c r="C153" t="s">
        <v>419</v>
      </c>
      <c r="D153">
        <v>0</v>
      </c>
      <c r="E153" t="s">
        <v>344</v>
      </c>
      <c r="F153">
        <v>40238.333333333336</v>
      </c>
      <c r="G153">
        <v>40257</v>
      </c>
    </row>
    <row r="154" spans="2:7">
      <c r="C154" t="s">
        <v>420</v>
      </c>
      <c r="D154">
        <v>0</v>
      </c>
      <c r="E154" t="s">
        <v>252</v>
      </c>
      <c r="F154">
        <v>40255.333333333336</v>
      </c>
      <c r="G154">
        <v>40267</v>
      </c>
    </row>
    <row r="155" spans="2:7">
      <c r="C155" t="s">
        <v>421</v>
      </c>
      <c r="D155">
        <v>0</v>
      </c>
      <c r="E155" t="s">
        <v>250</v>
      </c>
      <c r="F155">
        <v>40265.333333333336</v>
      </c>
      <c r="G155">
        <v>40267.708333333336</v>
      </c>
    </row>
    <row r="156" spans="2:7">
      <c r="C156" t="s">
        <v>422</v>
      </c>
      <c r="D156">
        <v>0</v>
      </c>
      <c r="E156" t="s">
        <v>405</v>
      </c>
      <c r="F156">
        <v>40259.333333333336</v>
      </c>
      <c r="G156">
        <v>40268.708333333336</v>
      </c>
    </row>
    <row r="157" spans="2:7">
      <c r="C157" t="s">
        <v>423</v>
      </c>
      <c r="D157">
        <v>0</v>
      </c>
      <c r="E157" t="s">
        <v>246</v>
      </c>
      <c r="F157">
        <v>40253.333333333336</v>
      </c>
      <c r="G157">
        <v>40269.708333333336</v>
      </c>
    </row>
    <row r="158" spans="2:7">
      <c r="C158" t="s">
        <v>424</v>
      </c>
      <c r="D158">
        <v>0</v>
      </c>
      <c r="E158" t="s">
        <v>246</v>
      </c>
      <c r="F158">
        <v>40253.333333333336</v>
      </c>
      <c r="G158">
        <v>40269.708333333336</v>
      </c>
    </row>
    <row r="159" spans="2:7">
      <c r="C159" t="s">
        <v>425</v>
      </c>
      <c r="D159">
        <v>0</v>
      </c>
      <c r="E159" t="s">
        <v>426</v>
      </c>
      <c r="F159">
        <v>40253.333333333336</v>
      </c>
      <c r="G159">
        <v>40269.708333333336</v>
      </c>
    </row>
    <row r="160" spans="2:7">
      <c r="C160" t="s">
        <v>427</v>
      </c>
      <c r="D160">
        <v>0</v>
      </c>
      <c r="E160" t="s">
        <v>267</v>
      </c>
      <c r="F160">
        <v>40273.333333333336</v>
      </c>
      <c r="G160">
        <v>40273.708333333336</v>
      </c>
    </row>
    <row r="162" spans="1:7">
      <c r="A162" t="s">
        <v>428</v>
      </c>
      <c r="D162">
        <v>0</v>
      </c>
      <c r="E162" t="s">
        <v>244</v>
      </c>
      <c r="F162">
        <v>40238.333333333336</v>
      </c>
      <c r="G162">
        <v>40276.708333333336</v>
      </c>
    </row>
    <row r="163" spans="1:7">
      <c r="B163" t="s">
        <v>429</v>
      </c>
      <c r="D163">
        <f>SUM(D164:D172)</f>
        <v>0</v>
      </c>
      <c r="E163" t="s">
        <v>430</v>
      </c>
      <c r="F163">
        <v>40238.333333333336</v>
      </c>
      <c r="G163">
        <v>40266.708333333336</v>
      </c>
    </row>
    <row r="164" spans="1:7">
      <c r="C164" t="s">
        <v>431</v>
      </c>
      <c r="D164">
        <v>0</v>
      </c>
      <c r="E164" t="s">
        <v>267</v>
      </c>
      <c r="F164">
        <v>40238.333333333336</v>
      </c>
      <c r="G164">
        <v>40239</v>
      </c>
    </row>
    <row r="165" spans="1:7">
      <c r="C165" t="s">
        <v>432</v>
      </c>
      <c r="D165">
        <v>0</v>
      </c>
      <c r="E165" t="s">
        <v>286</v>
      </c>
      <c r="F165">
        <v>40238.333333333336</v>
      </c>
      <c r="G165">
        <v>40245</v>
      </c>
    </row>
    <row r="166" spans="1:7">
      <c r="C166" t="s">
        <v>433</v>
      </c>
      <c r="D166">
        <v>0</v>
      </c>
      <c r="E166" t="s">
        <v>267</v>
      </c>
      <c r="F166">
        <v>40246.333333333336</v>
      </c>
      <c r="G166">
        <v>40246.708333333336</v>
      </c>
    </row>
    <row r="167" spans="1:7">
      <c r="C167" t="s">
        <v>434</v>
      </c>
      <c r="D167">
        <v>0</v>
      </c>
      <c r="E167" t="s">
        <v>239</v>
      </c>
      <c r="F167">
        <v>40247.333333333336</v>
      </c>
      <c r="G167">
        <v>40254</v>
      </c>
    </row>
    <row r="168" spans="1:7">
      <c r="C168" t="s">
        <v>435</v>
      </c>
      <c r="D168">
        <v>0</v>
      </c>
      <c r="E168" t="s">
        <v>241</v>
      </c>
      <c r="F168">
        <v>40255.333333333336</v>
      </c>
      <c r="G168">
        <v>40257</v>
      </c>
    </row>
    <row r="169" spans="1:7">
      <c r="C169" t="s">
        <v>436</v>
      </c>
      <c r="D169">
        <v>0</v>
      </c>
      <c r="E169" t="s">
        <v>250</v>
      </c>
      <c r="F169">
        <v>40242.333333333336</v>
      </c>
      <c r="G169">
        <v>40247</v>
      </c>
    </row>
    <row r="170" spans="1:7">
      <c r="C170" t="s">
        <v>437</v>
      </c>
      <c r="D170">
        <v>0</v>
      </c>
      <c r="E170" t="s">
        <v>233</v>
      </c>
      <c r="F170">
        <v>40246.333333333336</v>
      </c>
      <c r="G170">
        <v>40250</v>
      </c>
    </row>
    <row r="171" spans="1:7">
      <c r="C171" t="s">
        <v>438</v>
      </c>
      <c r="D171">
        <v>0</v>
      </c>
      <c r="E171" t="s">
        <v>305</v>
      </c>
      <c r="F171">
        <v>40247.333333333336</v>
      </c>
      <c r="G171">
        <v>40257</v>
      </c>
    </row>
    <row r="172" spans="1:7">
      <c r="C172" t="s">
        <v>439</v>
      </c>
      <c r="D172">
        <v>0</v>
      </c>
      <c r="E172" t="s">
        <v>241</v>
      </c>
      <c r="F172">
        <v>40265.333333333336</v>
      </c>
      <c r="G172">
        <v>40266.708333333336</v>
      </c>
    </row>
    <row r="173" spans="1:7">
      <c r="B173" t="s">
        <v>440</v>
      </c>
      <c r="D173">
        <f>SUM(D174:D183)</f>
        <v>0</v>
      </c>
      <c r="E173" t="s">
        <v>346</v>
      </c>
      <c r="F173">
        <v>40245.333333333336</v>
      </c>
      <c r="G173">
        <v>40276.708333333336</v>
      </c>
    </row>
    <row r="174" spans="1:7">
      <c r="C174" t="s">
        <v>441</v>
      </c>
      <c r="D174">
        <v>0</v>
      </c>
      <c r="E174" t="s">
        <v>276</v>
      </c>
      <c r="F174">
        <v>40245.333333333336</v>
      </c>
      <c r="G174">
        <v>40265</v>
      </c>
    </row>
    <row r="175" spans="1:7">
      <c r="C175" t="s">
        <v>442</v>
      </c>
      <c r="D175">
        <v>0</v>
      </c>
      <c r="E175" t="s">
        <v>250</v>
      </c>
      <c r="F175">
        <v>40262.333333333336</v>
      </c>
      <c r="G175">
        <v>40265</v>
      </c>
    </row>
    <row r="176" spans="1:7">
      <c r="C176" t="s">
        <v>443</v>
      </c>
      <c r="D176">
        <v>0</v>
      </c>
      <c r="E176" t="s">
        <v>280</v>
      </c>
      <c r="F176">
        <v>40252.333333333336</v>
      </c>
      <c r="G176">
        <v>40259</v>
      </c>
    </row>
    <row r="177" spans="1:7">
      <c r="C177" t="s">
        <v>444</v>
      </c>
      <c r="D177">
        <v>0</v>
      </c>
      <c r="E177" t="s">
        <v>280</v>
      </c>
      <c r="F177">
        <v>40252.333333333336</v>
      </c>
      <c r="G177">
        <v>40259</v>
      </c>
    </row>
    <row r="178" spans="1:7">
      <c r="C178" t="s">
        <v>445</v>
      </c>
      <c r="D178">
        <v>0</v>
      </c>
      <c r="E178" t="s">
        <v>305</v>
      </c>
      <c r="F178">
        <v>40266.333333333336</v>
      </c>
      <c r="G178">
        <v>40275.708333333336</v>
      </c>
    </row>
    <row r="179" spans="1:7">
      <c r="C179" t="s">
        <v>446</v>
      </c>
      <c r="D179">
        <v>0</v>
      </c>
      <c r="E179" t="s">
        <v>305</v>
      </c>
      <c r="F179">
        <v>40266.333333333336</v>
      </c>
      <c r="G179">
        <v>40275.708333333336</v>
      </c>
    </row>
    <row r="180" spans="1:7">
      <c r="C180" t="s">
        <v>447</v>
      </c>
      <c r="D180">
        <v>0</v>
      </c>
      <c r="E180" t="s">
        <v>246</v>
      </c>
      <c r="F180">
        <v>40252.333333333336</v>
      </c>
      <c r="G180">
        <v>40268.708333333336</v>
      </c>
    </row>
    <row r="181" spans="1:7">
      <c r="C181" t="s">
        <v>448</v>
      </c>
      <c r="D181">
        <v>0</v>
      </c>
      <c r="E181" t="s">
        <v>252</v>
      </c>
      <c r="F181">
        <v>40246.333333333336</v>
      </c>
      <c r="G181">
        <v>40259</v>
      </c>
    </row>
    <row r="182" spans="1:7">
      <c r="C182" t="s">
        <v>449</v>
      </c>
      <c r="D182">
        <v>0</v>
      </c>
      <c r="E182" t="s">
        <v>310</v>
      </c>
      <c r="F182">
        <v>40258.333333333336</v>
      </c>
      <c r="G182">
        <v>40271.708333333336</v>
      </c>
    </row>
    <row r="183" spans="1:7">
      <c r="C183" t="s">
        <v>450</v>
      </c>
      <c r="D183">
        <v>0</v>
      </c>
      <c r="E183" t="s">
        <v>267</v>
      </c>
      <c r="F183">
        <v>40276.333333333336</v>
      </c>
      <c r="G183">
        <v>40276.708333333336</v>
      </c>
    </row>
    <row r="185" spans="1:7">
      <c r="A185" t="s">
        <v>451</v>
      </c>
      <c r="D185">
        <v>0</v>
      </c>
      <c r="E185" t="s">
        <v>452</v>
      </c>
      <c r="F185">
        <v>40252.333333333336</v>
      </c>
      <c r="G185">
        <v>40302.708333333336</v>
      </c>
    </row>
    <row r="186" spans="1:7">
      <c r="B186" t="s">
        <v>453</v>
      </c>
      <c r="D186">
        <f>SUM(D187:D196)</f>
        <v>0</v>
      </c>
      <c r="E186" t="s">
        <v>228</v>
      </c>
      <c r="F186">
        <v>40252.333333333336</v>
      </c>
      <c r="G186">
        <v>40298</v>
      </c>
    </row>
    <row r="187" spans="1:7">
      <c r="C187" t="s">
        <v>454</v>
      </c>
      <c r="D187">
        <v>0</v>
      </c>
      <c r="E187" t="s">
        <v>455</v>
      </c>
      <c r="F187">
        <v>40252.333333333336</v>
      </c>
      <c r="G187">
        <v>40267</v>
      </c>
    </row>
    <row r="188" spans="1:7">
      <c r="C188" t="s">
        <v>456</v>
      </c>
      <c r="D188">
        <v>0</v>
      </c>
      <c r="E188" t="s">
        <v>267</v>
      </c>
      <c r="F188">
        <v>40269.333333333336</v>
      </c>
      <c r="G188">
        <v>40270</v>
      </c>
    </row>
    <row r="189" spans="1:7">
      <c r="C189" t="s">
        <v>457</v>
      </c>
      <c r="D189">
        <v>0</v>
      </c>
      <c r="E189" t="s">
        <v>239</v>
      </c>
      <c r="F189">
        <v>40269.333333333336</v>
      </c>
      <c r="G189">
        <v>40276</v>
      </c>
    </row>
    <row r="190" spans="1:7">
      <c r="C190" t="s">
        <v>458</v>
      </c>
      <c r="D190">
        <v>0</v>
      </c>
      <c r="E190" t="s">
        <v>264</v>
      </c>
      <c r="F190">
        <v>40276.333333333336</v>
      </c>
      <c r="G190">
        <v>40277.708333333336</v>
      </c>
    </row>
    <row r="191" spans="1:7">
      <c r="C191" t="s">
        <v>459</v>
      </c>
      <c r="D191">
        <v>0</v>
      </c>
      <c r="E191" t="s">
        <v>286</v>
      </c>
      <c r="F191">
        <v>40288.333333333336</v>
      </c>
      <c r="G191">
        <v>40295</v>
      </c>
    </row>
    <row r="192" spans="1:7">
      <c r="C192" t="s">
        <v>460</v>
      </c>
      <c r="D192">
        <v>0</v>
      </c>
      <c r="E192" t="s">
        <v>241</v>
      </c>
      <c r="F192">
        <v>40296.333333333336</v>
      </c>
      <c r="G192">
        <v>40298</v>
      </c>
    </row>
    <row r="193" spans="1:7">
      <c r="C193" t="s">
        <v>461</v>
      </c>
      <c r="D193">
        <v>0</v>
      </c>
      <c r="E193" t="s">
        <v>250</v>
      </c>
      <c r="F193">
        <v>40288.333333333336</v>
      </c>
      <c r="G193">
        <v>40291</v>
      </c>
    </row>
    <row r="194" spans="1:7">
      <c r="C194" t="s">
        <v>462</v>
      </c>
      <c r="D194">
        <v>0</v>
      </c>
      <c r="E194" t="s">
        <v>259</v>
      </c>
      <c r="F194">
        <v>40288.333333333336</v>
      </c>
      <c r="G194">
        <v>40298</v>
      </c>
    </row>
    <row r="195" spans="1:7">
      <c r="C195" t="s">
        <v>463</v>
      </c>
      <c r="D195">
        <v>0</v>
      </c>
      <c r="E195" t="s">
        <v>259</v>
      </c>
      <c r="F195">
        <v>40288.333333333336</v>
      </c>
      <c r="G195">
        <v>40298</v>
      </c>
    </row>
    <row r="196" spans="1:7">
      <c r="C196" t="s">
        <v>464</v>
      </c>
      <c r="D196">
        <v>0</v>
      </c>
      <c r="E196" t="s">
        <v>267</v>
      </c>
      <c r="F196">
        <v>40297.333333333336</v>
      </c>
      <c r="G196">
        <v>40298</v>
      </c>
    </row>
    <row r="197" spans="1:7">
      <c r="B197" t="s">
        <v>465</v>
      </c>
      <c r="D197">
        <f>SUM(D198:D205)</f>
        <v>0</v>
      </c>
      <c r="E197" t="s">
        <v>256</v>
      </c>
      <c r="F197">
        <v>40269.333333333336</v>
      </c>
      <c r="G197">
        <v>40302.708333333336</v>
      </c>
    </row>
    <row r="198" spans="1:7">
      <c r="C198" t="s">
        <v>466</v>
      </c>
      <c r="D198">
        <v>0</v>
      </c>
      <c r="E198" t="s">
        <v>259</v>
      </c>
      <c r="F198">
        <v>40288.333333333336</v>
      </c>
      <c r="G198">
        <v>40298</v>
      </c>
    </row>
    <row r="199" spans="1:7">
      <c r="C199" t="s">
        <v>467</v>
      </c>
      <c r="D199">
        <v>0</v>
      </c>
      <c r="E199" t="s">
        <v>280</v>
      </c>
      <c r="F199">
        <v>40289.333333333336</v>
      </c>
      <c r="G199">
        <v>40298</v>
      </c>
    </row>
    <row r="200" spans="1:7">
      <c r="C200" t="s">
        <v>468</v>
      </c>
      <c r="D200">
        <v>0</v>
      </c>
      <c r="E200" t="s">
        <v>259</v>
      </c>
      <c r="F200">
        <v>40288.333333333336</v>
      </c>
      <c r="G200">
        <v>40298</v>
      </c>
    </row>
    <row r="201" spans="1:7">
      <c r="C201" t="s">
        <v>469</v>
      </c>
      <c r="D201">
        <v>0</v>
      </c>
      <c r="E201" t="s">
        <v>259</v>
      </c>
      <c r="F201">
        <v>40288.333333333336</v>
      </c>
      <c r="G201">
        <v>40298</v>
      </c>
    </row>
    <row r="202" spans="1:7">
      <c r="C202" t="s">
        <v>470</v>
      </c>
      <c r="D202">
        <v>0</v>
      </c>
      <c r="E202" t="s">
        <v>318</v>
      </c>
      <c r="F202">
        <v>40269.333333333336</v>
      </c>
      <c r="G202">
        <v>40299</v>
      </c>
    </row>
    <row r="203" spans="1:7">
      <c r="C203" t="s">
        <v>471</v>
      </c>
      <c r="D203">
        <v>0</v>
      </c>
      <c r="E203" t="s">
        <v>318</v>
      </c>
      <c r="F203">
        <v>40269.333333333336</v>
      </c>
      <c r="G203">
        <v>40299</v>
      </c>
    </row>
    <row r="204" spans="1:7">
      <c r="C204" t="s">
        <v>472</v>
      </c>
      <c r="D204">
        <v>0</v>
      </c>
      <c r="E204" t="s">
        <v>259</v>
      </c>
      <c r="F204">
        <v>40288.333333333336</v>
      </c>
      <c r="G204">
        <v>40298</v>
      </c>
    </row>
    <row r="205" spans="1:7">
      <c r="C205" t="s">
        <v>473</v>
      </c>
      <c r="D205">
        <v>0</v>
      </c>
      <c r="E205" t="s">
        <v>339</v>
      </c>
      <c r="F205">
        <v>40302.333333333336</v>
      </c>
      <c r="G205">
        <v>40302.708333333336</v>
      </c>
    </row>
    <row r="207" spans="1:7">
      <c r="A207" t="s">
        <v>474</v>
      </c>
      <c r="D207">
        <f>D208+D209</f>
        <v>0</v>
      </c>
      <c r="E207" t="s">
        <v>430</v>
      </c>
      <c r="F207">
        <v>40303.333333333336</v>
      </c>
      <c r="G207">
        <v>40338.708333333336</v>
      </c>
    </row>
    <row r="208" spans="1:7">
      <c r="B208" t="s">
        <v>475</v>
      </c>
      <c r="D208">
        <v>0</v>
      </c>
      <c r="E208" t="s">
        <v>256</v>
      </c>
      <c r="F208">
        <v>40303.333333333336</v>
      </c>
      <c r="G208">
        <v>40337.708333333336</v>
      </c>
    </row>
    <row r="209" spans="2:7">
      <c r="B209" t="s">
        <v>476</v>
      </c>
      <c r="D209">
        <f>SUM(D210:D215)</f>
        <v>0</v>
      </c>
      <c r="E209" t="s">
        <v>237</v>
      </c>
      <c r="F209">
        <v>40315.333333333336</v>
      </c>
      <c r="G209">
        <v>40338.708333333336</v>
      </c>
    </row>
    <row r="210" spans="2:7">
      <c r="C210" t="s">
        <v>477</v>
      </c>
      <c r="D210">
        <v>0</v>
      </c>
      <c r="E210" t="s">
        <v>241</v>
      </c>
      <c r="F210">
        <v>40325.333333333336</v>
      </c>
      <c r="G210">
        <v>40328</v>
      </c>
    </row>
    <row r="211" spans="2:7">
      <c r="C211" t="s">
        <v>478</v>
      </c>
      <c r="D211">
        <v>0</v>
      </c>
      <c r="E211" t="s">
        <v>259</v>
      </c>
      <c r="F211">
        <v>40315.333333333336</v>
      </c>
      <c r="G211">
        <v>40325</v>
      </c>
    </row>
    <row r="212" spans="2:7">
      <c r="C212" t="s">
        <v>479</v>
      </c>
      <c r="D212">
        <v>0</v>
      </c>
      <c r="E212" t="s">
        <v>239</v>
      </c>
      <c r="F212">
        <v>40315.333333333336</v>
      </c>
      <c r="G212">
        <v>40323</v>
      </c>
    </row>
    <row r="213" spans="2:7">
      <c r="C213" t="s">
        <v>480</v>
      </c>
      <c r="D213">
        <v>0</v>
      </c>
      <c r="E213" t="s">
        <v>286</v>
      </c>
      <c r="F213">
        <v>40318.333333333336</v>
      </c>
      <c r="G213">
        <v>40325</v>
      </c>
    </row>
    <row r="214" spans="2:7">
      <c r="C214" t="s">
        <v>481</v>
      </c>
      <c r="D214">
        <v>0</v>
      </c>
      <c r="E214" t="s">
        <v>233</v>
      </c>
      <c r="F214">
        <v>40331.333333333336</v>
      </c>
      <c r="G214">
        <v>40337</v>
      </c>
    </row>
    <row r="215" spans="2:7">
      <c r="C215" t="s">
        <v>482</v>
      </c>
      <c r="D215">
        <v>0</v>
      </c>
      <c r="E215" t="s">
        <v>267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Y1" s="225"/>
      <c r="Z1" s="225"/>
      <c r="AA1" s="225"/>
      <c r="AB1" s="225"/>
      <c r="AC1" s="225"/>
    </row>
    <row r="2" spans="1:41" ht="20.25" customHeight="1"/>
    <row r="3" spans="1:41" ht="26.25">
      <c r="A3" s="225" t="s">
        <v>48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225" t="s">
        <v>54</v>
      </c>
      <c r="L7" s="225"/>
      <c r="O7" s="225" t="s">
        <v>55</v>
      </c>
      <c r="P7" s="225"/>
      <c r="R7" t="s">
        <v>7</v>
      </c>
      <c r="V7" s="225"/>
      <c r="W7" s="225"/>
      <c r="X7" s="225"/>
      <c r="Y7" s="225"/>
      <c r="Z7" s="225"/>
      <c r="AA7" s="225"/>
      <c r="AB7" s="225"/>
      <c r="AE7" s="225"/>
      <c r="AF7" s="225"/>
      <c r="AG7" s="225"/>
      <c r="AH7" s="225"/>
      <c r="AI7" s="225"/>
    </row>
    <row r="8" spans="1:41">
      <c r="B8" t="s">
        <v>56</v>
      </c>
      <c r="K8" s="225" t="s">
        <v>54</v>
      </c>
      <c r="L8" s="225"/>
      <c r="O8" s="225" t="s">
        <v>57</v>
      </c>
      <c r="P8" s="225"/>
      <c r="R8" t="s">
        <v>7</v>
      </c>
      <c r="V8" s="225"/>
      <c r="W8" s="225"/>
      <c r="X8" s="225"/>
      <c r="Y8" s="225"/>
      <c r="Z8" s="225"/>
      <c r="AA8" s="225"/>
      <c r="AB8" s="225"/>
      <c r="AE8" s="225"/>
      <c r="AF8" s="225"/>
      <c r="AG8" s="225"/>
      <c r="AH8" s="225"/>
      <c r="AI8" s="225"/>
    </row>
    <row r="9" spans="1:41">
      <c r="B9" t="s">
        <v>58</v>
      </c>
      <c r="K9" s="225" t="s">
        <v>54</v>
      </c>
      <c r="L9" s="225"/>
      <c r="O9" s="225" t="s">
        <v>59</v>
      </c>
      <c r="P9" s="225"/>
      <c r="R9" t="s">
        <v>7</v>
      </c>
      <c r="W9" s="225" t="s">
        <v>60</v>
      </c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1:41">
      <c r="B10" t="s">
        <v>61</v>
      </c>
      <c r="K10" s="225" t="s">
        <v>54</v>
      </c>
      <c r="L10" s="225"/>
      <c r="O10" s="225" t="s">
        <v>62</v>
      </c>
      <c r="P10" s="225"/>
      <c r="R10" t="s">
        <v>63</v>
      </c>
      <c r="V10" s="225"/>
      <c r="W10" s="225"/>
      <c r="X10" s="225"/>
      <c r="Y10" s="225"/>
      <c r="Z10" s="225"/>
      <c r="AA10" s="225"/>
      <c r="AB10" s="225"/>
      <c r="AE10" s="225"/>
      <c r="AF10" s="225"/>
      <c r="AG10" s="225"/>
      <c r="AH10" s="225"/>
      <c r="AI10" s="225"/>
    </row>
    <row r="11" spans="1:41">
      <c r="B11" t="s">
        <v>64</v>
      </c>
      <c r="K11" s="225" t="s">
        <v>54</v>
      </c>
      <c r="L11" s="225"/>
      <c r="O11" s="225" t="s">
        <v>65</v>
      </c>
      <c r="P11" s="225"/>
      <c r="R11" t="s">
        <v>63</v>
      </c>
    </row>
    <row r="12" spans="1:41">
      <c r="B12" s="225" t="s">
        <v>66</v>
      </c>
      <c r="C12" s="225" t="s">
        <v>54</v>
      </c>
      <c r="D12" s="225" t="s">
        <v>62</v>
      </c>
      <c r="E12" s="225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225" t="s">
        <v>54</v>
      </c>
      <c r="AF12" s="225"/>
      <c r="AG12" s="225" t="e">
        <f>X5</f>
        <v>#REF!</v>
      </c>
      <c r="AH12" s="225"/>
      <c r="AI12" s="225"/>
      <c r="AL12" t="s">
        <v>7</v>
      </c>
    </row>
    <row r="13" spans="1:41">
      <c r="B13" s="225"/>
      <c r="C13" s="225"/>
      <c r="D13" s="225"/>
      <c r="E13" s="225"/>
      <c r="I13" t="s">
        <v>68</v>
      </c>
      <c r="J13" t="s">
        <v>59</v>
      </c>
      <c r="K13" s="225" t="s">
        <v>67</v>
      </c>
      <c r="L13" s="225"/>
      <c r="M13" t="s">
        <v>57</v>
      </c>
      <c r="N13" t="s">
        <v>69</v>
      </c>
      <c r="V13" t="s">
        <v>56</v>
      </c>
      <c r="AD13" t="s">
        <v>72</v>
      </c>
      <c r="AE13" s="225" t="s">
        <v>54</v>
      </c>
      <c r="AF13" s="225"/>
      <c r="AG13" s="225">
        <v>2000000</v>
      </c>
      <c r="AH13" s="225"/>
      <c r="AI13" s="225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225" t="s">
        <v>54</v>
      </c>
      <c r="AF14" s="225"/>
      <c r="AG14" s="225">
        <v>5000000</v>
      </c>
      <c r="AH14" s="225"/>
      <c r="AI14" s="225"/>
      <c r="AL14" t="s">
        <v>7</v>
      </c>
      <c r="AN14" t="s">
        <v>43</v>
      </c>
      <c r="AO14">
        <v>0</v>
      </c>
    </row>
    <row r="15" spans="1:41">
      <c r="B15" s="225"/>
      <c r="C15" s="225"/>
      <c r="D15" s="225"/>
      <c r="E15" s="225"/>
      <c r="F15" s="225"/>
      <c r="G15" s="225"/>
      <c r="H15" s="225"/>
      <c r="K15" s="225"/>
      <c r="L15" s="225"/>
      <c r="M15" s="225"/>
      <c r="N15" s="225"/>
      <c r="O15" s="225"/>
      <c r="V15" t="s">
        <v>61</v>
      </c>
      <c r="AD15" t="s">
        <v>74</v>
      </c>
      <c r="AE15" s="225" t="s">
        <v>54</v>
      </c>
      <c r="AF15" s="225"/>
      <c r="AG15" s="225">
        <v>1.2684</v>
      </c>
      <c r="AH15" s="225"/>
      <c r="AI15" s="225"/>
      <c r="AL15" t="s">
        <v>63</v>
      </c>
      <c r="AN15" t="s">
        <v>44</v>
      </c>
      <c r="AO15">
        <v>0</v>
      </c>
    </row>
    <row r="16" spans="1:41">
      <c r="B16" s="225"/>
      <c r="C16" s="225"/>
      <c r="D16" s="225"/>
      <c r="E16" s="225"/>
      <c r="F16" s="225"/>
      <c r="G16" s="225"/>
      <c r="H16" s="225"/>
      <c r="K16" s="225"/>
      <c r="L16" s="225"/>
      <c r="M16" s="225"/>
      <c r="N16" s="225"/>
      <c r="O16" s="225"/>
      <c r="V16" t="s">
        <v>64</v>
      </c>
      <c r="AD16" t="s">
        <v>75</v>
      </c>
      <c r="AE16" s="225" t="s">
        <v>54</v>
      </c>
      <c r="AF16" s="225"/>
      <c r="AG16" s="225">
        <v>1.2673000000000001</v>
      </c>
      <c r="AH16" s="225"/>
      <c r="AI16" s="225"/>
      <c r="AL16" t="s">
        <v>63</v>
      </c>
      <c r="AN16" t="s">
        <v>45</v>
      </c>
      <c r="AO16">
        <v>0.06</v>
      </c>
    </row>
    <row r="17" spans="1:41">
      <c r="B17" s="225"/>
      <c r="C17" s="225"/>
      <c r="D17" s="225"/>
      <c r="E17" s="225"/>
      <c r="F17" s="225"/>
      <c r="G17" s="225"/>
      <c r="H17" s="225"/>
      <c r="K17" s="225"/>
      <c r="L17" s="225"/>
      <c r="M17" s="225"/>
      <c r="N17" s="225"/>
      <c r="O17" s="225"/>
      <c r="AN17" t="s">
        <v>46</v>
      </c>
      <c r="AO17">
        <v>7.0000000000000007E-2</v>
      </c>
    </row>
    <row r="18" spans="1:41">
      <c r="B18" s="225"/>
      <c r="C18" s="225"/>
      <c r="D18" s="225"/>
      <c r="E18" s="225"/>
      <c r="F18" s="225"/>
      <c r="G18" s="225"/>
      <c r="H18" s="225"/>
      <c r="K18" s="225"/>
      <c r="L18" s="225"/>
      <c r="M18" s="225"/>
      <c r="N18" s="225"/>
      <c r="O18" s="225"/>
      <c r="U18" s="225" t="s">
        <v>76</v>
      </c>
      <c r="V18" s="225" t="s">
        <v>66</v>
      </c>
      <c r="W18" s="225" t="s">
        <v>54</v>
      </c>
      <c r="X18" s="225">
        <f>AG15</f>
        <v>1.2684</v>
      </c>
      <c r="Y18" s="225" t="s">
        <v>67</v>
      </c>
    </row>
    <row r="19" spans="1:41">
      <c r="U19" s="225"/>
      <c r="V19" s="225"/>
      <c r="W19" s="225"/>
      <c r="X19" s="225"/>
      <c r="Y19" s="225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225"/>
      <c r="V20" s="225"/>
      <c r="W20" s="225"/>
      <c r="X20" s="225"/>
      <c r="Y20" s="225"/>
      <c r="AC20" t="s">
        <v>68</v>
      </c>
      <c r="AD20">
        <f>AG14</f>
        <v>5000000</v>
      </c>
      <c r="AE20" s="225" t="s">
        <v>67</v>
      </c>
      <c r="AF20" s="225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225"/>
      <c r="V21" s="225"/>
      <c r="W21" s="225"/>
      <c r="X21" s="225"/>
      <c r="Y21" s="225"/>
      <c r="AN21">
        <v>2000000</v>
      </c>
      <c r="AO21">
        <v>1.2684</v>
      </c>
    </row>
    <row r="22" spans="1:41">
      <c r="U22" s="225"/>
      <c r="V22" s="225"/>
      <c r="W22" s="225"/>
      <c r="X22" s="225"/>
      <c r="Y22" s="225"/>
      <c r="AN22">
        <v>5000000</v>
      </c>
      <c r="AO22">
        <v>1.2673000000000001</v>
      </c>
    </row>
    <row r="23" spans="1:41">
      <c r="K23" s="225"/>
      <c r="L23" s="225"/>
      <c r="M23" s="225"/>
      <c r="N23" s="225"/>
      <c r="O23" s="225"/>
      <c r="AO23" t="e">
        <f>AO22-((AO22-AO21)*(AO20-AN21)/(AN22-AN21))</f>
        <v>#REF!</v>
      </c>
    </row>
    <row r="24" spans="1:41">
      <c r="K24" s="225"/>
      <c r="L24" s="225"/>
      <c r="M24" s="225"/>
      <c r="N24" s="225"/>
      <c r="O24" s="225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225"/>
      <c r="L25" s="225"/>
      <c r="M25" s="225"/>
      <c r="N25" s="225"/>
      <c r="O25" s="225"/>
      <c r="X25" t="s">
        <v>80</v>
      </c>
    </row>
    <row r="26" spans="1:41">
      <c r="K26" s="225"/>
      <c r="L26" s="225"/>
      <c r="M26" s="225"/>
      <c r="N26" s="225"/>
      <c r="O26" s="225"/>
    </row>
    <row r="27" spans="1:41">
      <c r="K27" s="225"/>
      <c r="L27" s="225"/>
      <c r="M27" s="225"/>
      <c r="N27" s="225"/>
      <c r="O27" s="225"/>
    </row>
    <row r="29" spans="1:41">
      <c r="A29" s="225"/>
      <c r="B29" s="225"/>
      <c r="C29" s="225"/>
      <c r="D29" s="225"/>
      <c r="E29" s="225"/>
    </row>
    <row r="30" spans="1:41">
      <c r="A30" s="225"/>
      <c r="B30" s="225"/>
      <c r="C30" s="225"/>
      <c r="D30" s="225"/>
      <c r="E30" s="225"/>
      <c r="K30" s="225"/>
      <c r="L30" s="225"/>
      <c r="V30" s="225"/>
      <c r="W30" s="225"/>
      <c r="X30" s="225"/>
      <c r="Y30" s="225"/>
      <c r="Z30" s="225"/>
      <c r="AA30" s="225"/>
      <c r="AB30" s="225"/>
      <c r="AE30" s="225"/>
      <c r="AF30" s="225"/>
      <c r="AG30" s="225"/>
      <c r="AH30" s="225"/>
      <c r="AI30" s="225"/>
    </row>
    <row r="32" spans="1:41">
      <c r="V32" s="225"/>
      <c r="W32" s="225"/>
      <c r="X32" s="225"/>
      <c r="Y32" s="225"/>
      <c r="Z32" s="225"/>
      <c r="AA32" s="225"/>
      <c r="AB32" s="225"/>
      <c r="AE32" s="225"/>
      <c r="AF32" s="225"/>
      <c r="AG32" s="225"/>
      <c r="AH32" s="225"/>
      <c r="AI32" s="225"/>
    </row>
    <row r="33" spans="21:35">
      <c r="V33" s="225"/>
      <c r="W33" s="225"/>
      <c r="X33" s="225"/>
      <c r="Y33" s="225"/>
      <c r="Z33" s="225"/>
      <c r="AA33" s="225"/>
      <c r="AB33" s="225"/>
      <c r="AE33" s="225"/>
      <c r="AF33" s="225"/>
      <c r="AG33" s="225"/>
      <c r="AH33" s="225"/>
      <c r="AI33" s="225"/>
    </row>
    <row r="34" spans="21:35">
      <c r="V34" s="225"/>
      <c r="W34" s="225"/>
      <c r="X34" s="225"/>
      <c r="Y34" s="225"/>
      <c r="Z34" s="225"/>
      <c r="AA34" s="225"/>
      <c r="AB34" s="225"/>
      <c r="AE34" s="225"/>
      <c r="AF34" s="225"/>
      <c r="AG34" s="225"/>
      <c r="AH34" s="225"/>
      <c r="AI34" s="225"/>
    </row>
    <row r="35" spans="21:35">
      <c r="V35" s="225"/>
      <c r="W35" s="225"/>
      <c r="X35" s="225"/>
      <c r="Y35" s="225"/>
      <c r="Z35" s="225"/>
      <c r="AA35" s="225"/>
      <c r="AB35" s="225"/>
      <c r="AE35" s="225"/>
      <c r="AF35" s="225"/>
      <c r="AG35" s="225"/>
      <c r="AH35" s="225"/>
      <c r="AI35" s="225"/>
    </row>
    <row r="37" spans="21:35">
      <c r="AE37" s="225"/>
      <c r="AF37" s="225"/>
      <c r="AG37" s="225"/>
      <c r="AH37" s="225"/>
      <c r="AI37" s="225"/>
    </row>
    <row r="38" spans="21:35">
      <c r="AE38" s="225"/>
      <c r="AF38" s="225"/>
      <c r="AG38" s="225"/>
      <c r="AH38" s="225"/>
      <c r="AI38" s="225"/>
    </row>
    <row r="39" spans="21:35">
      <c r="AE39" s="225"/>
      <c r="AF39" s="225"/>
      <c r="AG39" s="225"/>
      <c r="AH39" s="225"/>
      <c r="AI39" s="225"/>
    </row>
    <row r="40" spans="21:35">
      <c r="AE40" s="225"/>
      <c r="AF40" s="225"/>
      <c r="AG40" s="225"/>
      <c r="AH40" s="225"/>
      <c r="AI40" s="225"/>
    </row>
    <row r="41" spans="21:35" ht="21" customHeight="1">
      <c r="AE41" s="225"/>
      <c r="AF41" s="225"/>
      <c r="AG41" s="225"/>
      <c r="AH41" s="225"/>
      <c r="AI41" s="225"/>
    </row>
    <row r="42" spans="21:35" ht="21" customHeight="1"/>
    <row r="43" spans="21:35">
      <c r="U43" s="225"/>
      <c r="V43" s="225"/>
      <c r="W43" s="225"/>
      <c r="X43" s="225"/>
      <c r="Y43" s="225"/>
    </row>
    <row r="44" spans="21:35">
      <c r="U44" s="225"/>
      <c r="V44" s="225"/>
      <c r="W44" s="225"/>
      <c r="X44" s="225"/>
      <c r="Y44" s="225"/>
      <c r="AE44" s="225"/>
      <c r="AF44" s="225"/>
    </row>
  </sheetData>
  <mergeCells count="103"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13</vt:i4>
      </vt:variant>
    </vt:vector>
  </HeadingPairs>
  <TitlesOfParts>
    <vt:vector size="28" baseType="lpstr">
      <vt:lpstr>ปร.1</vt:lpstr>
      <vt:lpstr>ปร.2</vt:lpstr>
      <vt:lpstr>ปร.3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แบบปร.6 B </vt:lpstr>
      <vt:lpstr>แบบปร.5.1 B</vt:lpstr>
      <vt:lpstr>แบบปร.5.2 ครุภัณฑ์ B</vt:lpstr>
      <vt:lpstr>แบบปร.4.1 B</vt:lpstr>
      <vt:lpstr>แบบปร.4.2 ครุภัณฑ์ B</vt:lpstr>
      <vt:lpstr>ปรับลด Truus</vt:lpstr>
      <vt:lpstr>'แบบปร.4.1 B'!Print_Area</vt:lpstr>
      <vt:lpstr>'แบบปร.4.2 ครุภัณฑ์ B'!Print_Area</vt:lpstr>
      <vt:lpstr>'แบบปร.5.1 B'!Print_Area</vt:lpstr>
      <vt:lpstr>'แบบปร.5.2 ครุภัณฑ์ B'!Print_Area</vt:lpstr>
      <vt:lpstr>'แบบปร.6 B '!Print_Area</vt:lpstr>
      <vt:lpstr>ปร.6!Print_Area</vt:lpstr>
      <vt:lpstr>'ปรับลด Truus'!Print_Area</vt:lpstr>
      <vt:lpstr>'แบบปร.4.1 B'!Print_Titles</vt:lpstr>
      <vt:lpstr>'แบบปร.4.2 ครุภัณฑ์ B'!Print_Titles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Aongpavo</cp:lastModifiedBy>
  <cp:lastPrinted>2018-06-13T06:41:31Z</cp:lastPrinted>
  <dcterms:created xsi:type="dcterms:W3CDTF">2003-03-04T02:40:09Z</dcterms:created>
  <dcterms:modified xsi:type="dcterms:W3CDTF">2018-06-13T08:13:25Z</dcterms:modified>
</cp:coreProperties>
</file>