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005" windowWidth="15225" windowHeight="8190" tabRatio="865" firstSheet="9" activeTab="13"/>
  </bookViews>
  <sheets>
    <sheet name="ปร.1" sheetId="6" state="hidden" r:id="rId1"/>
    <sheet name="ปร.2" sheetId="5" state="hidden" r:id="rId2"/>
    <sheet name="ปร.3" sheetId="11" state="hidden" r:id="rId3"/>
    <sheet name="แบ่งงวด" sheetId="20" state="hidden" r:id="rId4"/>
    <sheet name="ปร.6" sheetId="12" state="hidden" r:id="rId5"/>
    <sheet name="BOQ ผู้ออกแบบ" sheetId="17" state="hidden" r:id="rId6"/>
    <sheet name="แผนงาน" sheetId="19" state="hidden" r:id="rId7"/>
    <sheet name="หาค่า F" sheetId="9" state="hidden" r:id="rId8"/>
    <sheet name="ข้อกำหนดการใช้งาน" sheetId="13" state="hidden" r:id="rId9"/>
    <sheet name="แบบปร.6 C" sheetId="33" r:id="rId10"/>
    <sheet name="แบบปร.5.1 C" sheetId="34" r:id="rId11"/>
    <sheet name="แบบปร.5.2 ครุภัณฑ์ C" sheetId="35" r:id="rId12"/>
    <sheet name="แบบปร.4.1C" sheetId="36" r:id="rId13"/>
    <sheet name="แบบปร.4.2 ครุภัณฑ์ C" sheetId="37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12">#REF!</definedName>
    <definedName name="_day1" localSheetId="13">#REF!</definedName>
    <definedName name="_day1" localSheetId="10">#REF!</definedName>
    <definedName name="_day1" localSheetId="11">#REF!</definedName>
    <definedName name="_day1" localSheetId="9">#REF!</definedName>
    <definedName name="_day1" localSheetId="14">#REF!</definedName>
    <definedName name="_day1">#REF!</definedName>
    <definedName name="_day10" localSheetId="12">#REF!</definedName>
    <definedName name="_day10" localSheetId="13">#REF!</definedName>
    <definedName name="_day10" localSheetId="10">#REF!</definedName>
    <definedName name="_day10" localSheetId="11">#REF!</definedName>
    <definedName name="_day10" localSheetId="9">#REF!</definedName>
    <definedName name="_day10" localSheetId="14">#REF!</definedName>
    <definedName name="_day10">#REF!</definedName>
    <definedName name="_day11" localSheetId="12">#REF!</definedName>
    <definedName name="_day11" localSheetId="13">#REF!</definedName>
    <definedName name="_day11" localSheetId="10">#REF!</definedName>
    <definedName name="_day11" localSheetId="11">#REF!</definedName>
    <definedName name="_day11" localSheetId="9">#REF!</definedName>
    <definedName name="_day11" localSheetId="14">#REF!</definedName>
    <definedName name="_day11">#REF!</definedName>
    <definedName name="_day12" localSheetId="12">#REF!</definedName>
    <definedName name="_day12" localSheetId="13">#REF!</definedName>
    <definedName name="_day12" localSheetId="10">#REF!</definedName>
    <definedName name="_day12" localSheetId="11">#REF!</definedName>
    <definedName name="_day12" localSheetId="9">#REF!</definedName>
    <definedName name="_day12" localSheetId="14">#REF!</definedName>
    <definedName name="_day12">#REF!</definedName>
    <definedName name="_day13" localSheetId="12">#REF!</definedName>
    <definedName name="_day13" localSheetId="13">#REF!</definedName>
    <definedName name="_day13" localSheetId="10">#REF!</definedName>
    <definedName name="_day13" localSheetId="11">#REF!</definedName>
    <definedName name="_day13" localSheetId="9">#REF!</definedName>
    <definedName name="_day13" localSheetId="14">#REF!</definedName>
    <definedName name="_day13">#REF!</definedName>
    <definedName name="_day19" localSheetId="12">#REF!</definedName>
    <definedName name="_day19" localSheetId="13">#REF!</definedName>
    <definedName name="_day19" localSheetId="10">#REF!</definedName>
    <definedName name="_day19" localSheetId="11">#REF!</definedName>
    <definedName name="_day19" localSheetId="9">#REF!</definedName>
    <definedName name="_day19" localSheetId="14">#REF!</definedName>
    <definedName name="_day19">#REF!</definedName>
    <definedName name="_day2" localSheetId="12">#REF!</definedName>
    <definedName name="_day2" localSheetId="13">#REF!</definedName>
    <definedName name="_day2" localSheetId="10">#REF!</definedName>
    <definedName name="_day2" localSheetId="11">#REF!</definedName>
    <definedName name="_day2" localSheetId="9">#REF!</definedName>
    <definedName name="_day2" localSheetId="14">#REF!</definedName>
    <definedName name="_day2">#REF!</definedName>
    <definedName name="_day3" localSheetId="12">#REF!</definedName>
    <definedName name="_day3" localSheetId="13">#REF!</definedName>
    <definedName name="_day3" localSheetId="10">#REF!</definedName>
    <definedName name="_day3" localSheetId="11">#REF!</definedName>
    <definedName name="_day3" localSheetId="9">#REF!</definedName>
    <definedName name="_day3" localSheetId="14">#REF!</definedName>
    <definedName name="_day3">#REF!</definedName>
    <definedName name="_day4" localSheetId="12">#REF!</definedName>
    <definedName name="_day4" localSheetId="13">#REF!</definedName>
    <definedName name="_day4" localSheetId="10">#REF!</definedName>
    <definedName name="_day4" localSheetId="11">#REF!</definedName>
    <definedName name="_day4" localSheetId="9">#REF!</definedName>
    <definedName name="_day4" localSheetId="14">#REF!</definedName>
    <definedName name="_day4">#REF!</definedName>
    <definedName name="_day5" localSheetId="12">#REF!</definedName>
    <definedName name="_day5" localSheetId="13">#REF!</definedName>
    <definedName name="_day5" localSheetId="10">#REF!</definedName>
    <definedName name="_day5" localSheetId="11">#REF!</definedName>
    <definedName name="_day5" localSheetId="9">#REF!</definedName>
    <definedName name="_day5" localSheetId="14">#REF!</definedName>
    <definedName name="_day5">#REF!</definedName>
    <definedName name="_day6" localSheetId="12">#REF!</definedName>
    <definedName name="_day6" localSheetId="13">#REF!</definedName>
    <definedName name="_day6" localSheetId="10">#REF!</definedName>
    <definedName name="_day6" localSheetId="11">#REF!</definedName>
    <definedName name="_day6" localSheetId="9">#REF!</definedName>
    <definedName name="_day6" localSheetId="14">#REF!</definedName>
    <definedName name="_day6">#REF!</definedName>
    <definedName name="_day7" localSheetId="12">#REF!</definedName>
    <definedName name="_day7" localSheetId="13">#REF!</definedName>
    <definedName name="_day7" localSheetId="10">#REF!</definedName>
    <definedName name="_day7" localSheetId="11">#REF!</definedName>
    <definedName name="_day7" localSheetId="9">#REF!</definedName>
    <definedName name="_day7" localSheetId="14">#REF!</definedName>
    <definedName name="_day7">#REF!</definedName>
    <definedName name="_day8" localSheetId="12">#REF!</definedName>
    <definedName name="_day8" localSheetId="13">#REF!</definedName>
    <definedName name="_day8" localSheetId="10">#REF!</definedName>
    <definedName name="_day8" localSheetId="11">#REF!</definedName>
    <definedName name="_day8" localSheetId="9">#REF!</definedName>
    <definedName name="_day8" localSheetId="14">#REF!</definedName>
    <definedName name="_day8">#REF!</definedName>
    <definedName name="_day9" localSheetId="12">#REF!</definedName>
    <definedName name="_day9" localSheetId="13">#REF!</definedName>
    <definedName name="_day9" localSheetId="10">#REF!</definedName>
    <definedName name="_day9" localSheetId="11">#REF!</definedName>
    <definedName name="_day9" localSheetId="9">#REF!</definedName>
    <definedName name="_day9" localSheetId="1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2">#REF!</definedName>
    <definedName name="cost1" localSheetId="13">#REF!</definedName>
    <definedName name="cost1" localSheetId="10">#REF!</definedName>
    <definedName name="cost1" localSheetId="11">#REF!</definedName>
    <definedName name="cost1" localSheetId="9">#REF!</definedName>
    <definedName name="cost1" localSheetId="14">#REF!</definedName>
    <definedName name="cost1">#REF!</definedName>
    <definedName name="cost10" localSheetId="12">#REF!</definedName>
    <definedName name="cost10" localSheetId="13">#REF!</definedName>
    <definedName name="cost10" localSheetId="10">#REF!</definedName>
    <definedName name="cost10" localSheetId="11">#REF!</definedName>
    <definedName name="cost10" localSheetId="9">#REF!</definedName>
    <definedName name="cost10" localSheetId="14">#REF!</definedName>
    <definedName name="cost10">#REF!</definedName>
    <definedName name="cost11" localSheetId="12">#REF!</definedName>
    <definedName name="cost11" localSheetId="13">#REF!</definedName>
    <definedName name="cost11" localSheetId="10">#REF!</definedName>
    <definedName name="cost11" localSheetId="11">#REF!</definedName>
    <definedName name="cost11" localSheetId="9">#REF!</definedName>
    <definedName name="cost11" localSheetId="14">#REF!</definedName>
    <definedName name="cost11">#REF!</definedName>
    <definedName name="cost12" localSheetId="12">#REF!</definedName>
    <definedName name="cost12" localSheetId="13">#REF!</definedName>
    <definedName name="cost12" localSheetId="10">#REF!</definedName>
    <definedName name="cost12" localSheetId="11">#REF!</definedName>
    <definedName name="cost12" localSheetId="9">#REF!</definedName>
    <definedName name="cost12" localSheetId="14">#REF!</definedName>
    <definedName name="cost12">#REF!</definedName>
    <definedName name="cost13" localSheetId="12">#REF!</definedName>
    <definedName name="cost13" localSheetId="13">#REF!</definedName>
    <definedName name="cost13" localSheetId="10">#REF!</definedName>
    <definedName name="cost13" localSheetId="11">#REF!</definedName>
    <definedName name="cost13" localSheetId="9">#REF!</definedName>
    <definedName name="cost13" localSheetId="14">#REF!</definedName>
    <definedName name="cost13">#REF!</definedName>
    <definedName name="cost2" localSheetId="12">#REF!</definedName>
    <definedName name="cost2" localSheetId="13">#REF!</definedName>
    <definedName name="cost2" localSheetId="10">#REF!</definedName>
    <definedName name="cost2" localSheetId="11">#REF!</definedName>
    <definedName name="cost2" localSheetId="9">#REF!</definedName>
    <definedName name="cost2" localSheetId="14">#REF!</definedName>
    <definedName name="cost2">#REF!</definedName>
    <definedName name="cost3" localSheetId="12">#REF!</definedName>
    <definedName name="cost3" localSheetId="13">#REF!</definedName>
    <definedName name="cost3" localSheetId="10">#REF!</definedName>
    <definedName name="cost3" localSheetId="11">#REF!</definedName>
    <definedName name="cost3" localSheetId="9">#REF!</definedName>
    <definedName name="cost3" localSheetId="14">#REF!</definedName>
    <definedName name="cost3">#REF!</definedName>
    <definedName name="cost4" localSheetId="12">#REF!</definedName>
    <definedName name="cost4" localSheetId="13">#REF!</definedName>
    <definedName name="cost4" localSheetId="10">#REF!</definedName>
    <definedName name="cost4" localSheetId="11">#REF!</definedName>
    <definedName name="cost4" localSheetId="9">#REF!</definedName>
    <definedName name="cost4" localSheetId="14">#REF!</definedName>
    <definedName name="cost4">#REF!</definedName>
    <definedName name="cost5" localSheetId="12">#REF!</definedName>
    <definedName name="cost5" localSheetId="13">#REF!</definedName>
    <definedName name="cost5" localSheetId="10">#REF!</definedName>
    <definedName name="cost5" localSheetId="11">#REF!</definedName>
    <definedName name="cost5" localSheetId="9">#REF!</definedName>
    <definedName name="cost5" localSheetId="14">#REF!</definedName>
    <definedName name="cost5">#REF!</definedName>
    <definedName name="cost6" localSheetId="12">#REF!</definedName>
    <definedName name="cost6" localSheetId="13">#REF!</definedName>
    <definedName name="cost6" localSheetId="10">#REF!</definedName>
    <definedName name="cost6" localSheetId="11">#REF!</definedName>
    <definedName name="cost6" localSheetId="9">#REF!</definedName>
    <definedName name="cost6" localSheetId="14">#REF!</definedName>
    <definedName name="cost6">#REF!</definedName>
    <definedName name="cost7" localSheetId="12">#REF!</definedName>
    <definedName name="cost7" localSheetId="13">#REF!</definedName>
    <definedName name="cost7" localSheetId="10">#REF!</definedName>
    <definedName name="cost7" localSheetId="11">#REF!</definedName>
    <definedName name="cost7" localSheetId="9">#REF!</definedName>
    <definedName name="cost7" localSheetId="14">#REF!</definedName>
    <definedName name="cost7">#REF!</definedName>
    <definedName name="cost8" localSheetId="12">#REF!</definedName>
    <definedName name="cost8" localSheetId="13">#REF!</definedName>
    <definedName name="cost8" localSheetId="10">#REF!</definedName>
    <definedName name="cost8" localSheetId="11">#REF!</definedName>
    <definedName name="cost8" localSheetId="9">#REF!</definedName>
    <definedName name="cost8" localSheetId="14">#REF!</definedName>
    <definedName name="cost8">#REF!</definedName>
    <definedName name="cost9" localSheetId="12">#REF!</definedName>
    <definedName name="cost9" localSheetId="13">#REF!</definedName>
    <definedName name="cost9" localSheetId="10">#REF!</definedName>
    <definedName name="cost9" localSheetId="11">#REF!</definedName>
    <definedName name="cost9" localSheetId="9">#REF!</definedName>
    <definedName name="cost9" localSheetId="1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2">#REF!</definedName>
    <definedName name="LLOOO" localSheetId="13">#REF!</definedName>
    <definedName name="LLOOO" localSheetId="10">#REF!</definedName>
    <definedName name="LLOOO" localSheetId="11">#REF!</definedName>
    <definedName name="LLOOO" localSheetId="9">#REF!</definedName>
    <definedName name="LLOOO" localSheetId="14">#REF!</definedName>
    <definedName name="LLOOO">#REF!</definedName>
    <definedName name="nuy">#REF!</definedName>
    <definedName name="PercentA">#REF!</definedName>
    <definedName name="_xlnm.Print_Area" localSheetId="12">แบบปร.4.1C!$A$1:$Q$166</definedName>
    <definedName name="_xlnm.Print_Area" localSheetId="13">'แบบปร.4.2 ครุภัณฑ์ C'!$A$1:$Q$119</definedName>
    <definedName name="_xlnm.Print_Area" localSheetId="10">'แบบปร.5.1 C'!$A$1:$H$43</definedName>
    <definedName name="_xlnm.Print_Area" localSheetId="11">'แบบปร.5.2 ครุภัณฑ์ C'!$A$1:$F$43</definedName>
    <definedName name="_xlnm.Print_Area" localSheetId="9">'แบบปร.6 C'!$A$1:$F$40</definedName>
    <definedName name="_xlnm.Print_Area" localSheetId="4">ปร.6!$A$1:$D$35</definedName>
    <definedName name="_xlnm.Print_Area" localSheetId="14">'ปรับลด Truus'!$A$1:$Q$50</definedName>
    <definedName name="_xlnm.Print_Area" localSheetId="7">#REF!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0">#REF!</definedName>
    <definedName name="PRINT_AREA_MI" localSheetId="11">#REF!</definedName>
    <definedName name="PRINT_AREA_MI" localSheetId="9">#REF!</definedName>
    <definedName name="PRINT_AREA_MI" localSheetId="14">#REF!</definedName>
    <definedName name="PRINT_AREA_MI">#REF!</definedName>
    <definedName name="_xlnm.Print_Titles" localSheetId="12">แบบปร.4.1C!$1:$8</definedName>
    <definedName name="_xlnm.Print_Titles" localSheetId="13">'แบบปร.4.2 ครุภัณฑ์ C'!$1:$8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4">'ปรับลด Truus'!$1:$6</definedName>
    <definedName name="s">#REF!</definedName>
    <definedName name="กกกกก" localSheetId="12">#REF!</definedName>
    <definedName name="กกกกก" localSheetId="13">#REF!</definedName>
    <definedName name="กกกกก" localSheetId="10">#REF!</definedName>
    <definedName name="กกกกก" localSheetId="11">#REF!</definedName>
    <definedName name="กกกกก" localSheetId="9">#REF!</definedName>
    <definedName name="กกกกก" localSheetId="14">#REF!</definedName>
    <definedName name="กกกกก">#REF!</definedName>
    <definedName name="งานทั่วไป" localSheetId="12">[1]ภูมิทัศน์!#REF!</definedName>
    <definedName name="งานทั่วไป" localSheetId="13">[1]ภูมิทัศน์!#REF!</definedName>
    <definedName name="งานทั่วไป" localSheetId="10">[1]ภูมิทัศน์!#REF!</definedName>
    <definedName name="งานทั่วไป" localSheetId="11">[1]ภูมิทัศน์!#REF!</definedName>
    <definedName name="งานทั่วไป" localSheetId="9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12">[1]ภูมิทัศน์!#REF!</definedName>
    <definedName name="งานบัวเชิงผนัง" localSheetId="13">[1]ภูมิทัศน์!#REF!</definedName>
    <definedName name="งานบัวเชิงผนัง" localSheetId="10">[1]ภูมิทัศน์!#REF!</definedName>
    <definedName name="งานบัวเชิงผนัง" localSheetId="11">[1]ภูมิทัศน์!#REF!</definedName>
    <definedName name="งานบัวเชิงผนัง" localSheetId="9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12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10">[1]ภูมิทัศน์!#REF!</definedName>
    <definedName name="งานประตูหน้าต่าง" localSheetId="11">[1]ภูมิทัศน์!#REF!</definedName>
    <definedName name="งานประตูหน้าต่าง" localSheetId="9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12">[1]ภูมิทัศน์!#REF!</definedName>
    <definedName name="งานผนัง" localSheetId="13">[1]ภูมิทัศน์!#REF!</definedName>
    <definedName name="งานผนัง" localSheetId="10">[1]ภูมิทัศน์!#REF!</definedName>
    <definedName name="งานผนัง" localSheetId="11">[1]ภูมิทัศน์!#REF!</definedName>
    <definedName name="งานผนัง" localSheetId="9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12">[1]ภูมิทัศน์!#REF!</definedName>
    <definedName name="งานฝ้าเพดาน" localSheetId="13">[1]ภูมิทัศน์!#REF!</definedName>
    <definedName name="งานฝ้าเพดาน" localSheetId="10">[1]ภูมิทัศน์!#REF!</definedName>
    <definedName name="งานฝ้าเพดาน" localSheetId="11">[1]ภูมิทัศน์!#REF!</definedName>
    <definedName name="งานฝ้าเพดาน" localSheetId="9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12">[1]ภูมิทัศน์!#REF!</definedName>
    <definedName name="งานพื้น" localSheetId="13">[1]ภูมิทัศน์!#REF!</definedName>
    <definedName name="งานพื้น" localSheetId="10">[1]ภูมิทัศน์!#REF!</definedName>
    <definedName name="งานพื้น" localSheetId="11">[1]ภูมิทัศน์!#REF!</definedName>
    <definedName name="งานพื้น" localSheetId="9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12">[1]ภูมิทัศน์!#REF!</definedName>
    <definedName name="งานสุขภัณฑ์" localSheetId="13">[1]ภูมิทัศน์!#REF!</definedName>
    <definedName name="งานสุขภัณฑ์" localSheetId="10">[1]ภูมิทัศน์!#REF!</definedName>
    <definedName name="งานสุขภัณฑ์" localSheetId="11">[1]ภูมิทัศน์!#REF!</definedName>
    <definedName name="งานสุขภัณฑ์" localSheetId="9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12">[1]ภูมิทัศน์!#REF!</definedName>
    <definedName name="งานหลังคา" localSheetId="13">[1]ภูมิทัศน์!#REF!</definedName>
    <definedName name="งานหลังคา" localSheetId="10">[1]ภูมิทัศน์!#REF!</definedName>
    <definedName name="งานหลังคา" localSheetId="11">[1]ภูมิทัศน์!#REF!</definedName>
    <definedName name="งานหลังคา" localSheetId="9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12">#REF!</definedName>
    <definedName name="จัดสร้าง" localSheetId="13">#REF!</definedName>
    <definedName name="จัดสร้าง" localSheetId="10">#REF!</definedName>
    <definedName name="จัดสร้าง" localSheetId="11">#REF!</definedName>
    <definedName name="จัดสร้าง" localSheetId="9">#REF!</definedName>
    <definedName name="จัดสร้าง" localSheetId="14">#REF!</definedName>
    <definedName name="จัดสร้าง">#REF!</definedName>
    <definedName name="ใช่" localSheetId="12">#REF!</definedName>
    <definedName name="ใช่" localSheetId="13">#REF!</definedName>
    <definedName name="ใช่" localSheetId="10">#REF!</definedName>
    <definedName name="ใช่" localSheetId="11">#REF!</definedName>
    <definedName name="ใช่" localSheetId="9">#REF!</definedName>
    <definedName name="ใช่" localSheetId="14">#REF!</definedName>
    <definedName name="ใช่">#REF!</definedName>
    <definedName name="ด27" localSheetId="12">[2]LpC!#REF!</definedName>
    <definedName name="ด27" localSheetId="13">[2]LpC!#REF!</definedName>
    <definedName name="ด27" localSheetId="10">[2]LpC!#REF!</definedName>
    <definedName name="ด27" localSheetId="11">[2]LpC!#REF!</definedName>
    <definedName name="ด27" localSheetId="9">[2]LpC!#REF!</definedName>
    <definedName name="ด27" localSheetId="14">[2]LpC!#REF!</definedName>
    <definedName name="ด27">[2]LpC!#REF!</definedName>
    <definedName name="ดด" localSheetId="12">#REF!</definedName>
    <definedName name="ดด" localSheetId="13">#REF!</definedName>
    <definedName name="ดด" localSheetId="10">#REF!</definedName>
    <definedName name="ดด" localSheetId="11">#REF!</definedName>
    <definedName name="ดด" localSheetId="9">#REF!</definedName>
    <definedName name="ดด" localSheetId="14">#REF!</definedName>
    <definedName name="ดด">#REF!</definedName>
    <definedName name="วววววววว" localSheetId="12">#REF!</definedName>
    <definedName name="วววววววว" localSheetId="13">#REF!</definedName>
    <definedName name="วววววววว" localSheetId="10">#REF!</definedName>
    <definedName name="วววววววว" localSheetId="11">#REF!</definedName>
    <definedName name="วววววววว" localSheetId="9">#REF!</definedName>
    <definedName name="วววววววว" localSheetId="14">#REF!</definedName>
    <definedName name="วววววววว">#REF!</definedName>
    <definedName name="ววววววววว" localSheetId="12">#REF!</definedName>
    <definedName name="ววววววววว" localSheetId="13">#REF!</definedName>
    <definedName name="ววววววววว" localSheetId="10">#REF!</definedName>
    <definedName name="ววววววววว" localSheetId="11">#REF!</definedName>
    <definedName name="ววววววววว" localSheetId="9">#REF!</definedName>
    <definedName name="ววววววววว" localSheetId="14">#REF!</definedName>
    <definedName name="ววววววววว">#REF!</definedName>
    <definedName name="ศาลปกครอง" localSheetId="12">#REF!</definedName>
    <definedName name="ศาลปกครอง" localSheetId="13">#REF!</definedName>
    <definedName name="ศาลปกครอง" localSheetId="10">#REF!</definedName>
    <definedName name="ศาลปกครอง" localSheetId="11">#REF!</definedName>
    <definedName name="ศาลปกครอง" localSheetId="9">#REF!</definedName>
    <definedName name="ศาลปกครอง" localSheetId="14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F103" i="37" l="1"/>
  <c r="H103" i="37" s="1"/>
  <c r="I103" i="37" s="1"/>
  <c r="F104" i="37"/>
  <c r="H104" i="37" s="1"/>
  <c r="I104" i="37" s="1"/>
  <c r="B13" i="37" l="1"/>
  <c r="B12" i="37"/>
  <c r="C119" i="37"/>
  <c r="F101" i="37"/>
  <c r="H101" i="37" s="1"/>
  <c r="I101" i="37" s="1"/>
  <c r="F100" i="37"/>
  <c r="D100" i="37"/>
  <c r="F99" i="37"/>
  <c r="D99" i="37"/>
  <c r="F98" i="37"/>
  <c r="D98" i="37"/>
  <c r="H98" i="37" l="1"/>
  <c r="I98" i="37" s="1"/>
  <c r="H100" i="37"/>
  <c r="I100" i="37" s="1"/>
  <c r="H99" i="37"/>
  <c r="I99" i="37" s="1"/>
  <c r="C15" i="36" l="1"/>
  <c r="C14" i="36"/>
  <c r="C166" i="36" l="1"/>
  <c r="H151" i="36"/>
  <c r="H150" i="36"/>
  <c r="H149" i="36"/>
  <c r="H148" i="36"/>
  <c r="H147" i="36"/>
  <c r="H146" i="36"/>
  <c r="C144" i="36"/>
  <c r="H130" i="36"/>
  <c r="H129" i="36"/>
  <c r="H128" i="36"/>
  <c r="H127" i="36"/>
  <c r="H126" i="36"/>
  <c r="H125" i="36"/>
  <c r="H124" i="36"/>
  <c r="C13" i="36" l="1"/>
  <c r="G81" i="37"/>
  <c r="G80" i="37"/>
  <c r="G79" i="37"/>
  <c r="G78" i="37"/>
  <c r="G77" i="37"/>
  <c r="C122" i="36"/>
  <c r="H104" i="36"/>
  <c r="H103" i="36"/>
  <c r="H102" i="36"/>
  <c r="H101" i="36"/>
  <c r="H100" i="36"/>
  <c r="H99" i="36"/>
  <c r="H98" i="36"/>
  <c r="F81" i="37" l="1"/>
  <c r="H81" i="37" s="1"/>
  <c r="I81" i="37" s="1"/>
  <c r="F80" i="37"/>
  <c r="H80" i="37" s="1"/>
  <c r="I80" i="37" s="1"/>
  <c r="F77" i="37"/>
  <c r="H77" i="37" s="1"/>
  <c r="I77" i="37" s="1"/>
  <c r="F78" i="37"/>
  <c r="H78" i="37" s="1"/>
  <c r="I78" i="37" s="1"/>
  <c r="D79" i="37"/>
  <c r="C96" i="37"/>
  <c r="F79" i="37"/>
  <c r="H79" i="37" l="1"/>
  <c r="I79" i="37" s="1"/>
  <c r="H58" i="36" l="1"/>
  <c r="I58" i="36" s="1"/>
  <c r="B11" i="37" l="1"/>
  <c r="C74" i="37"/>
  <c r="C12" i="36"/>
  <c r="C96" i="36"/>
  <c r="H80" i="36"/>
  <c r="I80" i="36" s="1"/>
  <c r="H79" i="36"/>
  <c r="I79" i="36" s="1"/>
  <c r="H78" i="36"/>
  <c r="I78" i="36" s="1"/>
  <c r="H77" i="36"/>
  <c r="I77" i="36" s="1"/>
  <c r="H76" i="36"/>
  <c r="I76" i="36" s="1"/>
  <c r="C11" i="36"/>
  <c r="C10" i="36"/>
  <c r="E57" i="36"/>
  <c r="H57" i="36" s="1"/>
  <c r="I57" i="36" s="1"/>
  <c r="E55" i="36"/>
  <c r="H55" i="36" s="1"/>
  <c r="I55" i="36" s="1"/>
  <c r="H54" i="36"/>
  <c r="I54" i="36" s="1"/>
  <c r="H56" i="36"/>
  <c r="I56" i="36" s="1"/>
  <c r="H32" i="36"/>
  <c r="I32" i="36" s="1"/>
  <c r="B3" i="35"/>
  <c r="B3" i="34"/>
  <c r="B5" i="33"/>
  <c r="C52" i="37"/>
  <c r="T32" i="37"/>
  <c r="C30" i="37"/>
  <c r="C74" i="36"/>
  <c r="C52" i="36"/>
  <c r="T32" i="36"/>
  <c r="C30" i="36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/>
  <c r="I13" i="22"/>
  <c r="M13" i="22"/>
  <c r="P13" i="22" s="1"/>
  <c r="O13" i="22"/>
  <c r="D17" i="22"/>
  <c r="H17" i="22" s="1"/>
  <c r="I14" i="22" s="1"/>
  <c r="I15" i="22" s="1"/>
  <c r="M19" i="22"/>
  <c r="O19" i="22"/>
  <c r="P19" i="22" s="1"/>
  <c r="D20" i="22"/>
  <c r="E20" i="22"/>
  <c r="H20" i="22" s="1"/>
  <c r="D21" i="22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O44" i="22" s="1"/>
  <c r="D37" i="22"/>
  <c r="E37" i="22"/>
  <c r="H37" i="22" s="1"/>
  <c r="D38" i="22"/>
  <c r="E38" i="22"/>
  <c r="H38" i="22" s="1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I22" i="17" s="1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I43" i="17" s="1"/>
  <c r="H43" i="17"/>
  <c r="F44" i="17"/>
  <c r="H44" i="17"/>
  <c r="I44" i="17" s="1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I54" i="17" s="1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F66" i="17"/>
  <c r="H66" i="17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/>
  <c r="H121" i="17"/>
  <c r="F122" i="17"/>
  <c r="H122" i="17"/>
  <c r="F123" i="17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H136" i="17"/>
  <c r="I136" i="17" s="1"/>
  <c r="F137" i="17"/>
  <c r="I137" i="17"/>
  <c r="H137" i="17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Q24" i="20"/>
  <c r="R24" i="20" s="1"/>
  <c r="I97" i="17"/>
  <c r="I35" i="17"/>
  <c r="I66" i="17"/>
  <c r="S13" i="20"/>
  <c r="I58" i="17"/>
  <c r="Q13" i="20"/>
  <c r="R13" i="20" s="1"/>
  <c r="I62" i="17"/>
  <c r="P36" i="22" l="1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H21" i="22"/>
  <c r="I19" i="22" s="1"/>
  <c r="I107" i="17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I27" i="17" s="1"/>
  <c r="AG12" i="9"/>
  <c r="AO20" i="9"/>
  <c r="AO23" i="9" s="1"/>
  <c r="I37" i="20"/>
  <c r="Q63" i="20"/>
  <c r="I135" i="17"/>
  <c r="I138" i="17" s="1"/>
  <c r="I128" i="17"/>
  <c r="I124" i="17"/>
  <c r="I113" i="17"/>
  <c r="I116" i="17" s="1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M39" i="22"/>
  <c r="P26" i="22"/>
  <c r="T24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M43" i="22"/>
  <c r="I26" i="17"/>
  <c r="I45" i="17"/>
  <c r="I36" i="22"/>
  <c r="I63" i="17" l="1"/>
  <c r="I74" i="17"/>
  <c r="P24" i="22"/>
  <c r="P43" i="22" s="1"/>
  <c r="M41" i="22"/>
  <c r="P39" i="22"/>
  <c r="AG19" i="9"/>
  <c r="X24" i="9"/>
  <c r="AB24" i="9" s="1"/>
  <c r="I55" i="17"/>
  <c r="F141" i="17"/>
  <c r="Q10" i="20"/>
  <c r="Q11" i="20" s="1"/>
  <c r="P22" i="22"/>
  <c r="C23" i="35"/>
  <c r="I141" i="17"/>
  <c r="I84" i="17"/>
  <c r="I19" i="17"/>
  <c r="I75" i="17" s="1"/>
  <c r="I100" i="17"/>
  <c r="I117" i="17" s="1"/>
  <c r="Q68" i="20"/>
  <c r="S35" i="20"/>
  <c r="Q67" i="20"/>
  <c r="S67" i="20" s="1"/>
  <c r="S68" i="20" s="1"/>
  <c r="S69" i="20" s="1"/>
  <c r="I140" i="17" l="1"/>
  <c r="Q70" i="20"/>
  <c r="M44" i="22"/>
  <c r="P41" i="22"/>
  <c r="P44" i="22" s="1"/>
  <c r="P46" i="22" s="1"/>
  <c r="L4" i="20"/>
  <c r="L6" i="20" s="1"/>
  <c r="T35" i="20"/>
  <c r="T12" i="20" s="1"/>
  <c r="S10" i="20"/>
  <c r="S7" i="20" s="1"/>
  <c r="P47" i="22" l="1"/>
  <c r="P49" i="22"/>
  <c r="J50" i="22" s="1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<sst xmlns="http://schemas.openxmlformats.org/spreadsheetml/2006/main" count="1457" uniqueCount="728">
  <si>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</si>
  <si>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</si>
  <si>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</si>
  <si>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</si>
  <si>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</si>
  <si>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</si>
  <si>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</si>
  <si>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</si>
  <si>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</si>
  <si>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</si>
  <si>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</si>
  <si>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</si>
  <si>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</si>
  <si>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</si>
  <si>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</si>
  <si>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</si>
  <si>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</si>
  <si>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</si>
  <si>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</si>
  <si>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</si>
  <si>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</si>
  <si>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</si>
  <si>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</si>
  <si>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</si>
  <si>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</si>
  <si>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</si>
  <si>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</si>
  <si>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</si>
  <si>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</si>
  <si>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</si>
  <si>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</si>
  <si>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</si>
  <si>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</si>
  <si>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</si>
  <si>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</si>
  <si>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</si>
  <si>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</si>
  <si>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</si>
  <si>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</si>
  <si>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</si>
  <si>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</si>
  <si>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</si>
  <si>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</si>
  <si>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</si>
  <si>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</si>
  <si>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</si>
  <si>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</si>
  <si>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</si>
  <si>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</si>
  <si>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</si>
  <si>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</si>
  <si>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</si>
  <si>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</si>
  <si>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</si>
  <si>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</si>
  <si>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</si>
  <si>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</si>
  <si>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</si>
  <si>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</si>
  <si>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</si>
  <si>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</si>
  <si>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</si>
  <si>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</si>
  <si>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</si>
  <si>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</si>
  <si>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</si>
  <si>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</si>
  <si>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</si>
  <si>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</si>
  <si>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</si>
  <si>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</si>
  <si>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</si>
  <si>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</si>
  <si>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</si>
  <si>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</si>
  <si>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</si>
  <si>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</si>
  <si>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</si>
  <si>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</si>
  <si>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</si>
  <si>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</si>
  <si>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</si>
  <si>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</si>
  <si>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</si>
  <si>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</si>
  <si>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</si>
  <si>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</si>
  <si>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</si>
  <si>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</si>
  <si>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</si>
  <si>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</si>
  <si>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</si>
  <si>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</si>
  <si>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</si>
  <si>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</si>
  <si>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</si>
  <si>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</si>
  <si>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</si>
  <si>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</si>
  <si>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</si>
  <si>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</si>
  <si>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</si>
  <si>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</si>
  <si>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</si>
  <si>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</si>
  <si>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</si>
  <si>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</si>
  <si>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</si>
  <si>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</si>
  <si>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</si>
  <si>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</si>
  <si>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</si>
  <si>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</si>
  <si>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</si>
  <si>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</si>
  <si>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</si>
  <si>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</si>
  <si>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</si>
  <si>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</si>
  <si>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</si>
  <si>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</si>
  <si>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</si>
  <si>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</si>
  <si>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</si>
  <si>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</si>
  <si>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</si>
  <si>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</si>
  <si>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</si>
  <si>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</si>
  <si>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</si>
  <si>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</si>
  <si>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</si>
  <si>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</si>
  <si>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</si>
  <si>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</si>
  <si>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</si>
  <si>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</si>
  <si>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</si>
  <si>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</si>
  <si>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</si>
  <si>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</si>
  <si>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</si>
  <si>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</si>
  <si>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</si>
  <si>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</si>
  <si>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</si>
  <si>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</si>
  <si>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</si>
  <si>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</si>
  <si>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</si>
  <si>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</si>
  <si>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</si>
  <si>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</si>
  <si>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</si>
  <si>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</si>
  <si>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</si>
  <si>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</si>
  <si>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</si>
  <si>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</si>
  <si>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</si>
  <si>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</si>
  <si>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</si>
  <si>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</si>
  <si>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</si>
  <si>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</si>
  <si>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</si>
  <si>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</si>
  <si>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</si>
  <si>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</si>
  <si>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</si>
  <si>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</si>
  <si>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</si>
  <si>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</si>
  <si>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</si>
  <si>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</si>
  <si>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</si>
  <si>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</si>
  <si>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</si>
  <si>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</si>
  <si>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</si>
  <si>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</si>
  <si>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</si>
  <si>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</si>
  <si>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</si>
  <si>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</si>
  <si>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</si>
  <si>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</si>
  <si>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</si>
  <si>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</si>
  <si>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</si>
  <si>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</si>
  <si>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</si>
  <si>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</si>
  <si>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</si>
  <si>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</si>
  <si>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</si>
  <si>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</si>
  <si>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</si>
  <si>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</si>
  <si>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</si>
  <si>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</si>
  <si>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</si>
  <si>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</si>
  <si>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</si>
  <si>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</si>
  <si>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</si>
  <si>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</si>
  <si>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</si>
  <si>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</si>
  <si>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</si>
  <si>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</si>
  <si>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</si>
  <si>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</si>
  <si>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</si>
  <si>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</si>
  <si>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</si>
  <si>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</si>
  <si>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</si>
  <si>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</si>
  <si>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</si>
  <si>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</si>
  <si>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</si>
  <si>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</si>
  <si>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</si>
  <si>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</si>
  <si>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</si>
  <si>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</si>
  <si>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</si>
  <si>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</si>
  <si>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</si>
  <si>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</si>
  <si>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</si>
  <si>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</si>
  <si>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</si>
  <si>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</si>
  <si>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</si>
  <si>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</si>
  <si>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</si>
  <si>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</si>
  <si>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</si>
  <si>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</si>
  <si>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</si>
  <si>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</si>
  <si>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</si>
  <si>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</si>
  <si>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</si>
  <si>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</si>
  <si>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</si>
  <si>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</si>
  <si>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</si>
  <si>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</si>
  <si>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</si>
  <si>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</si>
  <si>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</si>
  <si>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</si>
  <si>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</si>
  <si>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</si>
  <si>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</si>
  <si>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</si>
  <si>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</si>
  <si>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</si>
  <si>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</si>
  <si>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</si>
  <si>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</si>
  <si>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</si>
  <si>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</si>
  <si>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</si>
  <si>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</si>
  <si>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</si>
  <si>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</si>
  <si>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</si>
  <si>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</si>
  <si>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</si>
  <si>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</si>
  <si>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</si>
  <si>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</si>
  <si>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</si>
  <si>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</si>
  <si>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</si>
  <si>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</si>
  <si>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</si>
  <si>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</si>
  <si>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</si>
  <si>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</si>
  <si>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</si>
  <si>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</si>
  <si>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</si>
  <si>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</si>
  <si>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</si>
  <si>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</si>
  <si>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</si>
  <si>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</si>
  <si>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</si>
  <si>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</si>
  <si>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</si>
  <si>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</si>
  <si>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</si>
  <si>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</si>
  <si>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</si>
  <si>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</si>
  <si>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</si>
  <si>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</si>
  <si>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</si>
  <si>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</si>
  <si>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</si>
  <si>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</si>
  <si>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</si>
  <si>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</si>
  <si>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</si>
  <si>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</si>
  <si>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</si>
  <si>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</si>
  <si>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</si>
  <si>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</si>
  <si>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</si>
  <si>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</si>
  <si>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</si>
  <si>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</si>
  <si>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</si>
  <si>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</si>
  <si>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</si>
  <si>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</si>
  <si>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</si>
  <si>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</si>
  <si>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</si>
  <si>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</si>
  <si>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</si>
  <si>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</si>
  <si>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</si>
  <si>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</si>
  <si>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</si>
  <si>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</si>
  <si>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</si>
  <si>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</si>
  <si>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</si>
  <si>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</si>
  <si>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</si>
  <si>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</si>
  <si>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</si>
  <si>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</si>
  <si>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</si>
  <si>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</si>
  <si>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</si>
  <si>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</si>
  <si>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</si>
  <si>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</si>
  <si>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</si>
  <si>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</si>
  <si>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</si>
  <si>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</si>
  <si>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</si>
  <si>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</si>
  <si>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</si>
  <si>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</si>
  <si>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</si>
  <si>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</si>
  <si>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</si>
  <si>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</si>
  <si>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</si>
  <si>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</si>
  <si>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</si>
  <si>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</si>
  <si>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</si>
  <si>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</si>
  <si>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</si>
  <si>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</si>
  <si>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</si>
  <si>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</si>
  <si>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</si>
  <si>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</si>
  <si>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</si>
  <si>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</si>
  <si>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</si>
  <si>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</si>
  <si>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</si>
  <si>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</si>
  <si>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</si>
  <si>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</si>
  <si>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</si>
  <si>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</si>
  <si>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</si>
  <si>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</si>
  <si>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</si>
  <si>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</si>
  <si>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</si>
  <si>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</si>
  <si>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</si>
  <si>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</si>
  <si>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</si>
  <si>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</si>
  <si>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</si>
  <si>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</si>
  <si>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</si>
  <si>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</si>
  <si>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</si>
  <si>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</si>
  <si>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</si>
  <si>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</si>
  <si>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</si>
  <si>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</si>
  <si>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</si>
  <si>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</si>
  <si>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</si>
  <si>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</si>
  <si>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</si>
  <si>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</si>
  <si>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</si>
  <si>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</si>
  <si>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</si>
  <si>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</si>
  <si>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</si>
  <si>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</si>
  <si>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</si>
  <si>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</si>
  <si>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</si>
  <si>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</si>
  <si>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</si>
  <si>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</si>
  <si>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</si>
  <si>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</si>
  <si>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</si>
  <si>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</si>
  <si>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</si>
  <si>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</si>
  <si>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</si>
  <si>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</si>
  <si>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</si>
  <si>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</si>
  <si>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</si>
  <si>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</si>
  <si>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</si>
  <si>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</si>
  <si>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</si>
  <si>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</si>
  <si>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</si>
  <si>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</si>
  <si>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</si>
  <si>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</si>
  <si>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</si>
  <si>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</si>
  <si>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</si>
  <si>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</si>
  <si>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</si>
  <si>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</si>
  <si>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</si>
  <si>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</si>
  <si>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</si>
  <si>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</si>
  <si>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</si>
  <si>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</si>
  <si>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</si>
  <si>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</si>
  <si>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</si>
  <si>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</si>
  <si>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</si>
  <si>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</si>
  <si>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</si>
  <si>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</si>
  <si>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</si>
  <si>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</si>
  <si>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</si>
  <si>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</si>
  <si>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</si>
  <si>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</si>
  <si>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</si>
  <si>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</si>
  <si>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</si>
  <si>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</si>
  <si>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</si>
  <si>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</si>
  <si>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</si>
  <si>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</si>
  <si>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</si>
  <si>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</si>
  <si>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</si>
  <si>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</si>
  <si>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</si>
  <si>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</si>
  <si>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</si>
  <si>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</si>
  <si>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</si>
  <si>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</si>
  <si>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</si>
  <si>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</si>
  <si>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</si>
  <si>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</si>
  <si>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</si>
  <si>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</si>
  <si>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</si>
  <si>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</si>
  <si>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</si>
  <si>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</si>
  <si>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</si>
  <si>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</si>
  <si>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</si>
  <si>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</si>
  <si>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</si>
  <si>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</si>
  <si>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</si>
  <si>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</si>
  <si>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</si>
  <si>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</si>
  <si>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</si>
  <si>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</si>
  <si>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</si>
  <si>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</si>
  <si>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</si>
  <si>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</si>
  <si>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</si>
  <si>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</si>
  <si>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</si>
  <si>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</si>
  <si>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</si>
  <si>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</si>
  <si>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</si>
  <si>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</si>
  <si>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</si>
  <si>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</si>
  <si>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</si>
  <si>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</si>
  <si>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</si>
  <si>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</si>
  <si>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</si>
  <si>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</si>
  <si>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</si>
  <si>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</si>
  <si>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</si>
  <si>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</si>
  <si>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</si>
  <si>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</si>
  <si>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</si>
  <si>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</si>
  <si>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</si>
  <si>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</si>
  <si>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</si>
  <si>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</si>
  <si>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</si>
  <si>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</si>
  <si>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</si>
  <si>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</si>
  <si>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</si>
  <si>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</si>
  <si>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</si>
  <si>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</si>
  <si>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</si>
  <si>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</si>
  <si>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</si>
  <si>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</si>
  <si>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</si>
  <si>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</si>
  <si>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</si>
  <si>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</si>
  <si>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</si>
  <si>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</si>
  <si>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</si>
  <si>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</si>
  <si>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</si>
  <si>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</si>
  <si>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</si>
  <si>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</si>
  <si>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</si>
  <si>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</si>
  <si>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</si>
  <si>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</si>
  <si>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</si>
  <si>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</si>
  <si>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</si>
  <si>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</si>
  <si>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</si>
  <si>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</si>
  <si>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</si>
  <si>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</si>
  <si>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</si>
  <si>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</si>
  <si>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</si>
  <si>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</si>
  <si>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</si>
  <si>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</si>
  <si>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</si>
  <si>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</si>
  <si>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</si>
  <si>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</si>
  <si>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</si>
  <si>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</si>
  <si>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</si>
  <si>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</si>
  <si>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</si>
  <si>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</si>
  <si>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</si>
  <si>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</si>
  <si>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</si>
  <si>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</si>
  <si>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</si>
  <si>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</si>
  <si>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</si>
  <si>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</si>
  <si>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</si>
  <si>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</si>
  <si>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</si>
  <si>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</si>
  <si>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</si>
  <si>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</si>
  <si>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</si>
  <si>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แบบ ปร. 4 และ ปร.5 ที่แนบ  จำนวน 1 ชุด</t>
  </si>
  <si>
    <t xml:space="preserve">หน่วย : บาท  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</si>
  <si>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</si>
  <si>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</si>
  <si>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</si>
  <si>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</si>
  <si>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</si>
  <si>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</si>
  <si>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</si>
  <si>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</si>
  <si>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</si>
  <si>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</si>
  <si>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</si>
  <si>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</si>
  <si>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</si>
  <si>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</si>
  <si>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</si>
  <si>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ฉากกั้นพาร์ติชั่นครึ่งกระจกใส สูง 1.20 ม. กว้าง 0.90 ม.</t>
  </si>
  <si>
    <t>ฉากกั้นพาร์ติชั่นครึ่งกระจกใส สูง 1.20 ม. กว้าง 1.00 ม.</t>
  </si>
  <si>
    <t>ฉากกั้นพาร์ติชั่นครึ่งกระจกใส สูง 1.20 ม. กว้าง 1.50 ม.</t>
  </si>
  <si>
    <t>ตัว</t>
  </si>
  <si>
    <t>Factor F</t>
  </si>
  <si>
    <t>ต่อเติมห้องพักอาจารย์คณะครุศาสตร์ อาคาร C</t>
  </si>
  <si>
    <t>งานติดตั้งพรม</t>
  </si>
  <si>
    <t>งานรื้อถอนประตูพร้อมวงกบ 1 บาน (รื้อขนไป)</t>
  </si>
  <si>
    <t>งานติดตั้งประตูบานเลื่อน  ขนาด กว้าง 0.90 ม. สูง 2.00 ม. พร้อมอุปกรณ์ครบชุด</t>
  </si>
  <si>
    <t>ราวจับสแตนเลสสตีลมีขายึดติดกับพื้นมีฝาครอบปิด ขนาด Dia 2" หนา 1.2มม.</t>
  </si>
  <si>
    <t xml:space="preserve">งานเสริมทางลาดสำหรับรถเข็นคนพิการ ขนาด สูง 0.05ม. กว้าง 0.10 ม. ยาว 1.20 </t>
  </si>
  <si>
    <t>ตู้ M D B และ ตู้ A C P  และตู้ DBA</t>
  </si>
  <si>
    <t>3.1.1</t>
  </si>
  <si>
    <t xml:space="preserve"> -  Safety Switches </t>
  </si>
  <si>
    <t>3.1.2</t>
  </si>
  <si>
    <t>3.2.1</t>
  </si>
  <si>
    <t xml:space="preserve"> ท่อ และ ราง</t>
  </si>
  <si>
    <t xml:space="preserve"> สายไฟฟ้า</t>
  </si>
  <si>
    <t>3.2.2</t>
  </si>
  <si>
    <t>3.3.1</t>
  </si>
  <si>
    <t>3.3.2</t>
  </si>
  <si>
    <t>3.3.3</t>
  </si>
  <si>
    <t xml:space="preserve"> เครื่องปรับอากาศขนาด 36,000 BTU /Hr</t>
  </si>
  <si>
    <t>งานเครื่องปรับอากาศ แบบแยกส่วน</t>
  </si>
  <si>
    <t>งานต่อเติมห้องพักอาจารย์คณะครุศาสตร์ อาคาร C</t>
  </si>
  <si>
    <t>งานมู่ลี่อลูมิเนียม</t>
  </si>
  <si>
    <t>งานติดตั้งกระเบื้องยางไวนิลลายไม้</t>
  </si>
  <si>
    <t>งานติดตั้งบัวเชิงผนังยาง ขนาด 4"</t>
  </si>
  <si>
    <t xml:space="preserve">มู่ลี่อลูมิเนียมแนวตั้ง ชนิดใบกว้าง 89 มม.ของหน้าต่าง W1 (1.65x1.85) </t>
  </si>
  <si>
    <t>มู่ลี่อลูมิเนียมแนวตั้ง ชนิดใบกว้าง 89 มม.ของหน้าต่าง W2 (0.70x2.05)</t>
  </si>
  <si>
    <t>มู่ลี่อลูมิเนียมแนวตั้ง ชนิดใบกว้าง 89 มม.ของหน้าต่าง W8 (3.60x0.60ม.)</t>
  </si>
  <si>
    <t>มู่ลี่อลูมิเนียมแนวตั้ง ชนิดใบกว้าง 89 มม.ของหน้าต่าง W3 (3.60x1.85ม.)</t>
  </si>
  <si>
    <t>มู่ลี่อลูมิเนียมแนวตั้ง ชนิดใบกว้าง 89 มม.ของหน้าต่าง W9 (5.38x0.60ม.)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</si>
  <si>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</si>
  <si>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</si>
  <si>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</si>
  <si>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</si>
  <si>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</si>
  <si>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</si>
  <si>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</si>
  <si>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</si>
  <si>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</si>
  <si>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</si>
  <si>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 xml:space="preserve"> - TC 100P  With Connector Module</t>
  </si>
  <si>
    <t xml:space="preserve"> - AP 100P (0.65 mm.) เชื่อมต่อไปยังอาคารเรียนรวม A</t>
  </si>
  <si>
    <t>ชั้นที่ 1 ฝั่งด้านซ้าย</t>
  </si>
  <si>
    <t>งานระบบสื่อสารและเทคโนโลยีสารสนเทศ</t>
  </si>
  <si>
    <t>ระบบสื่อสาร LAN</t>
  </si>
  <si>
    <t>5.1.1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</si>
  <si>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</si>
  <si>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</si>
  <si>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</si>
  <si>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</si>
  <si>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</si>
  <si>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</si>
  <si>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5.1.2</t>
  </si>
  <si>
    <t>5.1.3</t>
  </si>
  <si>
    <t>5.1.4</t>
  </si>
  <si>
    <t>5.1.5</t>
  </si>
  <si>
    <t>5.1.6</t>
  </si>
  <si>
    <t>แผง</t>
  </si>
  <si>
    <t>เส้น</t>
  </si>
  <si>
    <t>Conduit</t>
  </si>
  <si>
    <t>5.2.1</t>
  </si>
  <si>
    <t>5.2.2</t>
  </si>
  <si>
    <t>5.2.3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</si>
  <si>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</si>
  <si>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</si>
  <si>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</si>
  <si>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</si>
  <si>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</si>
  <si>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</si>
  <si>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</si>
  <si>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</si>
  <si>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</si>
  <si>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</si>
  <si>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 xml:space="preserve"> - ปลั๊กไฟ</t>
  </si>
  <si>
    <t xml:space="preserve"> - สายไฟ 4 sq.mm. IEC 01  </t>
  </si>
  <si>
    <t xml:space="preserve"> - สายไฟ 1.5 sq.mm. IEC 01  </t>
  </si>
  <si>
    <t xml:space="preserve"> - อุปกรณ์ประกอบสายไฟฟ้า</t>
  </si>
  <si>
    <t xml:space="preserve"> - ท่อuPVC 15 mm</t>
  </si>
  <si>
    <t xml:space="preserve"> - อุปกรณ์ประกอบท่อ</t>
  </si>
  <si>
    <t>6.1.6</t>
  </si>
  <si>
    <t>งานระบบไฟฟ้า และระบบปรับอากาศ</t>
  </si>
  <si>
    <t>งานระบบสารสนเทศ</t>
  </si>
  <si>
    <t xml:space="preserve">อุปกรณ์สลับสัญญาณ 10/100/1000 ขนาด 24 port </t>
  </si>
  <si>
    <t>อุปกรณ์สลับสัญญาณ 10/100/1000 ขนาด 24 port แบบ PoE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</si>
  <si>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</si>
  <si>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</si>
  <si>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</si>
  <si>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</si>
  <si>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หัวเครื่องอนาล็อค</t>
  </si>
  <si>
    <t xml:space="preserve">ระบบกล้องวงจรปิด </t>
  </si>
  <si>
    <t>อุปกรณ์สลับสัญญาณหลักประจำอาคาร (Distribution Switch)</t>
  </si>
  <si>
    <t>วงจรอนาล็อค</t>
  </si>
  <si>
    <t>โครงการ : ปรับปรุงอาคารเรียนรวม C ห้องพักอาจารย์ภาควิชาการศึกษาพิเศษและภาควิชาหลักสูตรและการสอน ณ ศูนย์แม่ริม</t>
  </si>
  <si>
    <t>เงินล่วงหน้า 15 %</t>
  </si>
  <si>
    <t>เงินประกันผลงาน 0 %</t>
  </si>
  <si>
    <t>ดอกเบี้ยเงินกู้ 6 %</t>
  </si>
  <si>
    <t>ห้องพักอาจารย์ภาควิชาการศึกษาพิเศษและ</t>
  </si>
  <si>
    <t>ภาควิชาหลักสูตรและการสอน ณ ศูนย์แม่ริม</t>
  </si>
  <si>
    <t xml:space="preserve">ปรับปรุงอาคารเรียนรวม C </t>
  </si>
  <si>
    <t>อุปกรณ์ประกอบ</t>
  </si>
  <si>
    <t>5.1.7</t>
  </si>
  <si>
    <t>ค่าภาษีมูลค่าเพิ่ม 7 %</t>
  </si>
  <si>
    <t xml:space="preserve">คำนวณราคาโดย   : </t>
  </si>
  <si>
    <t xml:space="preserve">คำนวณราคาโดย   :  </t>
  </si>
  <si>
    <t>สถานที่ก่อสร้าง  : มหาวิทยาลัยราชภัฏเชียงใหม่ ศูนย์แม่ริม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</si>
</sst>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[$-F800]dddd\,\ mmmm\ dd\,\ yyyy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1" formatCode="[$-107041E]d\ mmmm\ yyyy;@"/>
    <numFmt numFmtId="202" formatCode="_-* #,##0.00_-;\-* #,##0.00_-;_-* \-??_-;_-@_-"/>
  </numFmts>
  <fonts count="57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4"/>
      <color rgb="FF00B0F0"/>
      <name val="TH Niramit AS"/>
    </font>
    <font>
      <sz val="14"/>
      <color rgb="FF7030A0"/>
      <name val="TH Niramit AS"/>
    </font>
    <font>
      <b/>
      <sz val="14"/>
      <color rgb="FF7030A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b/>
      <sz val="14"/>
      <color theme="1"/>
      <name val="TH Niramit AS"/>
    </font>
    <font>
      <sz val="11"/>
      <color theme="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444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52" fillId="0" borderId="0"/>
    <xf numFmtId="202" fontId="52" fillId="0" borderId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" fillId="0" borderId="0"/>
    <xf numFmtId="0" fontId="52" fillId="0" borderId="0"/>
    <xf numFmtId="9" fontId="52" fillId="0" borderId="0" applyFont="0" applyFill="0" applyBorder="0" applyAlignment="0" applyProtection="0"/>
    <xf numFmtId="0" fontId="7" fillId="0" borderId="0"/>
    <xf numFmtId="202" fontId="52" fillId="0" borderId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6" fillId="0" borderId="0"/>
    <xf numFmtId="189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7" fillId="0" borderId="0"/>
    <xf numFmtId="0" fontId="51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/>
    <xf numFmtId="202" fontId="27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202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02">
    <xf numFmtId="0" fontId="0" fillId="0" borderId="0" xfId="0"/>
    <xf numFmtId="0" fontId="33" fillId="0" borderId="0" xfId="23973" applyFont="1"/>
    <xf numFmtId="43" fontId="33" fillId="0" borderId="0" xfId="23973" applyNumberFormat="1" applyFont="1"/>
    <xf numFmtId="0" fontId="33" fillId="0" borderId="0" xfId="16148" applyFont="1"/>
    <xf numFmtId="0" fontId="32" fillId="0" borderId="24" xfId="23973" applyFont="1" applyBorder="1"/>
    <xf numFmtId="43" fontId="32" fillId="0" borderId="24" xfId="23973" applyNumberFormat="1" applyFont="1" applyBorder="1" applyAlignment="1"/>
    <xf numFmtId="43" fontId="32" fillId="0" borderId="24" xfId="23973" applyNumberFormat="1" applyFont="1" applyBorder="1"/>
    <xf numFmtId="0" fontId="32" fillId="0" borderId="25" xfId="23973" applyFont="1" applyBorder="1"/>
    <xf numFmtId="0" fontId="32" fillId="0" borderId="25" xfId="23973" applyFont="1" applyBorder="1" applyAlignment="1"/>
    <xf numFmtId="43" fontId="32" fillId="0" borderId="25" xfId="23973" applyNumberFormat="1" applyFont="1" applyBorder="1"/>
    <xf numFmtId="0" fontId="32" fillId="0" borderId="0" xfId="23973" applyFont="1" applyBorder="1"/>
    <xf numFmtId="194" fontId="34" fillId="0" borderId="26" xfId="23973" applyNumberFormat="1" applyFont="1" applyFill="1" applyBorder="1" applyAlignment="1"/>
    <xf numFmtId="194" fontId="32" fillId="0" borderId="26" xfId="23973" applyNumberFormat="1" applyFont="1" applyFill="1" applyBorder="1" applyAlignment="1"/>
    <xf numFmtId="0" fontId="32" fillId="0" borderId="25" xfId="23973" applyFont="1" applyBorder="1" applyAlignment="1">
      <alignment horizontal="right"/>
    </xf>
    <xf numFmtId="0" fontId="33" fillId="0" borderId="36" xfId="23973" applyFont="1" applyBorder="1" applyAlignment="1">
      <alignment horizontal="center"/>
    </xf>
    <xf numFmtId="43" fontId="33" fillId="0" borderId="40" xfId="22250" applyNumberFormat="1" applyFont="1" applyBorder="1" applyAlignment="1">
      <alignment horizontal="center"/>
    </xf>
    <xf numFmtId="2" fontId="33" fillId="0" borderId="41" xfId="23973" applyNumberFormat="1" applyFont="1" applyBorder="1" applyAlignment="1">
      <alignment horizontal="center"/>
    </xf>
    <xf numFmtId="43" fontId="33" fillId="0" borderId="0" xfId="16148" applyNumberFormat="1" applyFont="1"/>
    <xf numFmtId="0" fontId="32" fillId="0" borderId="42" xfId="23973" applyFont="1" applyBorder="1" applyAlignment="1">
      <alignment horizontal="center"/>
    </xf>
    <xf numFmtId="43" fontId="32" fillId="0" borderId="16" xfId="22250" applyNumberFormat="1" applyFont="1" applyBorder="1" applyAlignment="1">
      <alignment horizontal="center"/>
    </xf>
    <xf numFmtId="0" fontId="33" fillId="0" borderId="0" xfId="16149" applyFont="1"/>
    <xf numFmtId="0" fontId="33" fillId="0" borderId="42" xfId="23973" applyFont="1" applyBorder="1" applyAlignment="1">
      <alignment horizontal="center"/>
    </xf>
    <xf numFmtId="0" fontId="35" fillId="12" borderId="8" xfId="23973" applyFont="1" applyFill="1" applyBorder="1" applyAlignment="1"/>
    <xf numFmtId="0" fontId="35" fillId="12" borderId="10" xfId="23973" applyFont="1" applyFill="1" applyBorder="1" applyAlignment="1"/>
    <xf numFmtId="0" fontId="35" fillId="12" borderId="9" xfId="23973" applyFont="1" applyFill="1" applyBorder="1" applyAlignment="1">
      <alignment horizontal="right"/>
    </xf>
    <xf numFmtId="43" fontId="35" fillId="12" borderId="11" xfId="23973" applyNumberFormat="1" applyFont="1" applyFill="1" applyBorder="1" applyAlignment="1"/>
    <xf numFmtId="0" fontId="35" fillId="12" borderId="45" xfId="23973" applyFont="1" applyFill="1" applyBorder="1"/>
    <xf numFmtId="0" fontId="33" fillId="0" borderId="0" xfId="16147" applyFont="1"/>
    <xf numFmtId="2" fontId="33" fillId="0" borderId="0" xfId="22250" applyNumberFormat="1" applyFont="1"/>
    <xf numFmtId="0" fontId="35" fillId="12" borderId="47" xfId="23973" applyFont="1" applyFill="1" applyBorder="1" applyAlignment="1">
      <alignment horizontal="right"/>
    </xf>
    <xf numFmtId="0" fontId="35" fillId="12" borderId="0" xfId="23973" applyFont="1" applyFill="1" applyBorder="1" applyAlignment="1">
      <alignment horizontal="right"/>
    </xf>
    <xf numFmtId="0" fontId="41" fillId="12" borderId="48" xfId="23973" applyFont="1" applyFill="1" applyBorder="1"/>
    <xf numFmtId="43" fontId="33" fillId="0" borderId="0" xfId="22250" applyNumberFormat="1" applyFont="1"/>
    <xf numFmtId="10" fontId="33" fillId="0" borderId="0" xfId="25454" applyNumberFormat="1" applyFont="1"/>
    <xf numFmtId="0" fontId="35" fillId="12" borderId="49" xfId="23973" applyFont="1" applyFill="1" applyBorder="1" applyAlignment="1">
      <alignment horizontal="left"/>
    </xf>
    <xf numFmtId="0" fontId="33" fillId="0" borderId="0" xfId="16148" applyFont="1" applyAlignment="1">
      <alignment horizontal="right"/>
    </xf>
    <xf numFmtId="0" fontId="33" fillId="0" borderId="0" xfId="23973" applyFont="1" applyBorder="1"/>
    <xf numFmtId="43" fontId="37" fillId="0" borderId="0" xfId="23973" applyNumberFormat="1" applyFont="1" applyFill="1" applyBorder="1"/>
    <xf numFmtId="0" fontId="37" fillId="0" borderId="0" xfId="23973" applyFont="1" applyFill="1"/>
    <xf numFmtId="43" fontId="36" fillId="0" borderId="0" xfId="23973" applyNumberFormat="1" applyFont="1" applyFill="1" applyBorder="1"/>
    <xf numFmtId="43" fontId="33" fillId="0" borderId="0" xfId="16147" applyNumberFormat="1" applyFont="1"/>
    <xf numFmtId="0" fontId="33" fillId="0" borderId="0" xfId="16150" applyFont="1" applyAlignment="1">
      <alignment horizontal="center"/>
    </xf>
    <xf numFmtId="0" fontId="33" fillId="0" borderId="0" xfId="23973" applyFont="1" applyBorder="1" applyAlignment="1"/>
    <xf numFmtId="0" fontId="33" fillId="0" borderId="0" xfId="16150" applyFont="1" applyAlignment="1"/>
    <xf numFmtId="0" fontId="36" fillId="0" borderId="0" xfId="24708" applyFont="1" applyBorder="1" applyAlignment="1">
      <alignment horizontal="center"/>
    </xf>
    <xf numFmtId="0" fontId="33" fillId="0" borderId="0" xfId="16147" applyFont="1" applyBorder="1"/>
    <xf numFmtId="0" fontId="33" fillId="0" borderId="0" xfId="16150" applyFont="1" applyBorder="1"/>
    <xf numFmtId="0" fontId="33" fillId="0" borderId="0" xfId="24708" applyFont="1"/>
    <xf numFmtId="0" fontId="33" fillId="0" borderId="0" xfId="16150" applyNumberFormat="1" applyFont="1" applyAlignment="1">
      <alignment vertical="center"/>
    </xf>
    <xf numFmtId="0" fontId="33" fillId="0" borderId="0" xfId="23973" applyFont="1" applyBorder="1" applyAlignment="1">
      <alignment horizontal="center"/>
    </xf>
    <xf numFmtId="43" fontId="33" fillId="0" borderId="0" xfId="23973" applyNumberFormat="1" applyFont="1" applyFill="1" applyBorder="1"/>
    <xf numFmtId="0" fontId="33" fillId="0" borderId="0" xfId="23973" applyFont="1" applyFill="1" applyBorder="1"/>
    <xf numFmtId="0" fontId="33" fillId="0" borderId="0" xfId="16148" applyFont="1" applyAlignment="1"/>
    <xf numFmtId="0" fontId="36" fillId="0" borderId="0" xfId="23973" applyFont="1" applyBorder="1" applyAlignment="1">
      <alignment horizontal="center"/>
    </xf>
    <xf numFmtId="0" fontId="33" fillId="0" borderId="25" xfId="23973" applyFont="1" applyBorder="1" applyAlignment="1"/>
    <xf numFmtId="43" fontId="32" fillId="0" borderId="24" xfId="23973" applyNumberFormat="1" applyFont="1" applyBorder="1" applyAlignment="1">
      <alignment horizontal="left"/>
    </xf>
    <xf numFmtId="43" fontId="33" fillId="0" borderId="24" xfId="23973" applyNumberFormat="1" applyFont="1" applyBorder="1"/>
    <xf numFmtId="0" fontId="33" fillId="0" borderId="24" xfId="23973" applyFont="1" applyBorder="1"/>
    <xf numFmtId="43" fontId="32" fillId="0" borderId="25" xfId="23973" applyNumberFormat="1" applyFont="1" applyBorder="1" applyAlignment="1">
      <alignment horizontal="left"/>
    </xf>
    <xf numFmtId="43" fontId="33" fillId="0" borderId="25" xfId="23973" applyNumberFormat="1" applyFont="1" applyBorder="1"/>
    <xf numFmtId="0" fontId="33" fillId="0" borderId="25" xfId="23973" applyFont="1" applyBorder="1"/>
    <xf numFmtId="192" fontId="32" fillId="0" borderId="25" xfId="23973" applyNumberFormat="1" applyFont="1" applyBorder="1" applyAlignment="1">
      <alignment horizontal="left"/>
    </xf>
    <xf numFmtId="43" fontId="32" fillId="13" borderId="7" xfId="23973" applyNumberFormat="1" applyFont="1" applyFill="1" applyBorder="1" applyAlignment="1">
      <alignment horizontal="center"/>
    </xf>
    <xf numFmtId="43" fontId="32" fillId="13" borderId="14" xfId="23973" applyNumberFormat="1" applyFont="1" applyFill="1" applyBorder="1" applyAlignment="1">
      <alignment horizontal="center"/>
    </xf>
    <xf numFmtId="0" fontId="32" fillId="0" borderId="0" xfId="23973" applyFont="1" applyBorder="1" applyAlignment="1"/>
    <xf numFmtId="0" fontId="33" fillId="0" borderId="51" xfId="23973" applyFont="1" applyBorder="1"/>
    <xf numFmtId="0" fontId="32" fillId="0" borderId="51" xfId="23973" applyFont="1" applyBorder="1" applyAlignment="1">
      <alignment horizontal="center"/>
    </xf>
    <xf numFmtId="43" fontId="33" fillId="0" borderId="51" xfId="23973" applyNumberFormat="1" applyFont="1" applyBorder="1" applyAlignment="1">
      <alignment horizontal="center"/>
    </xf>
    <xf numFmtId="43" fontId="33" fillId="0" borderId="0" xfId="23973" applyNumberFormat="1" applyFont="1" applyBorder="1"/>
    <xf numFmtId="0" fontId="33" fillId="0" borderId="16" xfId="23973" applyFont="1" applyBorder="1" applyAlignment="1">
      <alignment horizontal="center"/>
    </xf>
    <xf numFmtId="0" fontId="33" fillId="0" borderId="16" xfId="23973" applyFont="1" applyBorder="1" applyAlignment="1">
      <alignment horizontal="left"/>
    </xf>
    <xf numFmtId="43" fontId="33" fillId="0" borderId="16" xfId="23973" applyNumberFormat="1" applyFont="1" applyBorder="1" applyAlignment="1">
      <alignment horizontal="center"/>
    </xf>
    <xf numFmtId="0" fontId="43" fillId="0" borderId="16" xfId="17166" applyNumberFormat="1" applyFont="1" applyBorder="1" applyAlignment="1">
      <alignment horizontal="center"/>
    </xf>
    <xf numFmtId="0" fontId="35" fillId="0" borderId="16" xfId="23973" applyFont="1" applyBorder="1" applyAlignment="1">
      <alignment horizontal="center"/>
    </xf>
    <xf numFmtId="0" fontId="32" fillId="0" borderId="0" xfId="23973" applyFont="1" applyBorder="1" applyAlignment="1">
      <alignment horizontal="center"/>
    </xf>
    <xf numFmtId="43" fontId="32" fillId="0" borderId="0" xfId="23973" applyNumberFormat="1" applyFont="1" applyBorder="1" applyAlignment="1">
      <alignment horizontal="center"/>
    </xf>
    <xf numFmtId="0" fontId="33" fillId="0" borderId="16" xfId="23973" applyFont="1" applyBorder="1"/>
    <xf numFmtId="0" fontId="33" fillId="0" borderId="16" xfId="23973" applyFont="1" applyBorder="1" applyAlignment="1"/>
    <xf numFmtId="43" fontId="33" fillId="0" borderId="16" xfId="23973" applyNumberFormat="1" applyFont="1" applyBorder="1"/>
    <xf numFmtId="193" fontId="33" fillId="0" borderId="16" xfId="23973" applyNumberFormat="1" applyFont="1" applyBorder="1"/>
    <xf numFmtId="0" fontId="38" fillId="0" borderId="16" xfId="23973" applyFont="1" applyBorder="1" applyAlignment="1">
      <alignment horizontal="left"/>
    </xf>
    <xf numFmtId="2" fontId="33" fillId="0" borderId="16" xfId="23973" applyNumberFormat="1" applyFont="1" applyBorder="1"/>
    <xf numFmtId="2" fontId="33" fillId="0" borderId="52" xfId="23973" applyNumberFormat="1" applyFont="1" applyBorder="1"/>
    <xf numFmtId="0" fontId="33" fillId="0" borderId="52" xfId="23973" applyFont="1" applyBorder="1" applyAlignment="1"/>
    <xf numFmtId="43" fontId="33" fillId="0" borderId="52" xfId="23973" applyNumberFormat="1" applyFont="1" applyBorder="1"/>
    <xf numFmtId="193" fontId="33" fillId="0" borderId="52" xfId="23973" applyNumberFormat="1" applyFont="1" applyBorder="1"/>
    <xf numFmtId="43" fontId="33" fillId="0" borderId="52" xfId="23973" applyNumberFormat="1" applyFont="1" applyBorder="1" applyAlignment="1">
      <alignment horizontal="center"/>
    </xf>
    <xf numFmtId="0" fontId="33" fillId="0" borderId="52" xfId="23973" applyFont="1" applyBorder="1"/>
    <xf numFmtId="43" fontId="32" fillId="13" borderId="11" xfId="23973" applyNumberFormat="1" applyFont="1" applyFill="1" applyBorder="1" applyAlignment="1"/>
    <xf numFmtId="0" fontId="45" fillId="13" borderId="13" xfId="23973" applyFont="1" applyFill="1" applyBorder="1"/>
    <xf numFmtId="10" fontId="33" fillId="0" borderId="0" xfId="25454" applyNumberFormat="1" applyFont="1" applyBorder="1"/>
    <xf numFmtId="0" fontId="44" fillId="13" borderId="11" xfId="23973" applyFont="1" applyFill="1" applyBorder="1" applyAlignment="1"/>
    <xf numFmtId="0" fontId="44" fillId="13" borderId="25" xfId="23973" applyFont="1" applyFill="1" applyBorder="1" applyAlignment="1"/>
    <xf numFmtId="43" fontId="44" fillId="13" borderId="11" xfId="23973" applyNumberFormat="1" applyFont="1" applyFill="1" applyBorder="1" applyAlignment="1"/>
    <xf numFmtId="0" fontId="44" fillId="13" borderId="13" xfId="23973" applyFont="1" applyFill="1" applyBorder="1"/>
    <xf numFmtId="0" fontId="44" fillId="13" borderId="5" xfId="23973" applyFont="1" applyFill="1" applyBorder="1" applyAlignment="1">
      <alignment horizontal="left"/>
    </xf>
    <xf numFmtId="0" fontId="33" fillId="0" borderId="10" xfId="23973" applyFont="1" applyBorder="1"/>
    <xf numFmtId="43" fontId="33" fillId="0" borderId="10" xfId="23973" applyNumberFormat="1" applyFont="1" applyBorder="1"/>
    <xf numFmtId="0" fontId="33" fillId="0" borderId="0" xfId="23973" applyFont="1" applyFill="1" applyBorder="1" applyAlignment="1">
      <alignment horizontal="left"/>
    </xf>
    <xf numFmtId="43" fontId="43" fillId="0" borderId="0" xfId="23973" applyNumberFormat="1" applyFont="1" applyFill="1" applyBorder="1" applyAlignment="1"/>
    <xf numFmtId="43" fontId="33" fillId="0" borderId="0" xfId="23973" applyNumberFormat="1" applyFont="1" applyFill="1" applyBorder="1" applyAlignment="1">
      <alignment horizontal="left"/>
    </xf>
    <xf numFmtId="43" fontId="33" fillId="0" borderId="0" xfId="23973" applyNumberFormat="1" applyFont="1" applyFill="1" applyBorder="1" applyAlignment="1"/>
    <xf numFmtId="0" fontId="33" fillId="0" borderId="0" xfId="16148" applyFont="1" applyBorder="1"/>
    <xf numFmtId="0" fontId="33" fillId="0" borderId="0" xfId="22250" applyFont="1"/>
    <xf numFmtId="0" fontId="33" fillId="0" borderId="0" xfId="16149" applyFont="1" applyBorder="1"/>
    <xf numFmtId="201" fontId="33" fillId="0" borderId="25" xfId="23973" applyNumberFormat="1" applyFont="1" applyBorder="1"/>
    <xf numFmtId="0" fontId="39" fillId="0" borderId="17" xfId="24687" applyFont="1" applyBorder="1" applyAlignment="1">
      <alignment horizontal="left"/>
    </xf>
    <xf numFmtId="0" fontId="43" fillId="0" borderId="16" xfId="17166" applyFont="1" applyBorder="1" applyAlignment="1">
      <alignment horizontal="center"/>
    </xf>
    <xf numFmtId="0" fontId="32" fillId="0" borderId="0" xfId="23973" applyFont="1" applyFill="1" applyBorder="1" applyAlignment="1"/>
    <xf numFmtId="0" fontId="33" fillId="0" borderId="0" xfId="24708" applyFont="1" applyBorder="1" applyAlignment="1"/>
    <xf numFmtId="0" fontId="33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2225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0" borderId="5" xfId="22250" applyFont="1" applyBorder="1" applyAlignment="1"/>
    <xf numFmtId="0" fontId="28" fillId="0" borderId="5" xfId="0" applyFont="1" applyBorder="1" applyAlignment="1">
      <alignment horizontal="left"/>
    </xf>
    <xf numFmtId="0" fontId="28" fillId="0" borderId="5" xfId="0" applyFont="1" applyBorder="1" applyAlignment="1"/>
    <xf numFmtId="43" fontId="28" fillId="0" borderId="5" xfId="0" applyNumberFormat="1" applyFont="1" applyFill="1" applyBorder="1" applyAlignment="1"/>
    <xf numFmtId="43" fontId="28" fillId="0" borderId="5" xfId="0" applyNumberFormat="1" applyFont="1" applyFill="1" applyBorder="1" applyAlignment="1">
      <alignment horizontal="left"/>
    </xf>
    <xf numFmtId="43" fontId="28" fillId="0" borderId="6" xfId="0" applyNumberFormat="1" applyFont="1" applyBorder="1" applyAlignment="1">
      <alignment horizontal="right"/>
    </xf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0" fontId="46" fillId="13" borderId="10" xfId="6597" applyFont="1" applyFill="1" applyBorder="1" applyAlignment="1">
      <alignment horizontal="center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46" fillId="13" borderId="13" xfId="6597" applyFont="1" applyFill="1" applyBorder="1" applyAlignment="1">
      <alignment horizontal="center"/>
    </xf>
    <xf numFmtId="192" fontId="46" fillId="13" borderId="13" xfId="6597" applyNumberFormat="1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47" fillId="14" borderId="16" xfId="6597" applyFont="1" applyFill="1" applyBorder="1" applyAlignment="1">
      <alignment horizontal="left"/>
    </xf>
    <xf numFmtId="0" fontId="47" fillId="14" borderId="16" xfId="3275" applyFont="1" applyFill="1" applyBorder="1" applyAlignment="1">
      <alignment horizontal="left"/>
    </xf>
    <xf numFmtId="0" fontId="48" fillId="14" borderId="16" xfId="6597" applyFont="1" applyFill="1" applyBorder="1" applyAlignment="1">
      <alignment horizontal="left"/>
    </xf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7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192" fontId="29" fillId="0" borderId="16" xfId="6597" applyNumberFormat="1" applyFont="1" applyBorder="1" applyAlignment="1">
      <alignment horizontal="center"/>
    </xf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5" borderId="13" xfId="0" applyFont="1" applyFill="1" applyBorder="1" applyAlignment="1"/>
    <xf numFmtId="0" fontId="28" fillId="15" borderId="11" xfId="0" applyFont="1" applyFill="1" applyBorder="1" applyAlignment="1">
      <alignment horizontal="right"/>
    </xf>
    <xf numFmtId="0" fontId="28" fillId="15" borderId="12" xfId="0" applyFont="1" applyFill="1" applyBorder="1" applyAlignment="1">
      <alignment horizontal="center"/>
    </xf>
    <xf numFmtId="0" fontId="46" fillId="15" borderId="13" xfId="6597" applyFont="1" applyFill="1" applyBorder="1" applyAlignment="1">
      <alignment horizontal="left"/>
    </xf>
    <xf numFmtId="0" fontId="46" fillId="15" borderId="13" xfId="3275" applyFont="1" applyFill="1" applyBorder="1" applyAlignment="1">
      <alignment horizontal="left"/>
    </xf>
    <xf numFmtId="0" fontId="28" fillId="15" borderId="13" xfId="6597" applyFont="1" applyFill="1" applyBorder="1" applyAlignment="1">
      <alignment horizontal="center"/>
    </xf>
    <xf numFmtId="43" fontId="28" fillId="15" borderId="13" xfId="6597" applyNumberFormat="1" applyFont="1" applyFill="1" applyBorder="1" applyAlignment="1"/>
    <xf numFmtId="43" fontId="28" fillId="15" borderId="13" xfId="6597" applyNumberFormat="1" applyFont="1" applyFill="1" applyBorder="1" applyAlignment="1">
      <alignment horizontal="center"/>
    </xf>
    <xf numFmtId="0" fontId="28" fillId="15" borderId="13" xfId="6597" applyFont="1" applyFill="1" applyBorder="1" applyAlignment="1"/>
    <xf numFmtId="0" fontId="49" fillId="14" borderId="16" xfId="6597" applyFont="1" applyFill="1" applyBorder="1" applyAlignment="1">
      <alignment horizontal="left"/>
    </xf>
    <xf numFmtId="0" fontId="50" fillId="14" borderId="16" xfId="6597" applyFont="1" applyFill="1" applyBorder="1" applyAlignment="1">
      <alignment horizontal="left"/>
    </xf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6818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1" fontId="29" fillId="0" borderId="0" xfId="6597" applyNumberFormat="1" applyFont="1" applyFill="1" applyAlignment="1">
      <alignment horizontal="right"/>
    </xf>
    <xf numFmtId="0" fontId="46" fillId="14" borderId="0" xfId="6597" applyFont="1" applyFill="1" applyAlignment="1"/>
    <xf numFmtId="192" fontId="46" fillId="14" borderId="0" xfId="6597" applyNumberFormat="1" applyFont="1" applyFill="1" applyAlignment="1"/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0" fontId="28" fillId="0" borderId="13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center"/>
    </xf>
    <xf numFmtId="0" fontId="46" fillId="0" borderId="13" xfId="6597" applyFont="1" applyFill="1" applyBorder="1" applyAlignment="1">
      <alignment horizontal="left"/>
    </xf>
    <xf numFmtId="0" fontId="46" fillId="0" borderId="13" xfId="3275" applyFont="1" applyFill="1" applyBorder="1" applyAlignment="1">
      <alignment horizontal="left"/>
    </xf>
    <xf numFmtId="0" fontId="28" fillId="0" borderId="13" xfId="6597" applyFont="1" applyFill="1" applyBorder="1" applyAlignment="1">
      <alignment horizontal="center"/>
    </xf>
    <xf numFmtId="43" fontId="28" fillId="0" borderId="13" xfId="6597" applyNumberFormat="1" applyFont="1" applyFill="1" applyBorder="1" applyAlignment="1"/>
    <xf numFmtId="43" fontId="28" fillId="0" borderId="13" xfId="6597" applyNumberFormat="1" applyFont="1" applyFill="1" applyBorder="1" applyAlignment="1">
      <alignment horizontal="center"/>
    </xf>
    <xf numFmtId="0" fontId="28" fillId="0" borderId="13" xfId="6597" applyFont="1" applyFill="1" applyBorder="1" applyAlignment="1"/>
    <xf numFmtId="2" fontId="29" fillId="0" borderId="16" xfId="6597" applyNumberFormat="1" applyFont="1" applyBorder="1" applyAlignment="1">
      <alignment horizontal="center"/>
    </xf>
    <xf numFmtId="49" fontId="30" fillId="0" borderId="57" xfId="28263" applyNumberFormat="1" applyFont="1" applyBorder="1" applyAlignment="1">
      <alignment horizontal="left" vertical="center"/>
    </xf>
    <xf numFmtId="49" fontId="30" fillId="0" borderId="56" xfId="28263" applyNumberFormat="1" applyFont="1" applyBorder="1" applyAlignment="1">
      <alignment horizontal="left" vertical="center"/>
    </xf>
    <xf numFmtId="2" fontId="55" fillId="14" borderId="16" xfId="6597" applyNumberFormat="1" applyFont="1" applyFill="1" applyBorder="1" applyAlignment="1">
      <alignment horizontal="center"/>
    </xf>
    <xf numFmtId="190" fontId="29" fillId="0" borderId="17" xfId="0" applyNumberFormat="1" applyFont="1" applyBorder="1" applyAlignment="1">
      <alignment horizontal="right"/>
    </xf>
    <xf numFmtId="190" fontId="29" fillId="0" borderId="16" xfId="6597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43" fontId="30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54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17" xfId="0" applyFont="1" applyBorder="1" applyAlignment="1"/>
    <xf numFmtId="0" fontId="29" fillId="0" borderId="17" xfId="0" applyFont="1" applyBorder="1" applyAlignment="1">
      <alignment horizontal="right" vertical="center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43" fontId="42" fillId="0" borderId="0" xfId="22250" applyNumberFormat="1" applyFont="1"/>
    <xf numFmtId="201" fontId="40" fillId="0" borderId="0" xfId="23973" applyNumberFormat="1" applyFont="1" applyAlignment="1">
      <alignment horizontal="left"/>
    </xf>
    <xf numFmtId="192" fontId="29" fillId="0" borderId="16" xfId="6597" applyNumberFormat="1" applyFont="1" applyFill="1" applyBorder="1" applyAlignment="1"/>
    <xf numFmtId="0" fontId="31" fillId="0" borderId="54" xfId="24687" applyFont="1" applyBorder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16150" applyFont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16147" applyFont="1" applyAlignment="1">
      <alignment horizontal="center"/>
    </xf>
    <xf numFmtId="0" fontId="33" fillId="0" borderId="0" xfId="24708" applyFont="1" applyBorder="1" applyAlignment="1">
      <alignment horizontal="left"/>
    </xf>
    <xf numFmtId="43" fontId="28" fillId="0" borderId="0" xfId="0" applyNumberFormat="1" applyFont="1" applyFill="1" applyBorder="1" applyAlignment="1">
      <alignment horizontal="left"/>
    </xf>
    <xf numFmtId="43" fontId="29" fillId="0" borderId="54" xfId="6597" applyNumberFormat="1" applyFont="1" applyBorder="1" applyAlignment="1"/>
    <xf numFmtId="43" fontId="29" fillId="0" borderId="54" xfId="6597" applyNumberFormat="1" applyFont="1" applyFill="1" applyBorder="1" applyAlignment="1"/>
    <xf numFmtId="43" fontId="31" fillId="16" borderId="7" xfId="23671" applyNumberFormat="1" applyFont="1" applyFill="1" applyBorder="1" applyAlignment="1">
      <alignment horizontal="center"/>
    </xf>
    <xf numFmtId="43" fontId="31" fillId="16" borderId="14" xfId="23671" applyNumberFormat="1" applyFont="1" applyFill="1" applyBorder="1" applyAlignment="1">
      <alignment horizontal="center"/>
    </xf>
    <xf numFmtId="43" fontId="31" fillId="16" borderId="6" xfId="23671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43" fontId="35" fillId="12" borderId="8" xfId="23973" applyNumberFormat="1" applyFont="1" applyFill="1" applyBorder="1" applyAlignment="1"/>
    <xf numFmtId="0" fontId="32" fillId="0" borderId="25" xfId="23973" applyFont="1" applyBorder="1" applyAlignment="1"/>
    <xf numFmtId="0" fontId="0" fillId="0" borderId="0" xfId="0"/>
    <xf numFmtId="0" fontId="32" fillId="0" borderId="37" xfId="23973" applyFont="1" applyBorder="1" applyAlignment="1">
      <alignment horizontal="center"/>
    </xf>
    <xf numFmtId="0" fontId="32" fillId="0" borderId="38" xfId="23973" applyFont="1" applyBorder="1" applyAlignment="1">
      <alignment horizontal="center"/>
    </xf>
    <xf numFmtId="0" fontId="32" fillId="0" borderId="39" xfId="23973" applyFont="1" applyBorder="1" applyAlignment="1">
      <alignment horizontal="center"/>
    </xf>
    <xf numFmtId="0" fontId="32" fillId="0" borderId="17" xfId="23973" applyFont="1" applyBorder="1" applyAlignment="1">
      <alignment horizontal="left"/>
    </xf>
    <xf numFmtId="0" fontId="32" fillId="0" borderId="43" xfId="23973" applyFont="1" applyBorder="1" applyAlignment="1">
      <alignment horizontal="left"/>
    </xf>
    <xf numFmtId="0" fontId="32" fillId="0" borderId="18" xfId="23973" applyFont="1" applyBorder="1" applyAlignment="1">
      <alignment horizontal="left"/>
    </xf>
    <xf numFmtId="0" fontId="32" fillId="0" borderId="0" xfId="23973" applyFont="1" applyBorder="1" applyAlignment="1">
      <alignment horizontal="center"/>
    </xf>
    <xf numFmtId="0" fontId="32" fillId="0" borderId="1" xfId="23973" applyFont="1" applyBorder="1" applyAlignment="1">
      <alignment horizontal="center"/>
    </xf>
    <xf numFmtId="0" fontId="32" fillId="12" borderId="27" xfId="23973" applyFont="1" applyFill="1" applyBorder="1" applyAlignment="1">
      <alignment horizontal="center" vertical="center"/>
    </xf>
    <xf numFmtId="0" fontId="32" fillId="12" borderId="32" xfId="23973" applyFont="1" applyFill="1" applyBorder="1" applyAlignment="1">
      <alignment horizontal="center" vertical="center"/>
    </xf>
    <xf numFmtId="0" fontId="32" fillId="12" borderId="28" xfId="23973" applyFont="1" applyFill="1" applyBorder="1" applyAlignment="1">
      <alignment horizontal="center" vertical="center"/>
    </xf>
    <xf numFmtId="0" fontId="32" fillId="12" borderId="29" xfId="23973" applyFont="1" applyFill="1" applyBorder="1" applyAlignment="1">
      <alignment horizontal="center" vertical="center"/>
    </xf>
    <xf numFmtId="0" fontId="32" fillId="12" borderId="30" xfId="23973" applyFont="1" applyFill="1" applyBorder="1" applyAlignment="1">
      <alignment horizontal="center" vertical="center"/>
    </xf>
    <xf numFmtId="0" fontId="32" fillId="12" borderId="33" xfId="23973" applyFont="1" applyFill="1" applyBorder="1" applyAlignment="1">
      <alignment horizontal="center" vertical="center"/>
    </xf>
    <xf numFmtId="0" fontId="32" fillId="12" borderId="34" xfId="23973" applyFont="1" applyFill="1" applyBorder="1" applyAlignment="1">
      <alignment horizontal="center" vertical="center"/>
    </xf>
    <xf numFmtId="0" fontId="32" fillId="12" borderId="22" xfId="23973" applyFont="1" applyFill="1" applyBorder="1" applyAlignment="1">
      <alignment horizontal="center" vertical="center"/>
    </xf>
    <xf numFmtId="43" fontId="32" fillId="12" borderId="20" xfId="23973" applyNumberFormat="1" applyFont="1" applyFill="1" applyBorder="1" applyAlignment="1">
      <alignment horizontal="center" vertical="center"/>
    </xf>
    <xf numFmtId="43" fontId="32" fillId="12" borderId="21" xfId="23973" applyNumberFormat="1" applyFont="1" applyFill="1" applyBorder="1" applyAlignment="1">
      <alignment horizontal="center" vertical="center"/>
    </xf>
    <xf numFmtId="0" fontId="32" fillId="12" borderId="31" xfId="23973" applyFont="1" applyFill="1" applyBorder="1" applyAlignment="1">
      <alignment horizontal="center" vertical="center"/>
    </xf>
    <xf numFmtId="0" fontId="32" fillId="12" borderId="35" xfId="23973" applyFont="1" applyFill="1" applyBorder="1" applyAlignment="1">
      <alignment horizontal="center" vertical="center"/>
    </xf>
    <xf numFmtId="0" fontId="33" fillId="0" borderId="0" xfId="16150" applyFont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17" xfId="23973" applyFont="1" applyBorder="1" applyAlignment="1">
      <alignment horizontal="center"/>
    </xf>
    <xf numFmtId="0" fontId="33" fillId="0" borderId="43" xfId="23973" applyFont="1" applyBorder="1" applyAlignment="1">
      <alignment horizontal="center"/>
    </xf>
    <xf numFmtId="0" fontId="33" fillId="0" borderId="18" xfId="23973" applyFont="1" applyBorder="1" applyAlignment="1">
      <alignment horizontal="center"/>
    </xf>
    <xf numFmtId="0" fontId="35" fillId="12" borderId="44" xfId="23973" applyFont="1" applyFill="1" applyBorder="1" applyAlignment="1">
      <alignment horizontal="center" vertical="center"/>
    </xf>
    <xf numFmtId="0" fontId="35" fillId="12" borderId="46" xfId="23973" applyFont="1" applyFill="1" applyBorder="1" applyAlignment="1">
      <alignment horizontal="center" vertical="center"/>
    </xf>
    <xf numFmtId="0" fontId="35" fillId="12" borderId="32" xfId="23973" applyFont="1" applyFill="1" applyBorder="1" applyAlignment="1">
      <alignment horizontal="center" vertical="center"/>
    </xf>
    <xf numFmtId="0" fontId="41" fillId="12" borderId="26" xfId="23973" applyFont="1" applyFill="1" applyBorder="1" applyAlignment="1">
      <alignment horizontal="center"/>
    </xf>
    <xf numFmtId="0" fontId="41" fillId="12" borderId="50" xfId="23973" applyFont="1" applyFill="1" applyBorder="1" applyAlignment="1">
      <alignment horizontal="center"/>
    </xf>
    <xf numFmtId="0" fontId="32" fillId="0" borderId="0" xfId="23973" applyFont="1" applyFill="1" applyBorder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2" fillId="0" borderId="1" xfId="23973" applyFont="1" applyFill="1" applyBorder="1" applyAlignment="1">
      <alignment horizontal="center"/>
    </xf>
    <xf numFmtId="201" fontId="32" fillId="0" borderId="25" xfId="23973" applyNumberFormat="1" applyFont="1" applyBorder="1" applyAlignment="1">
      <alignment horizontal="left" vertical="center"/>
    </xf>
    <xf numFmtId="0" fontId="32" fillId="13" borderId="7" xfId="23973" applyFont="1" applyFill="1" applyBorder="1" applyAlignment="1">
      <alignment horizontal="center" wrapText="1"/>
    </xf>
    <xf numFmtId="0" fontId="32" fillId="13" borderId="14" xfId="23973" applyFont="1" applyFill="1" applyBorder="1" applyAlignment="1">
      <alignment horizontal="center" wrapText="1"/>
    </xf>
    <xf numFmtId="0" fontId="32" fillId="13" borderId="7" xfId="23973" applyFont="1" applyFill="1" applyBorder="1" applyAlignment="1">
      <alignment horizontal="center"/>
    </xf>
    <xf numFmtId="0" fontId="32" fillId="13" borderId="14" xfId="23973" applyFont="1" applyFill="1" applyBorder="1" applyAlignment="1">
      <alignment horizontal="center"/>
    </xf>
    <xf numFmtId="0" fontId="32" fillId="13" borderId="7" xfId="23973" applyFont="1" applyFill="1" applyBorder="1" applyAlignment="1">
      <alignment horizontal="center" vertical="center" wrapText="1"/>
    </xf>
    <xf numFmtId="0" fontId="32" fillId="13" borderId="14" xfId="23973" applyFont="1" applyFill="1" applyBorder="1" applyAlignment="1">
      <alignment horizontal="center" vertical="center" wrapText="1"/>
    </xf>
    <xf numFmtId="0" fontId="44" fillId="13" borderId="7" xfId="23973" applyFont="1" applyFill="1" applyBorder="1" applyAlignment="1">
      <alignment horizontal="center" vertical="center"/>
    </xf>
    <xf numFmtId="0" fontId="44" fillId="13" borderId="53" xfId="23973" applyFont="1" applyFill="1" applyBorder="1" applyAlignment="1">
      <alignment horizontal="center" vertical="center"/>
    </xf>
    <xf numFmtId="0" fontId="44" fillId="13" borderId="14" xfId="23973" applyFont="1" applyFill="1" applyBorder="1" applyAlignment="1">
      <alignment horizontal="center" vertical="center"/>
    </xf>
    <xf numFmtId="0" fontId="32" fillId="13" borderId="11" xfId="23973" applyFont="1" applyFill="1" applyBorder="1" applyAlignment="1">
      <alignment horizontal="left"/>
    </xf>
    <xf numFmtId="0" fontId="32" fillId="13" borderId="25" xfId="23973" applyFont="1" applyFill="1" applyBorder="1" applyAlignment="1">
      <alignment horizontal="left"/>
    </xf>
    <xf numFmtId="0" fontId="32" fillId="13" borderId="12" xfId="23973" applyFont="1" applyFill="1" applyBorder="1" applyAlignment="1">
      <alignment horizontal="left"/>
    </xf>
    <xf numFmtId="43" fontId="44" fillId="13" borderId="11" xfId="23973" applyNumberFormat="1" applyFont="1" applyFill="1" applyBorder="1" applyAlignment="1">
      <alignment horizontal="center"/>
    </xf>
    <xf numFmtId="0" fontId="44" fillId="13" borderId="25" xfId="23973" applyFont="1" applyFill="1" applyBorder="1"/>
    <xf numFmtId="0" fontId="44" fillId="13" borderId="12" xfId="23973" applyFont="1" applyFill="1" applyBorder="1"/>
    <xf numFmtId="0" fontId="33" fillId="0" borderId="0" xfId="23973" applyFont="1" applyBorder="1" applyAlignment="1">
      <alignment horizontal="center"/>
    </xf>
    <xf numFmtId="0" fontId="32" fillId="13" borderId="7" xfId="23973" applyFont="1" applyFill="1" applyBorder="1" applyAlignment="1">
      <alignment horizontal="center" vertical="center"/>
    </xf>
    <xf numFmtId="0" fontId="32" fillId="13" borderId="14" xfId="23973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201" fontId="28" fillId="0" borderId="5" xfId="0" applyNumberFormat="1" applyFont="1" applyFill="1" applyBorder="1" applyAlignment="1">
      <alignment horizontal="left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43" fontId="46" fillId="13" borderId="8" xfId="0" applyNumberFormat="1" applyFont="1" applyFill="1" applyBorder="1" applyAlignment="1">
      <alignment horizontal="center"/>
    </xf>
    <xf numFmtId="43" fontId="46" fillId="13" borderId="10" xfId="0" applyNumberFormat="1" applyFont="1" applyFill="1" applyBorder="1" applyAlignment="1">
      <alignment horizontal="center"/>
    </xf>
    <xf numFmtId="43" fontId="46" fillId="13" borderId="9" xfId="0" applyNumberFormat="1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194" fontId="28" fillId="0" borderId="0" xfId="0" applyNumberFormat="1" applyFont="1" applyFill="1" applyBorder="1" applyAlignment="1">
      <alignment horizontal="left"/>
    </xf>
    <xf numFmtId="43" fontId="31" fillId="16" borderId="11" xfId="23671" applyNumberFormat="1" applyFont="1" applyFill="1" applyBorder="1" applyAlignment="1">
      <alignment horizontal="center"/>
    </xf>
    <xf numFmtId="43" fontId="31" fillId="16" borderId="12" xfId="23671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28" fillId="0" borderId="19" xfId="0" applyFont="1" applyBorder="1" applyAlignment="1">
      <alignment horizontal="center"/>
    </xf>
  </cellXfs>
  <cellStyles count="28444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29 2" xfId="28376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6 2" xfId="28375"/>
    <cellStyle name="Comma 107" xfId="28289"/>
    <cellStyle name="Comma 107 2" xfId="28377"/>
    <cellStyle name="Comma 108" xfId="28296"/>
    <cellStyle name="Comma 108 2" xfId="28382"/>
    <cellStyle name="Comma 109" xfId="28294"/>
    <cellStyle name="Comma 109 2" xfId="28380"/>
    <cellStyle name="Comma 11" xfId="6823"/>
    <cellStyle name="Comma 11 2" xfId="6824"/>
    <cellStyle name="Comma 11 3" xfId="6825"/>
    <cellStyle name="Comma 11 4" xfId="6826"/>
    <cellStyle name="Comma 110" xfId="28295"/>
    <cellStyle name="Comma 110 2" xfId="28381"/>
    <cellStyle name="Comma 111" xfId="28297"/>
    <cellStyle name="Comma 111 2" xfId="28383"/>
    <cellStyle name="Comma 112" xfId="28305"/>
    <cellStyle name="Comma 112 2" xfId="28391"/>
    <cellStyle name="Comma 113" xfId="28302"/>
    <cellStyle name="Comma 113 2" xfId="28388"/>
    <cellStyle name="Comma 114" xfId="28306"/>
    <cellStyle name="Comma 114 2" xfId="28392"/>
    <cellStyle name="Comma 115" xfId="28312"/>
    <cellStyle name="Comma 115 2" xfId="28398"/>
    <cellStyle name="Comma 116" xfId="28311"/>
    <cellStyle name="Comma 116 2" xfId="28397"/>
    <cellStyle name="Comma 117" xfId="28303"/>
    <cellStyle name="Comma 117 2" xfId="28389"/>
    <cellStyle name="Comma 118" xfId="28304"/>
    <cellStyle name="Comma 118 2" xfId="28390"/>
    <cellStyle name="Comma 119" xfId="28315"/>
    <cellStyle name="Comma 119 2" xfId="28401"/>
    <cellStyle name="Comma 12" xfId="6827"/>
    <cellStyle name="Comma 12 2" xfId="6828"/>
    <cellStyle name="Comma 12 3" xfId="6829"/>
    <cellStyle name="Comma 12 4" xfId="6830"/>
    <cellStyle name="Comma 120" xfId="28317"/>
    <cellStyle name="Comma 120 2" xfId="28403"/>
    <cellStyle name="Comma 121" xfId="28319"/>
    <cellStyle name="Comma 121 2" xfId="28405"/>
    <cellStyle name="Comma 122" xfId="28321"/>
    <cellStyle name="Comma 122 2" xfId="28407"/>
    <cellStyle name="Comma 123" xfId="28323"/>
    <cellStyle name="Comma 123 2" xfId="28409"/>
    <cellStyle name="Comma 124" xfId="28325"/>
    <cellStyle name="Comma 124 2" xfId="28411"/>
    <cellStyle name="Comma 125" xfId="28327"/>
    <cellStyle name="Comma 125 2" xfId="28413"/>
    <cellStyle name="Comma 126" xfId="28329"/>
    <cellStyle name="Comma 126 2" xfId="28415"/>
    <cellStyle name="Comma 127" xfId="28331"/>
    <cellStyle name="Comma 127 2" xfId="28417"/>
    <cellStyle name="Comma 128" xfId="28333"/>
    <cellStyle name="Comma 128 2" xfId="28419"/>
    <cellStyle name="Comma 129" xfId="28335"/>
    <cellStyle name="Comma 129 2" xfId="28421"/>
    <cellStyle name="Comma 13" xfId="6831"/>
    <cellStyle name="Comma 13 2" xfId="6832"/>
    <cellStyle name="Comma 13 3" xfId="6833"/>
    <cellStyle name="Comma 13 4" xfId="6834"/>
    <cellStyle name="Comma 130" xfId="28337"/>
    <cellStyle name="Comma 130 2" xfId="28423"/>
    <cellStyle name="Comma 131" xfId="28339"/>
    <cellStyle name="Comma 131 2" xfId="28425"/>
    <cellStyle name="Comma 132" xfId="28341"/>
    <cellStyle name="Comma 132 2" xfId="28427"/>
    <cellStyle name="Comma 133" xfId="28343"/>
    <cellStyle name="Comma 133 2" xfId="28429"/>
    <cellStyle name="Comma 134" xfId="28345"/>
    <cellStyle name="Comma 134 2" xfId="28431"/>
    <cellStyle name="Comma 135" xfId="28347"/>
    <cellStyle name="Comma 135 2" xfId="28433"/>
    <cellStyle name="Comma 136" xfId="28353"/>
    <cellStyle name="Comma 136 2" xfId="28439"/>
    <cellStyle name="Comma 137" xfId="28313"/>
    <cellStyle name="Comma 137 2" xfId="28399"/>
    <cellStyle name="Comma 138" xfId="28310"/>
    <cellStyle name="Comma 138 2" xfId="28396"/>
    <cellStyle name="Comma 139" xfId="28351"/>
    <cellStyle name="Comma 139 2" xfId="28437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2 2" xfId="28361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4 5 2" xfId="28372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13 2" xfId="28362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 9 2" xfId="28359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5"/>
    <cellStyle name="Comma 88 5 2" xfId="28373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4 2" xfId="28374"/>
    <cellStyle name="Normal 115" xfId="28291"/>
    <cellStyle name="Normal 115 2" xfId="28379"/>
    <cellStyle name="Normal 116" xfId="28298"/>
    <cellStyle name="Normal 116 2" xfId="28384"/>
    <cellStyle name="Normal 117" xfId="28300"/>
    <cellStyle name="Normal 117 2" xfId="28386"/>
    <cellStyle name="Normal 118" xfId="28301"/>
    <cellStyle name="Normal 118 2" xfId="28387"/>
    <cellStyle name="Normal 119" xfId="28299"/>
    <cellStyle name="Normal 119 2" xfId="28385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0 2" xfId="28393"/>
    <cellStyle name="Normal 121" xfId="28309"/>
    <cellStyle name="Normal 121 2" xfId="28395"/>
    <cellStyle name="Normal 122" xfId="28308"/>
    <cellStyle name="Normal 122 2" xfId="28394"/>
    <cellStyle name="Normal 123" xfId="28314"/>
    <cellStyle name="Normal 123 2" xfId="28400"/>
    <cellStyle name="Normal 124" xfId="28316"/>
    <cellStyle name="Normal 124 2" xfId="28402"/>
    <cellStyle name="Normal 125" xfId="28318"/>
    <cellStyle name="Normal 125 2" xfId="28404"/>
    <cellStyle name="Normal 126" xfId="28320"/>
    <cellStyle name="Normal 126 2" xfId="28406"/>
    <cellStyle name="Normal 127" xfId="28322"/>
    <cellStyle name="Normal 127 2" xfId="28408"/>
    <cellStyle name="Normal 128" xfId="28324"/>
    <cellStyle name="Normal 128 2" xfId="28410"/>
    <cellStyle name="Normal 129" xfId="28326"/>
    <cellStyle name="Normal 129 2" xfId="28412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0 2" xfId="28414"/>
    <cellStyle name="Normal 131" xfId="28330"/>
    <cellStyle name="Normal 131 2" xfId="28416"/>
    <cellStyle name="Normal 132" xfId="28332"/>
    <cellStyle name="Normal 132 2" xfId="28418"/>
    <cellStyle name="Normal 133" xfId="28334"/>
    <cellStyle name="Normal 133 2" xfId="28420"/>
    <cellStyle name="Normal 134" xfId="28336"/>
    <cellStyle name="Normal 134 2" xfId="28422"/>
    <cellStyle name="Normal 135" xfId="28338"/>
    <cellStyle name="Normal 135 2" xfId="28424"/>
    <cellStyle name="Normal 136" xfId="28340"/>
    <cellStyle name="Normal 136 2" xfId="28426"/>
    <cellStyle name="Normal 137" xfId="28342"/>
    <cellStyle name="Normal 137 2" xfId="28428"/>
    <cellStyle name="Normal 138" xfId="28344"/>
    <cellStyle name="Normal 138 2" xfId="28430"/>
    <cellStyle name="Normal 139" xfId="28346"/>
    <cellStyle name="Normal 139 2" xfId="28432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0 2" xfId="28434"/>
    <cellStyle name="Normal 141" xfId="28350"/>
    <cellStyle name="Normal 141 2" xfId="28436"/>
    <cellStyle name="Normal 142" xfId="28352"/>
    <cellStyle name="Normal 142 2" xfId="28438"/>
    <cellStyle name="Normal 143" xfId="28354"/>
    <cellStyle name="Normal 143 2" xfId="28440"/>
    <cellStyle name="Normal 144" xfId="28349"/>
    <cellStyle name="Normal 144 2" xfId="28435"/>
    <cellStyle name="Normal 145" xfId="28355"/>
    <cellStyle name="Normal 145 2" xfId="28441"/>
    <cellStyle name="Normal 146" xfId="28356"/>
    <cellStyle name="Normal 146 2" xfId="28442"/>
    <cellStyle name="Normal 147" xfId="28357"/>
    <cellStyle name="Normal 147 2" xfId="28443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62 2" xfId="28358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3 2" xfId="28363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 4 2" xfId="28371"/>
    <cellStyle name="Normal 4 20" xfId="14692"/>
    <cellStyle name="Normal 4 21" xfId="14693"/>
    <cellStyle name="Normal 4 22" xfId="14694"/>
    <cellStyle name="Normal 4 23" xfId="28248"/>
    <cellStyle name="Normal 4 23 2" xfId="28360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11 2" xfId="28364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52 2" xfId="28378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14 2" xfId="2836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03 2" xfId="2836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53 2" xfId="2836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80 2" xfId="28369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27 2" xfId="28368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10 2" xfId="28370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52352"/>
        <c:axId val="143653888"/>
      </c:lineChart>
      <c:catAx>
        <c:axId val="143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3653888"/>
        <c:crosses val="autoZero"/>
        <c:auto val="1"/>
        <c:lblAlgn val="ctr"/>
        <c:lblOffset val="100"/>
        <c:noMultiLvlLbl val="0"/>
      </c:catAx>
      <c:valAx>
        <c:axId val="1436538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43652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173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925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926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926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926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926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926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926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926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295836</xdr:colOff>
      <xdr:row>0</xdr:row>
      <xdr:rowOff>9525</xdr:rowOff>
    </xdr:from>
    <xdr:to>
      <xdr:col>3</xdr:col>
      <xdr:colOff>733986</xdr:colOff>
      <xdr:row>2</xdr:row>
      <xdr:rowOff>19050</xdr:rowOff>
    </xdr:to>
    <xdr:pic>
      <xdr:nvPicPr>
        <xdr:cNvPr id="23926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9525"/>
          <a:ext cx="438150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38100</xdr:rowOff>
    </xdr:from>
    <xdr:to>
      <xdr:col>0</xdr:col>
      <xdr:colOff>304800</xdr:colOff>
      <xdr:row>23</xdr:row>
      <xdr:rowOff>142875</xdr:rowOff>
    </xdr:to>
    <xdr:sp macro="" textlink="">
      <xdr:nvSpPr>
        <xdr:cNvPr id="24043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4043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4043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4043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4043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4043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4043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4043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4043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838209</xdr:colOff>
      <xdr:row>0</xdr:row>
      <xdr:rowOff>47625</xdr:rowOff>
    </xdr:from>
    <xdr:to>
      <xdr:col>4</xdr:col>
      <xdr:colOff>294226</xdr:colOff>
      <xdr:row>1</xdr:row>
      <xdr:rowOff>0</xdr:rowOff>
    </xdr:to>
    <xdr:pic>
      <xdr:nvPicPr>
        <xdr:cNvPr id="24044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9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22</xdr:row>
      <xdr:rowOff>38100</xdr:rowOff>
    </xdr:from>
    <xdr:to>
      <xdr:col>0</xdr:col>
      <xdr:colOff>304800</xdr:colOff>
      <xdr:row>22</xdr:row>
      <xdr:rowOff>142875</xdr:rowOff>
    </xdr:to>
    <xdr:sp macro="" textlink="">
      <xdr:nvSpPr>
        <xdr:cNvPr id="24044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6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6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6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6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6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6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6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6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7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7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7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7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7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7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7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9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80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81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82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83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84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85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86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12698</xdr:colOff>
      <xdr:row>0</xdr:row>
      <xdr:rowOff>26458</xdr:rowOff>
    </xdr:from>
    <xdr:to>
      <xdr:col>3</xdr:col>
      <xdr:colOff>527048</xdr:colOff>
      <xdr:row>0</xdr:row>
      <xdr:rowOff>666750</xdr:rowOff>
    </xdr:to>
    <xdr:pic>
      <xdr:nvPicPr>
        <xdr:cNvPr id="3226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781" y="26458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#REF!</f>
        <v>#REF!</v>
      </c>
    </row>
    <row r="2" spans="1:9">
      <c r="A2" t="e">
        <f>#REF!</f>
        <v>#REF!</v>
      </c>
      <c r="G2" t="e">
        <f>#REF!</f>
        <v>#REF!</v>
      </c>
    </row>
    <row r="3" spans="1:9">
      <c r="A3" t="e">
        <f>#REF!</f>
        <v>#REF!</v>
      </c>
      <c r="G3" t="e">
        <f>#REF!</f>
        <v>#REF!</v>
      </c>
    </row>
    <row r="4" spans="1:9">
      <c r="A4" t="e">
        <f>#REF!</f>
        <v>#REF!</v>
      </c>
      <c r="G4" t="e">
        <f>#REF!</f>
        <v>#REF!</v>
      </c>
      <c r="I4" t="e">
        <f>#REF!</f>
        <v>#REF!</v>
      </c>
    </row>
    <row r="5" spans="1:9">
      <c r="A5" t="s">
        <v>8</v>
      </c>
      <c r="B5" s="230" t="s">
        <v>0</v>
      </c>
      <c r="C5" s="230" t="s">
        <v>18</v>
      </c>
      <c r="D5" s="230" t="s">
        <v>1</v>
      </c>
      <c r="E5" s="230" t="s">
        <v>10</v>
      </c>
      <c r="F5" s="230" t="s">
        <v>2</v>
      </c>
      <c r="G5" s="230" t="s">
        <v>3</v>
      </c>
      <c r="H5" t="s">
        <v>21</v>
      </c>
      <c r="I5" s="230" t="s">
        <v>12</v>
      </c>
    </row>
    <row r="6" spans="1:9">
      <c r="A6" t="s">
        <v>9</v>
      </c>
      <c r="B6" s="230"/>
      <c r="C6" s="230"/>
      <c r="D6" s="230"/>
      <c r="E6" s="230"/>
      <c r="F6" s="230"/>
      <c r="G6" s="230"/>
      <c r="H6" t="s">
        <v>7</v>
      </c>
      <c r="I6" s="230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4"/>
  <sheetViews>
    <sheetView view="pageBreakPreview" zoomScale="85" zoomScaleNormal="100" zoomScaleSheetLayoutView="85" workbookViewId="0">
      <selection activeCell="B8" sqref="B8"/>
    </sheetView>
  </sheetViews>
  <sheetFormatPr defaultRowHeight="24.75"/>
  <cols>
    <col min="1" max="1" width="8.2851562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33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37" t="s">
        <v>611</v>
      </c>
      <c r="B3" s="237"/>
      <c r="C3" s="237"/>
      <c r="D3" s="237"/>
      <c r="E3" s="237"/>
      <c r="F3" s="237"/>
    </row>
    <row r="4" spans="1:11" ht="2.25" customHeight="1" thickBot="1">
      <c r="A4" s="238"/>
      <c r="B4" s="238"/>
      <c r="C4" s="238"/>
      <c r="D4" s="238"/>
      <c r="E4" s="238"/>
      <c r="F4" s="238"/>
    </row>
    <row r="5" spans="1:11">
      <c r="A5" s="4"/>
      <c r="B5" s="5" t="str">
        <f>แบบปร.4.1C!A3</f>
        <v>โครงการ : ปรับปรุงอาคารเรียนรวม C ห้องพักอาจารย์ภาควิชาการศึกษาพิเศษและภาควิชาหลักสูตรและการสอน ณ ศูนย์แม่ริม</v>
      </c>
      <c r="C5" s="6"/>
      <c r="D5" s="4"/>
      <c r="E5" s="6"/>
      <c r="F5" s="4"/>
    </row>
    <row r="6" spans="1:11">
      <c r="A6" s="7"/>
      <c r="B6" s="229" t="s">
        <v>542</v>
      </c>
      <c r="C6" s="9"/>
      <c r="D6" s="10"/>
      <c r="E6" s="9"/>
      <c r="F6" s="7"/>
    </row>
    <row r="7" spans="1:11">
      <c r="A7" s="7"/>
      <c r="B7" s="229" t="s">
        <v>540</v>
      </c>
      <c r="C7" s="9"/>
      <c r="D7" s="7"/>
      <c r="E7" s="9"/>
      <c r="F7" s="7"/>
    </row>
    <row r="8" spans="1:11">
      <c r="A8" s="7"/>
      <c r="B8" s="229" t="s">
        <v>727</v>
      </c>
      <c r="C8" s="9"/>
      <c r="D8" s="7"/>
      <c r="E8" s="9"/>
      <c r="F8" s="7"/>
    </row>
    <row r="9" spans="1:11">
      <c r="A9" s="7"/>
      <c r="B9" s="229" t="s">
        <v>598</v>
      </c>
      <c r="C9" s="9"/>
      <c r="D9" s="7"/>
      <c r="E9" s="9"/>
      <c r="F9" s="7"/>
    </row>
    <row r="10" spans="1:11">
      <c r="A10" s="7"/>
      <c r="B10" s="8" t="s">
        <v>599</v>
      </c>
      <c r="C10" s="9"/>
      <c r="D10" s="7"/>
      <c r="E10" s="9"/>
      <c r="F10" s="7"/>
    </row>
    <row r="11" spans="1:11">
      <c r="A11" s="7"/>
      <c r="B11" s="8" t="s">
        <v>603</v>
      </c>
      <c r="C11" s="9"/>
      <c r="D11" s="7"/>
      <c r="E11" s="9"/>
      <c r="F11" s="7"/>
    </row>
    <row r="12" spans="1:11" ht="25.5" thickBot="1">
      <c r="A12" s="7"/>
      <c r="B12" s="8" t="s">
        <v>600</v>
      </c>
      <c r="C12" s="211"/>
      <c r="D12" s="11"/>
      <c r="E12" s="12"/>
      <c r="F12" s="13" t="s">
        <v>543</v>
      </c>
    </row>
    <row r="13" spans="1:11" ht="25.5" thickTop="1">
      <c r="A13" s="239" t="s">
        <v>91</v>
      </c>
      <c r="B13" s="241" t="s">
        <v>0</v>
      </c>
      <c r="C13" s="242"/>
      <c r="D13" s="243"/>
      <c r="E13" s="247" t="s">
        <v>92</v>
      </c>
      <c r="F13" s="249" t="s">
        <v>12</v>
      </c>
    </row>
    <row r="14" spans="1:11" ht="25.5" thickBot="1">
      <c r="A14" s="240"/>
      <c r="B14" s="244"/>
      <c r="C14" s="245"/>
      <c r="D14" s="246"/>
      <c r="E14" s="248"/>
      <c r="F14" s="250"/>
    </row>
    <row r="15" spans="1:11" ht="25.5" thickTop="1">
      <c r="A15" s="14"/>
      <c r="B15" s="231" t="s">
        <v>607</v>
      </c>
      <c r="C15" s="232"/>
      <c r="D15" s="233"/>
      <c r="E15" s="15"/>
      <c r="F15" s="16"/>
      <c r="K15" s="17"/>
    </row>
    <row r="16" spans="1:11" s="20" customFormat="1">
      <c r="A16" s="18">
        <v>1</v>
      </c>
      <c r="B16" s="234" t="s">
        <v>544</v>
      </c>
      <c r="C16" s="235"/>
      <c r="D16" s="236"/>
      <c r="E16" s="19"/>
      <c r="F16" s="16"/>
    </row>
    <row r="17" spans="1:33" s="20" customFormat="1">
      <c r="A17" s="18">
        <v>2</v>
      </c>
      <c r="B17" s="234" t="s">
        <v>545</v>
      </c>
      <c r="C17" s="235"/>
      <c r="D17" s="236"/>
      <c r="E17" s="19"/>
      <c r="F17" s="16"/>
    </row>
    <row r="18" spans="1:33" s="20" customFormat="1">
      <c r="A18" s="18">
        <v>3</v>
      </c>
      <c r="B18" s="234" t="s">
        <v>546</v>
      </c>
      <c r="C18" s="235"/>
      <c r="D18" s="236"/>
      <c r="E18" s="19"/>
      <c r="F18" s="16"/>
    </row>
    <row r="19" spans="1:33">
      <c r="A19" s="21"/>
      <c r="B19" s="254"/>
      <c r="C19" s="255"/>
      <c r="D19" s="256"/>
      <c r="E19" s="19"/>
      <c r="F19" s="16"/>
      <c r="K19" s="17"/>
    </row>
    <row r="20" spans="1:33" s="27" customFormat="1">
      <c r="A20" s="257" t="s">
        <v>19</v>
      </c>
      <c r="B20" s="22"/>
      <c r="C20" s="23"/>
      <c r="D20" s="24" t="s">
        <v>612</v>
      </c>
      <c r="E20" s="25"/>
      <c r="F20" s="26"/>
      <c r="I20" s="28"/>
    </row>
    <row r="21" spans="1:33" s="27" customFormat="1">
      <c r="A21" s="258"/>
      <c r="B21" s="29"/>
      <c r="C21" s="30"/>
      <c r="D21" s="30" t="s">
        <v>547</v>
      </c>
      <c r="E21" s="228"/>
      <c r="F21" s="31"/>
      <c r="H21" s="32"/>
      <c r="I21" s="210"/>
      <c r="J21" s="33"/>
    </row>
    <row r="22" spans="1:33" ht="25.5" thickBot="1">
      <c r="A22" s="259"/>
      <c r="B22" s="34" t="s">
        <v>548</v>
      </c>
      <c r="C22" s="260"/>
      <c r="D22" s="260"/>
      <c r="E22" s="260"/>
      <c r="F22" s="261"/>
      <c r="J22" s="35"/>
    </row>
    <row r="23" spans="1:33" s="27" customFormat="1" ht="13.5" customHeight="1" thickTop="1">
      <c r="A23" s="36"/>
      <c r="B23" s="1"/>
      <c r="C23" s="37"/>
      <c r="D23" s="38"/>
      <c r="E23" s="39"/>
      <c r="F23" s="37"/>
      <c r="H23" s="3"/>
      <c r="I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7" customFormat="1">
      <c r="A24" s="262"/>
      <c r="B24" s="262"/>
      <c r="C24" s="262"/>
      <c r="D24" s="262"/>
      <c r="E24" s="262"/>
      <c r="F24" s="262"/>
      <c r="H24" s="3"/>
      <c r="I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7" customFormat="1">
      <c r="A25" s="263"/>
      <c r="B25" s="263"/>
      <c r="C25" s="263"/>
      <c r="D25" s="263"/>
      <c r="E25" s="263"/>
      <c r="F25" s="263"/>
      <c r="H25" s="3"/>
      <c r="I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7" customFormat="1">
      <c r="A26" s="36"/>
      <c r="B26" s="1"/>
      <c r="C26" s="37"/>
      <c r="D26" s="38"/>
      <c r="E26" s="39"/>
      <c r="F26" s="37"/>
      <c r="H26" s="3"/>
      <c r="I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7" customFormat="1">
      <c r="A27" s="36"/>
      <c r="B27" s="217"/>
      <c r="C27" s="252"/>
      <c r="D27" s="252"/>
      <c r="E27" s="3"/>
      <c r="G27" s="42"/>
      <c r="H27" s="42"/>
    </row>
    <row r="28" spans="1:33" s="27" customFormat="1">
      <c r="A28" s="36"/>
      <c r="B28" s="216"/>
      <c r="C28" s="253"/>
      <c r="D28" s="253"/>
      <c r="E28" s="43"/>
      <c r="F28" s="44"/>
      <c r="G28" s="45"/>
      <c r="H28" s="45"/>
    </row>
    <row r="29" spans="1:33" s="27" customFormat="1" ht="12.75" customHeight="1">
      <c r="B29" s="217"/>
      <c r="C29" s="46"/>
      <c r="D29" s="44"/>
      <c r="E29" s="217"/>
      <c r="F29" s="44"/>
      <c r="G29" s="45"/>
      <c r="H29" s="45"/>
    </row>
    <row r="30" spans="1:33" s="27" customFormat="1">
      <c r="B30" s="216"/>
      <c r="C30" s="3"/>
      <c r="E30" s="216"/>
      <c r="F30" s="3"/>
    </row>
    <row r="31" spans="1:33" s="27" customFormat="1">
      <c r="B31" s="43"/>
      <c r="C31" s="43"/>
      <c r="D31" s="47"/>
      <c r="E31" s="43"/>
      <c r="F31" s="48"/>
      <c r="G31" s="42"/>
    </row>
    <row r="32" spans="1:33" s="27" customFormat="1" ht="19.5" customHeight="1">
      <c r="B32" s="217"/>
      <c r="C32" s="217"/>
      <c r="D32" s="47"/>
      <c r="E32" s="217"/>
      <c r="F32" s="217"/>
      <c r="G32" s="42"/>
    </row>
    <row r="33" spans="1:32" s="27" customFormat="1">
      <c r="B33" s="216"/>
      <c r="C33" s="3"/>
      <c r="E33" s="216"/>
      <c r="F33" s="3"/>
    </row>
    <row r="34" spans="1:32" s="27" customFormat="1">
      <c r="A34" s="36"/>
      <c r="B34" s="217"/>
      <c r="C34" s="43"/>
      <c r="D34" s="47"/>
      <c r="E34" s="251"/>
      <c r="F34" s="251"/>
      <c r="G34" s="49"/>
    </row>
    <row r="35" spans="1:32" s="27" customFormat="1">
      <c r="A35" s="36"/>
      <c r="B35" s="217"/>
      <c r="C35" s="43"/>
      <c r="D35" s="47"/>
      <c r="E35" s="215"/>
      <c r="F35" s="215"/>
      <c r="G35" s="45"/>
    </row>
    <row r="36" spans="1:32" s="27" customFormat="1">
      <c r="A36" s="36"/>
      <c r="B36" s="216"/>
      <c r="C36" s="3"/>
      <c r="D36" s="51"/>
      <c r="E36" s="216"/>
      <c r="F36" s="3"/>
    </row>
    <row r="37" spans="1:32" s="27" customFormat="1">
      <c r="A37" s="217"/>
      <c r="B37" s="217"/>
      <c r="C37" s="43"/>
      <c r="D37" s="217"/>
      <c r="E37" s="217"/>
      <c r="F37" s="43"/>
      <c r="G37" s="49"/>
    </row>
    <row r="38" spans="1:32" s="27" customFormat="1">
      <c r="A38" s="218"/>
      <c r="B38" s="217"/>
      <c r="C38" s="53"/>
      <c r="D38" s="217"/>
      <c r="E38" s="217"/>
      <c r="F38" s="53"/>
      <c r="G38" s="45"/>
      <c r="H38" s="45"/>
    </row>
    <row r="39" spans="1:32">
      <c r="A39" s="217"/>
      <c r="B39" s="216"/>
      <c r="C39" s="3"/>
      <c r="D39" s="217"/>
      <c r="E39" s="217"/>
      <c r="F39" s="46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>
      <c r="A40" s="218"/>
      <c r="B40" s="217"/>
      <c r="C40" s="43"/>
      <c r="D40" s="217"/>
      <c r="E40" s="217"/>
      <c r="F40" s="53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>
      <c r="A41" s="41"/>
      <c r="B41" s="41"/>
      <c r="C41" s="46"/>
      <c r="D41" s="41"/>
      <c r="E41" s="41"/>
      <c r="F41" s="46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>
      <c r="A42" s="49"/>
      <c r="B42" s="41"/>
      <c r="C42" s="53"/>
      <c r="D42" s="41"/>
      <c r="E42" s="41"/>
      <c r="F42" s="53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</sheetData>
  <mergeCells count="18">
    <mergeCell ref="E34:F34"/>
    <mergeCell ref="C27:D27"/>
    <mergeCell ref="C28:D28"/>
    <mergeCell ref="B19:D19"/>
    <mergeCell ref="A20:A22"/>
    <mergeCell ref="C22:F22"/>
    <mergeCell ref="A24:F24"/>
    <mergeCell ref="A25:F25"/>
    <mergeCell ref="B15:D15"/>
    <mergeCell ref="B16:D16"/>
    <mergeCell ref="B17:D17"/>
    <mergeCell ref="B18:D18"/>
    <mergeCell ref="A3:F3"/>
    <mergeCell ref="A4:F4"/>
    <mergeCell ref="A13:A14"/>
    <mergeCell ref="B13:D14"/>
    <mergeCell ref="E13:E14"/>
    <mergeCell ref="F13:F14"/>
  </mergeCells>
  <printOptions horizontalCentered="1"/>
  <pageMargins left="0.23622047244094491" right="0.23622047244094491" top="0.74803149606299213" bottom="0.35433070866141736" header="0.31496062992125984" footer="0.31496062992125984"/>
  <pageSetup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4"/>
  <sheetViews>
    <sheetView view="pageBreakPreview" zoomScale="90" zoomScaleNormal="55" zoomScaleSheetLayoutView="90" workbookViewId="0">
      <selection activeCell="B7" sqref="B7"/>
    </sheetView>
  </sheetViews>
  <sheetFormatPr defaultRowHeight="24.75"/>
  <cols>
    <col min="1" max="1" width="6.5703125" style="36" customWidth="1"/>
    <col min="2" max="2" width="39.7109375" style="36" customWidth="1"/>
    <col min="3" max="3" width="15.85546875" style="68" customWidth="1"/>
    <col min="4" max="4" width="14.5703125" style="68" customWidth="1"/>
    <col min="5" max="5" width="19.85546875" style="68" customWidth="1"/>
    <col min="6" max="6" width="12.140625" style="36" customWidth="1"/>
    <col min="7" max="7" width="19.42578125" style="68" customWidth="1"/>
    <col min="8" max="8" width="20.85546875" style="36" customWidth="1"/>
    <col min="9" max="9" width="9.140625" style="36"/>
    <col min="10" max="10" width="10.5703125" style="36" bestFit="1" customWidth="1"/>
    <col min="11" max="11" width="39.42578125" style="36" customWidth="1"/>
    <col min="12" max="12" width="11.85546875" style="36" customWidth="1"/>
    <col min="13" max="16384" width="9.140625" style="36"/>
  </cols>
  <sheetData>
    <row r="1" spans="1:13" ht="54" customHeight="1">
      <c r="A1" s="262"/>
      <c r="B1" s="262"/>
      <c r="C1" s="262"/>
      <c r="D1" s="262"/>
      <c r="E1" s="262"/>
      <c r="F1" s="262"/>
      <c r="G1" s="262"/>
      <c r="H1" s="262"/>
    </row>
    <row r="2" spans="1:13" ht="25.5" thickBot="1">
      <c r="A2" s="264" t="s">
        <v>609</v>
      </c>
      <c r="B2" s="264"/>
      <c r="C2" s="264"/>
      <c r="D2" s="264"/>
      <c r="E2" s="264"/>
      <c r="F2" s="264"/>
      <c r="G2" s="264"/>
      <c r="H2" s="264"/>
    </row>
    <row r="3" spans="1:13" ht="21" customHeight="1">
      <c r="A3" s="54"/>
      <c r="B3" s="8" t="str">
        <f>แบบปร.4.1C!A3</f>
        <v>โครงการ : ปรับปรุงอาคารเรียนรวม C ห้องพักอาจารย์ภาควิชาการศึกษาพิเศษและภาควิชาหลักสูตรและการสอน ณ ศูนย์แม่ริม</v>
      </c>
      <c r="C3" s="55"/>
      <c r="D3" s="55"/>
      <c r="E3" s="56"/>
      <c r="F3" s="57"/>
      <c r="G3" s="56"/>
      <c r="H3" s="57"/>
    </row>
    <row r="4" spans="1:13" ht="21" customHeight="1">
      <c r="A4" s="54"/>
      <c r="B4" s="8" t="s">
        <v>542</v>
      </c>
      <c r="C4" s="58"/>
      <c r="D4" s="58"/>
      <c r="E4" s="59"/>
      <c r="F4" s="60"/>
      <c r="G4" s="59"/>
      <c r="H4" s="60"/>
    </row>
    <row r="5" spans="1:13" ht="21" customHeight="1">
      <c r="A5" s="54"/>
      <c r="B5" s="229" t="s">
        <v>542</v>
      </c>
      <c r="C5" s="58"/>
      <c r="D5" s="58"/>
      <c r="E5" s="59"/>
      <c r="F5" s="60"/>
      <c r="G5" s="59"/>
      <c r="H5" s="60"/>
    </row>
    <row r="6" spans="1:13" ht="21" customHeight="1">
      <c r="A6" s="54"/>
      <c r="B6" s="229" t="s">
        <v>540</v>
      </c>
      <c r="C6" s="58"/>
      <c r="D6" s="58"/>
      <c r="E6" s="59"/>
      <c r="F6" s="60"/>
      <c r="G6" s="59"/>
      <c r="H6" s="60"/>
    </row>
    <row r="7" spans="1:13" ht="21" customHeight="1">
      <c r="A7" s="54"/>
      <c r="B7" s="229" t="s">
        <v>727</v>
      </c>
      <c r="C7" s="58"/>
      <c r="D7" s="58"/>
      <c r="E7" s="59"/>
      <c r="F7" s="60"/>
      <c r="G7" s="59"/>
      <c r="H7" s="60"/>
    </row>
    <row r="8" spans="1:13" ht="21" customHeight="1">
      <c r="A8" s="54"/>
      <c r="B8" s="229" t="s">
        <v>598</v>
      </c>
      <c r="C8" s="58"/>
      <c r="D8" s="58"/>
      <c r="E8" s="59"/>
      <c r="F8" s="60"/>
      <c r="G8" s="59"/>
      <c r="H8" s="60"/>
    </row>
    <row r="9" spans="1:13" ht="21" customHeight="1">
      <c r="A9" s="54"/>
      <c r="B9" s="8" t="s">
        <v>601</v>
      </c>
      <c r="C9" s="58"/>
      <c r="D9" s="61">
        <v>7</v>
      </c>
      <c r="E9" s="58" t="s">
        <v>103</v>
      </c>
      <c r="F9" s="60"/>
      <c r="G9" s="59"/>
      <c r="H9" s="60"/>
    </row>
    <row r="10" spans="1:13" ht="21" customHeight="1">
      <c r="A10" s="54"/>
      <c r="B10" s="8" t="s">
        <v>602</v>
      </c>
      <c r="C10" s="265"/>
      <c r="D10" s="265"/>
      <c r="E10" s="59"/>
      <c r="F10" s="60"/>
      <c r="G10" s="59"/>
      <c r="H10" s="60" t="s">
        <v>543</v>
      </c>
    </row>
    <row r="11" spans="1:13" s="10" customFormat="1">
      <c r="A11" s="266" t="s">
        <v>91</v>
      </c>
      <c r="B11" s="268" t="s">
        <v>0</v>
      </c>
      <c r="C11" s="62" t="s">
        <v>11</v>
      </c>
      <c r="D11" s="62" t="s">
        <v>16</v>
      </c>
      <c r="E11" s="62" t="s">
        <v>34</v>
      </c>
      <c r="F11" s="270" t="s">
        <v>624</v>
      </c>
      <c r="G11" s="62" t="s">
        <v>17</v>
      </c>
      <c r="H11" s="268" t="s">
        <v>12</v>
      </c>
    </row>
    <row r="12" spans="1:13" s="10" customFormat="1" ht="32.25" customHeight="1">
      <c r="A12" s="267"/>
      <c r="B12" s="269"/>
      <c r="C12" s="63" t="s">
        <v>605</v>
      </c>
      <c r="D12" s="63" t="s">
        <v>605</v>
      </c>
      <c r="E12" s="63" t="s">
        <v>605</v>
      </c>
      <c r="F12" s="271"/>
      <c r="G12" s="63" t="s">
        <v>605</v>
      </c>
      <c r="H12" s="269"/>
      <c r="J12" s="64"/>
      <c r="K12" s="64"/>
      <c r="L12" s="64"/>
      <c r="M12" s="64"/>
    </row>
    <row r="13" spans="1:13">
      <c r="A13" s="65"/>
      <c r="B13" s="66" t="s">
        <v>544</v>
      </c>
      <c r="C13" s="67"/>
      <c r="D13" s="67"/>
      <c r="E13" s="67"/>
      <c r="F13" s="65"/>
      <c r="G13" s="67"/>
      <c r="H13" s="65"/>
      <c r="L13" s="68"/>
    </row>
    <row r="14" spans="1:13" s="74" customFormat="1">
      <c r="A14" s="69">
        <v>1</v>
      </c>
      <c r="B14" s="70" t="s">
        <v>721</v>
      </c>
      <c r="C14" s="71"/>
      <c r="D14" s="71"/>
      <c r="E14" s="71"/>
      <c r="F14" s="72"/>
      <c r="G14" s="71"/>
      <c r="H14" s="70" t="s">
        <v>716</v>
      </c>
      <c r="K14" s="36"/>
      <c r="L14" s="75"/>
    </row>
    <row r="15" spans="1:13">
      <c r="A15" s="76"/>
      <c r="B15" s="77" t="s">
        <v>719</v>
      </c>
      <c r="C15" s="78"/>
      <c r="D15" s="78"/>
      <c r="E15" s="78"/>
      <c r="F15" s="79"/>
      <c r="G15" s="71"/>
      <c r="H15" s="70" t="s">
        <v>717</v>
      </c>
      <c r="L15" s="68"/>
    </row>
    <row r="16" spans="1:13">
      <c r="A16" s="76"/>
      <c r="B16" s="77" t="s">
        <v>720</v>
      </c>
      <c r="C16" s="78"/>
      <c r="D16" s="78"/>
      <c r="E16" s="78"/>
      <c r="F16" s="79"/>
      <c r="G16" s="71"/>
      <c r="H16" s="70" t="s">
        <v>718</v>
      </c>
      <c r="L16" s="68"/>
    </row>
    <row r="17" spans="1:12">
      <c r="A17" s="81"/>
      <c r="B17" s="77"/>
      <c r="C17" s="78"/>
      <c r="D17" s="78"/>
      <c r="E17" s="78"/>
      <c r="F17" s="79"/>
      <c r="G17" s="71"/>
      <c r="H17" s="70" t="s">
        <v>724</v>
      </c>
      <c r="L17" s="68"/>
    </row>
    <row r="18" spans="1:12">
      <c r="A18" s="82"/>
      <c r="B18" s="83"/>
      <c r="C18" s="84"/>
      <c r="D18" s="84"/>
      <c r="E18" s="84"/>
      <c r="F18" s="85"/>
      <c r="G18" s="86"/>
      <c r="H18" s="87"/>
    </row>
    <row r="19" spans="1:12">
      <c r="A19" s="272" t="s">
        <v>19</v>
      </c>
      <c r="B19" s="275" t="s">
        <v>610</v>
      </c>
      <c r="C19" s="276"/>
      <c r="D19" s="276"/>
      <c r="E19" s="276"/>
      <c r="F19" s="277"/>
      <c r="G19" s="88"/>
      <c r="H19" s="89"/>
      <c r="K19" s="90"/>
    </row>
    <row r="20" spans="1:12">
      <c r="A20" s="273"/>
      <c r="B20" s="91" t="s">
        <v>37</v>
      </c>
      <c r="C20" s="92"/>
      <c r="D20" s="92"/>
      <c r="E20" s="92"/>
      <c r="F20" s="92"/>
      <c r="G20" s="93"/>
      <c r="H20" s="94"/>
      <c r="K20" s="90"/>
    </row>
    <row r="21" spans="1:12">
      <c r="A21" s="274"/>
      <c r="B21" s="95" t="s">
        <v>20</v>
      </c>
      <c r="C21" s="278"/>
      <c r="D21" s="279"/>
      <c r="E21" s="279"/>
      <c r="F21" s="279"/>
      <c r="G21" s="279"/>
      <c r="H21" s="280"/>
    </row>
    <row r="22" spans="1:12" ht="9" customHeight="1">
      <c r="A22" s="96"/>
      <c r="B22" s="96"/>
      <c r="C22" s="97"/>
      <c r="D22" s="97"/>
      <c r="E22" s="97"/>
      <c r="F22" s="96"/>
      <c r="G22" s="97"/>
      <c r="H22" s="96"/>
    </row>
    <row r="23" spans="1:12" s="3" customFormat="1">
      <c r="A23" s="36"/>
      <c r="B23" s="98" t="s">
        <v>38</v>
      </c>
      <c r="C23" s="99">
        <v>0</v>
      </c>
      <c r="D23" s="100" t="s">
        <v>83</v>
      </c>
      <c r="E23" s="101"/>
      <c r="F23" s="101"/>
      <c r="G23" s="102"/>
      <c r="H23" s="102"/>
      <c r="J23" s="17"/>
      <c r="K23" s="103"/>
    </row>
    <row r="24" spans="1:12" s="20" customFormat="1">
      <c r="A24" s="36"/>
      <c r="B24" s="98" t="s">
        <v>39</v>
      </c>
      <c r="C24" s="99">
        <v>0</v>
      </c>
      <c r="D24" s="100" t="s">
        <v>549</v>
      </c>
      <c r="E24" s="50"/>
      <c r="F24" s="50"/>
      <c r="G24" s="104"/>
      <c r="H24" s="104"/>
    </row>
    <row r="25" spans="1:12" s="27" customFormat="1" ht="15" customHeight="1">
      <c r="A25" s="36"/>
      <c r="B25" s="36"/>
      <c r="C25" s="50"/>
      <c r="D25" s="51"/>
      <c r="E25" s="50"/>
      <c r="F25" s="50"/>
      <c r="G25" s="104"/>
      <c r="H25" s="104"/>
    </row>
    <row r="26" spans="1:12" s="27" customFormat="1">
      <c r="A26" s="262"/>
      <c r="B26" s="262"/>
      <c r="C26" s="262"/>
      <c r="D26" s="262"/>
      <c r="E26" s="262"/>
      <c r="F26" s="262"/>
      <c r="G26" s="262"/>
      <c r="H26" s="262"/>
    </row>
    <row r="27" spans="1:12" s="27" customFormat="1">
      <c r="A27" s="263"/>
      <c r="B27" s="263"/>
      <c r="C27" s="263"/>
      <c r="D27" s="263"/>
      <c r="E27" s="263"/>
      <c r="F27" s="263"/>
      <c r="G27" s="263"/>
      <c r="H27" s="263"/>
    </row>
    <row r="28" spans="1:12" s="27" customFormat="1">
      <c r="A28" s="281"/>
      <c r="B28" s="281"/>
      <c r="C28" s="281"/>
      <c r="D28" s="51"/>
      <c r="E28" s="50"/>
      <c r="F28" s="281"/>
      <c r="G28" s="281"/>
      <c r="H28" s="281"/>
    </row>
    <row r="29" spans="1:12" s="27" customFormat="1">
      <c r="A29" s="36"/>
      <c r="B29" s="208"/>
      <c r="D29" s="252"/>
      <c r="E29" s="252"/>
      <c r="F29" s="3"/>
      <c r="G29" s="42"/>
      <c r="H29" s="42"/>
    </row>
    <row r="30" spans="1:12" s="27" customFormat="1">
      <c r="A30" s="36"/>
      <c r="B30" s="207"/>
      <c r="D30" s="253"/>
      <c r="E30" s="253"/>
      <c r="F30" s="44"/>
      <c r="G30" s="45"/>
      <c r="H30" s="45"/>
    </row>
    <row r="31" spans="1:12" s="27" customFormat="1">
      <c r="B31" s="208"/>
      <c r="C31" s="46"/>
      <c r="D31" s="44"/>
      <c r="E31" s="208"/>
      <c r="F31" s="44"/>
      <c r="G31" s="45"/>
      <c r="H31" s="45"/>
    </row>
    <row r="32" spans="1:12" s="27" customFormat="1">
      <c r="B32" s="216"/>
      <c r="C32" s="3"/>
      <c r="D32" s="3"/>
      <c r="F32" s="220"/>
      <c r="G32" s="109"/>
      <c r="H32" s="3"/>
    </row>
    <row r="33" spans="1:11" s="27" customFormat="1">
      <c r="B33" s="217"/>
      <c r="C33" s="47"/>
      <c r="D33" s="47"/>
      <c r="F33" s="43"/>
      <c r="G33" s="43"/>
      <c r="H33" s="42"/>
    </row>
    <row r="34" spans="1:11" s="27" customFormat="1">
      <c r="B34" s="217"/>
      <c r="C34" s="47"/>
      <c r="D34" s="47"/>
      <c r="F34" s="208"/>
      <c r="G34" s="208"/>
      <c r="H34" s="42"/>
    </row>
    <row r="35" spans="1:11" s="27" customFormat="1">
      <c r="B35" s="216"/>
      <c r="C35" s="3"/>
      <c r="D35" s="3"/>
      <c r="F35" s="109"/>
      <c r="G35" s="109"/>
      <c r="H35" s="3"/>
    </row>
    <row r="36" spans="1:11" s="27" customFormat="1">
      <c r="A36" s="36"/>
      <c r="B36" s="219"/>
      <c r="C36" s="47"/>
      <c r="D36" s="47"/>
      <c r="F36" s="215"/>
      <c r="G36" s="43"/>
      <c r="H36" s="209"/>
    </row>
    <row r="37" spans="1:11" s="27" customFormat="1">
      <c r="A37" s="36"/>
      <c r="B37" s="218"/>
      <c r="C37" s="51"/>
      <c r="D37" s="51"/>
      <c r="E37" s="50"/>
      <c r="F37" s="50"/>
      <c r="G37" s="45"/>
      <c r="H37" s="45"/>
    </row>
    <row r="38" spans="1:11" s="27" customFormat="1">
      <c r="B38" s="216"/>
      <c r="C38" s="3"/>
      <c r="D38" s="3"/>
      <c r="F38" s="109"/>
      <c r="G38" s="109"/>
      <c r="H38" s="3"/>
    </row>
    <row r="39" spans="1:11" s="27" customFormat="1">
      <c r="A39" s="36"/>
      <c r="B39" s="219"/>
      <c r="C39" s="110"/>
      <c r="D39" s="47"/>
      <c r="F39" s="215"/>
      <c r="G39" s="43"/>
      <c r="H39" s="218"/>
    </row>
    <row r="40" spans="1:11" s="27" customFormat="1">
      <c r="A40" s="36"/>
      <c r="B40" s="36"/>
      <c r="C40" s="50"/>
      <c r="D40" s="51"/>
      <c r="E40" s="50"/>
      <c r="F40" s="50"/>
      <c r="G40" s="45"/>
      <c r="H40" s="45"/>
    </row>
    <row r="41" spans="1:11" s="3" customFormat="1">
      <c r="A41" s="42"/>
      <c r="B41" s="216"/>
      <c r="D41" s="42"/>
      <c r="E41" s="42"/>
      <c r="F41" s="50"/>
      <c r="G41" s="45"/>
      <c r="H41" s="45"/>
    </row>
    <row r="42" spans="1:11" s="3" customFormat="1" ht="29.25" customHeight="1">
      <c r="A42" s="42"/>
      <c r="B42" s="219"/>
      <c r="C42" s="110"/>
      <c r="D42" s="42"/>
      <c r="E42" s="42"/>
      <c r="F42" s="42"/>
      <c r="G42" s="102"/>
      <c r="H42" s="102"/>
    </row>
    <row r="43" spans="1:11" s="3" customFormat="1">
      <c r="A43" s="42"/>
      <c r="B43" s="42"/>
      <c r="C43" s="42"/>
      <c r="D43" s="42"/>
      <c r="E43" s="42"/>
      <c r="F43" s="42"/>
      <c r="G43" s="42"/>
      <c r="H43" s="42"/>
      <c r="K43" s="103"/>
    </row>
    <row r="44" spans="1:11" s="3" customFormat="1" ht="36.75" customHeight="1">
      <c r="A44" s="281"/>
      <c r="B44" s="281"/>
      <c r="C44" s="281"/>
      <c r="D44" s="42"/>
      <c r="E44" s="42"/>
      <c r="F44" s="42"/>
      <c r="G44" s="42"/>
      <c r="H44" s="42"/>
    </row>
    <row r="45" spans="1:11" s="3" customFormat="1" ht="29.25" customHeight="1">
      <c r="A45" s="281"/>
      <c r="B45" s="281"/>
      <c r="C45" s="281"/>
      <c r="D45" s="42"/>
      <c r="E45" s="42"/>
      <c r="F45" s="42"/>
      <c r="G45" s="102"/>
      <c r="H45" s="102"/>
    </row>
    <row r="46" spans="1:11" s="3" customFormat="1" ht="14.25" customHeight="1">
      <c r="A46" s="36"/>
      <c r="B46" s="102"/>
      <c r="C46" s="102"/>
      <c r="D46" s="42"/>
      <c r="E46" s="42"/>
      <c r="F46" s="42"/>
      <c r="G46" s="42"/>
      <c r="H46" s="42"/>
    </row>
    <row r="47" spans="1:11" s="3" customFormat="1" ht="36.75" customHeight="1">
      <c r="A47" s="281"/>
      <c r="B47" s="281"/>
      <c r="C47" s="281"/>
      <c r="D47" s="42"/>
      <c r="E47" s="42"/>
      <c r="F47" s="42"/>
      <c r="G47" s="42"/>
      <c r="H47" s="42"/>
    </row>
    <row r="48" spans="1:11" s="3" customFormat="1" ht="29.25" customHeight="1">
      <c r="A48" s="281"/>
      <c r="B48" s="281"/>
      <c r="C48" s="281"/>
      <c r="D48" s="42"/>
      <c r="E48" s="42"/>
      <c r="F48" s="42"/>
      <c r="G48" s="102"/>
      <c r="H48" s="102"/>
    </row>
    <row r="49" spans="1:8" s="3" customFormat="1" ht="14.25" customHeight="1">
      <c r="A49" s="36"/>
      <c r="B49" s="36"/>
      <c r="C49" s="50"/>
      <c r="D49" s="42"/>
      <c r="E49" s="42"/>
      <c r="F49" s="42"/>
      <c r="G49" s="42"/>
      <c r="H49" s="42"/>
    </row>
    <row r="50" spans="1:8" s="3" customFormat="1" ht="36.75" customHeight="1">
      <c r="A50" s="281"/>
      <c r="B50" s="281"/>
      <c r="C50" s="281"/>
      <c r="D50" s="42"/>
      <c r="E50" s="42"/>
      <c r="F50" s="42"/>
      <c r="G50" s="42"/>
      <c r="H50" s="42"/>
    </row>
    <row r="51" spans="1:8" s="3" customFormat="1" ht="29.25" customHeight="1">
      <c r="A51" s="281"/>
      <c r="B51" s="281"/>
      <c r="C51" s="281"/>
      <c r="D51" s="42"/>
      <c r="E51" s="42"/>
      <c r="F51" s="42"/>
      <c r="G51" s="102"/>
      <c r="H51" s="102"/>
    </row>
    <row r="52" spans="1:8" s="3" customFormat="1">
      <c r="A52" s="49"/>
      <c r="B52" s="49"/>
      <c r="C52" s="49"/>
      <c r="D52" s="42"/>
      <c r="E52" s="42"/>
      <c r="F52" s="42"/>
      <c r="G52" s="42"/>
      <c r="H52" s="42"/>
    </row>
    <row r="53" spans="1:8" s="3" customFormat="1">
      <c r="A53" s="36"/>
      <c r="B53" s="49"/>
      <c r="C53" s="50"/>
      <c r="D53" s="42"/>
      <c r="E53" s="42"/>
      <c r="F53" s="42"/>
      <c r="G53" s="42"/>
      <c r="H53" s="42"/>
    </row>
    <row r="54" spans="1:8">
      <c r="F54" s="42"/>
      <c r="G54" s="42"/>
      <c r="H54" s="42"/>
    </row>
  </sheetData>
  <mergeCells count="22">
    <mergeCell ref="A51:C51"/>
    <mergeCell ref="A44:C44"/>
    <mergeCell ref="A45:C45"/>
    <mergeCell ref="A47:C47"/>
    <mergeCell ref="A48:C48"/>
    <mergeCell ref="A28:C28"/>
    <mergeCell ref="F28:H28"/>
    <mergeCell ref="D29:E29"/>
    <mergeCell ref="D30:E30"/>
    <mergeCell ref="A50:C50"/>
    <mergeCell ref="A19:A21"/>
    <mergeCell ref="B19:F19"/>
    <mergeCell ref="C21:H21"/>
    <mergeCell ref="A26:H26"/>
    <mergeCell ref="A27:H27"/>
    <mergeCell ref="A1:H1"/>
    <mergeCell ref="A2:H2"/>
    <mergeCell ref="C10:D10"/>
    <mergeCell ref="A11:A12"/>
    <mergeCell ref="B11:B12"/>
    <mergeCell ref="F11:F12"/>
    <mergeCell ref="H11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blackAndWhite="1" r:id="rId1"/>
  <headerFooter>
    <oddHeader xml:space="preserve">&amp;Rแบบ ปร. 5 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3"/>
  <sheetViews>
    <sheetView view="pageBreakPreview" zoomScale="85" zoomScaleNormal="55" zoomScaleSheetLayoutView="85" workbookViewId="0">
      <selection activeCell="B7" sqref="B7"/>
    </sheetView>
  </sheetViews>
  <sheetFormatPr defaultRowHeight="24.75"/>
  <cols>
    <col min="1" max="1" width="6.5703125" style="36" customWidth="1"/>
    <col min="2" max="2" width="37.5703125" style="36" customWidth="1"/>
    <col min="3" max="3" width="26.140625" style="68" customWidth="1"/>
    <col min="4" max="4" width="20.28515625" style="36" customWidth="1"/>
    <col min="5" max="5" width="28" style="68" customWidth="1"/>
    <col min="6" max="6" width="23.5703125" style="36" customWidth="1"/>
    <col min="7" max="7" width="9.140625" style="36"/>
    <col min="8" max="8" width="10.5703125" style="36" bestFit="1" customWidth="1"/>
    <col min="9" max="9" width="39.42578125" style="36" customWidth="1"/>
    <col min="10" max="10" width="11.85546875" style="36" customWidth="1"/>
    <col min="11" max="16384" width="9.140625" style="36"/>
  </cols>
  <sheetData>
    <row r="1" spans="1:11" ht="54" customHeight="1">
      <c r="A1" s="262"/>
      <c r="B1" s="262"/>
      <c r="C1" s="262"/>
      <c r="D1" s="262"/>
      <c r="E1" s="262"/>
      <c r="F1" s="262"/>
    </row>
    <row r="2" spans="1:11" ht="25.5" thickBot="1">
      <c r="A2" s="264" t="s">
        <v>609</v>
      </c>
      <c r="B2" s="264"/>
      <c r="C2" s="264"/>
      <c r="D2" s="264"/>
      <c r="E2" s="264"/>
      <c r="F2" s="264"/>
    </row>
    <row r="3" spans="1:11" ht="21" customHeight="1">
      <c r="A3" s="54"/>
      <c r="B3" s="8" t="str">
        <f>แบบปร.4.1C!A3</f>
        <v>โครงการ : ปรับปรุงอาคารเรียนรวม C ห้องพักอาจารย์ภาควิชาการศึกษาพิเศษและภาควิชาหลักสูตรและการสอน ณ ศูนย์แม่ริม</v>
      </c>
      <c r="C3" s="56"/>
      <c r="D3" s="57"/>
      <c r="E3" s="56"/>
      <c r="F3" s="57"/>
    </row>
    <row r="4" spans="1:11" ht="21" customHeight="1">
      <c r="A4" s="54"/>
      <c r="B4" s="8" t="s">
        <v>542</v>
      </c>
      <c r="C4" s="59"/>
      <c r="D4" s="60"/>
      <c r="E4" s="59"/>
      <c r="F4" s="60"/>
    </row>
    <row r="5" spans="1:11" ht="21" customHeight="1">
      <c r="A5" s="54"/>
      <c r="B5" s="229" t="s">
        <v>542</v>
      </c>
      <c r="C5" s="59"/>
      <c r="D5" s="60"/>
      <c r="E5" s="59"/>
      <c r="F5" s="60"/>
    </row>
    <row r="6" spans="1:11" ht="21" customHeight="1">
      <c r="A6" s="54"/>
      <c r="B6" s="229" t="s">
        <v>540</v>
      </c>
      <c r="C6" s="59"/>
      <c r="D6" s="60"/>
      <c r="E6" s="59"/>
      <c r="F6" s="60"/>
    </row>
    <row r="7" spans="1:11" ht="21" customHeight="1">
      <c r="A7" s="54"/>
      <c r="B7" s="229" t="s">
        <v>727</v>
      </c>
      <c r="C7" s="59"/>
      <c r="D7" s="60"/>
      <c r="E7" s="59"/>
      <c r="F7" s="60"/>
    </row>
    <row r="8" spans="1:11" ht="21" customHeight="1">
      <c r="A8" s="54"/>
      <c r="B8" s="229" t="s">
        <v>598</v>
      </c>
      <c r="C8" s="59"/>
      <c r="D8" s="60"/>
      <c r="E8" s="59"/>
      <c r="F8" s="60"/>
    </row>
    <row r="9" spans="1:11" ht="21" customHeight="1">
      <c r="A9" s="54"/>
      <c r="B9" s="8" t="s">
        <v>601</v>
      </c>
      <c r="C9" s="61">
        <v>5</v>
      </c>
      <c r="D9" s="60" t="s">
        <v>103</v>
      </c>
      <c r="E9" s="59"/>
      <c r="F9" s="60"/>
    </row>
    <row r="10" spans="1:11" ht="21" customHeight="1">
      <c r="A10" s="54"/>
      <c r="B10" s="8" t="s">
        <v>602</v>
      </c>
      <c r="C10" s="105"/>
      <c r="D10" s="60"/>
      <c r="E10" s="59"/>
      <c r="F10" s="60" t="s">
        <v>543</v>
      </c>
    </row>
    <row r="11" spans="1:11" s="10" customFormat="1">
      <c r="A11" s="266" t="s">
        <v>91</v>
      </c>
      <c r="B11" s="282" t="s">
        <v>0</v>
      </c>
      <c r="C11" s="62" t="s">
        <v>34</v>
      </c>
      <c r="D11" s="270" t="s">
        <v>606</v>
      </c>
      <c r="E11" s="62" t="s">
        <v>17</v>
      </c>
      <c r="F11" s="268" t="s">
        <v>12</v>
      </c>
    </row>
    <row r="12" spans="1:11" s="10" customFormat="1" ht="32.25" customHeight="1">
      <c r="A12" s="267"/>
      <c r="B12" s="283"/>
      <c r="C12" s="63" t="s">
        <v>605</v>
      </c>
      <c r="D12" s="271"/>
      <c r="E12" s="63" t="s">
        <v>605</v>
      </c>
      <c r="F12" s="269"/>
      <c r="H12" s="64"/>
      <c r="I12" s="64"/>
      <c r="J12" s="64"/>
      <c r="K12" s="64"/>
    </row>
    <row r="13" spans="1:11">
      <c r="A13" s="65"/>
      <c r="B13" s="213" t="s">
        <v>613</v>
      </c>
      <c r="C13" s="67"/>
      <c r="D13" s="65"/>
      <c r="E13" s="67"/>
      <c r="F13" s="65"/>
      <c r="J13" s="68"/>
    </row>
    <row r="14" spans="1:11" s="74" customFormat="1">
      <c r="A14" s="69">
        <v>1</v>
      </c>
      <c r="B14" s="106" t="s">
        <v>614</v>
      </c>
      <c r="C14" s="71"/>
      <c r="D14" s="107"/>
      <c r="E14" s="71"/>
      <c r="F14" s="73"/>
      <c r="I14" s="36"/>
      <c r="J14" s="75"/>
    </row>
    <row r="15" spans="1:11">
      <c r="A15" s="76"/>
      <c r="B15" s="77"/>
      <c r="C15" s="78"/>
      <c r="D15" s="79"/>
      <c r="E15" s="71"/>
      <c r="F15" s="80"/>
      <c r="J15" s="68"/>
    </row>
    <row r="16" spans="1:11">
      <c r="A16" s="81"/>
      <c r="B16" s="77"/>
      <c r="C16" s="78"/>
      <c r="D16" s="79"/>
      <c r="E16" s="71"/>
      <c r="F16" s="80"/>
      <c r="J16" s="68"/>
    </row>
    <row r="17" spans="1:10">
      <c r="A17" s="76"/>
      <c r="B17" s="77"/>
      <c r="C17" s="78"/>
      <c r="D17" s="79"/>
      <c r="E17" s="71"/>
      <c r="F17" s="80"/>
      <c r="J17" s="68"/>
    </row>
    <row r="18" spans="1:10">
      <c r="A18" s="81"/>
      <c r="B18" s="77"/>
      <c r="C18" s="78"/>
      <c r="D18" s="79"/>
      <c r="E18" s="71"/>
      <c r="F18" s="76"/>
    </row>
    <row r="19" spans="1:10">
      <c r="A19" s="82"/>
      <c r="B19" s="83"/>
      <c r="C19" s="84"/>
      <c r="D19" s="85"/>
      <c r="E19" s="86"/>
      <c r="F19" s="87"/>
    </row>
    <row r="20" spans="1:10">
      <c r="A20" s="272"/>
      <c r="B20" s="275"/>
      <c r="C20" s="276"/>
      <c r="D20" s="277"/>
      <c r="E20" s="88"/>
      <c r="F20" s="89"/>
      <c r="I20" s="90"/>
    </row>
    <row r="21" spans="1:10">
      <c r="A21" s="273" t="s">
        <v>19</v>
      </c>
      <c r="B21" s="91" t="s">
        <v>610</v>
      </c>
      <c r="C21" s="92"/>
      <c r="D21" s="92"/>
      <c r="E21" s="93"/>
      <c r="F21" s="94"/>
      <c r="I21" s="90"/>
    </row>
    <row r="22" spans="1:10">
      <c r="A22" s="274"/>
      <c r="B22" s="95" t="s">
        <v>37</v>
      </c>
      <c r="C22" s="279"/>
      <c r="D22" s="279"/>
      <c r="E22" s="279"/>
      <c r="F22" s="280"/>
    </row>
    <row r="23" spans="1:10" ht="9" customHeight="1">
      <c r="A23" s="96"/>
      <c r="B23" s="96" t="s">
        <v>20</v>
      </c>
      <c r="C23" s="97" t="str">
        <f>BAHTTEXT(E22)</f>
        <v>ศูนย์บาทถ้วน</v>
      </c>
      <c r="D23" s="96"/>
      <c r="E23" s="97"/>
      <c r="F23" s="96"/>
    </row>
    <row r="24" spans="1:10" s="27" customFormat="1" ht="23.25" customHeight="1">
      <c r="A24" s="36"/>
      <c r="B24" s="36"/>
      <c r="C24" s="50"/>
      <c r="D24" s="50"/>
      <c r="E24" s="104"/>
      <c r="F24" s="104"/>
    </row>
    <row r="25" spans="1:10" s="27" customFormat="1">
      <c r="A25" s="262"/>
      <c r="B25" s="262"/>
      <c r="C25" s="262"/>
      <c r="D25" s="262"/>
      <c r="E25" s="262"/>
      <c r="F25" s="262"/>
      <c r="G25" s="108"/>
      <c r="H25" s="108"/>
    </row>
    <row r="26" spans="1:10" s="27" customFormat="1">
      <c r="A26" s="262"/>
      <c r="B26" s="262"/>
      <c r="C26" s="262"/>
      <c r="D26" s="262"/>
      <c r="E26" s="262"/>
      <c r="F26" s="262"/>
      <c r="G26" s="42"/>
      <c r="H26" s="42"/>
    </row>
    <row r="27" spans="1:10" s="27" customFormat="1">
      <c r="A27" s="263"/>
      <c r="B27" s="263"/>
      <c r="C27" s="263"/>
      <c r="D27" s="263"/>
      <c r="E27" s="263"/>
      <c r="F27" s="263"/>
      <c r="G27" s="45"/>
      <c r="H27" s="45"/>
    </row>
    <row r="28" spans="1:10" s="27" customFormat="1">
      <c r="A28" s="42"/>
      <c r="B28" s="42"/>
      <c r="C28" s="42"/>
      <c r="D28" s="51"/>
      <c r="E28" s="50"/>
      <c r="F28" s="42"/>
      <c r="G28" s="45"/>
      <c r="H28" s="45"/>
    </row>
    <row r="29" spans="1:10" s="27" customFormat="1">
      <c r="A29" s="36"/>
      <c r="B29" s="208"/>
      <c r="C29" s="109"/>
      <c r="D29" s="3"/>
      <c r="E29" s="109"/>
      <c r="F29" s="3"/>
      <c r="G29" s="109"/>
      <c r="H29" s="3"/>
    </row>
    <row r="30" spans="1:10" s="27" customFormat="1">
      <c r="A30" s="36"/>
      <c r="B30" s="207"/>
      <c r="C30" s="43"/>
      <c r="D30" s="43"/>
      <c r="E30" s="43"/>
      <c r="F30" s="44"/>
      <c r="G30" s="110"/>
      <c r="H30" s="42"/>
    </row>
    <row r="31" spans="1:10" s="27" customFormat="1">
      <c r="B31" s="208"/>
      <c r="C31" s="46"/>
      <c r="D31" s="44"/>
      <c r="E31" s="208"/>
      <c r="F31" s="44"/>
      <c r="G31" s="41"/>
      <c r="H31" s="42"/>
    </row>
    <row r="32" spans="1:10" s="27" customFormat="1">
      <c r="B32" s="109"/>
      <c r="C32" s="3"/>
      <c r="E32" s="109"/>
      <c r="F32" s="3"/>
      <c r="G32" s="109"/>
      <c r="H32" s="3"/>
    </row>
    <row r="33" spans="1:9" s="27" customFormat="1">
      <c r="B33" s="251"/>
      <c r="C33" s="251"/>
      <c r="E33" s="43"/>
      <c r="G33" s="43"/>
      <c r="H33" s="49"/>
    </row>
    <row r="34" spans="1:9" s="27" customFormat="1">
      <c r="B34" s="208"/>
      <c r="C34" s="47"/>
      <c r="F34" s="208"/>
      <c r="G34" s="45"/>
      <c r="H34" s="45"/>
    </row>
    <row r="35" spans="1:9" s="27" customFormat="1">
      <c r="B35" s="109"/>
      <c r="C35" s="3"/>
      <c r="E35" s="109"/>
      <c r="F35" s="3"/>
      <c r="G35" s="109"/>
      <c r="H35" s="3"/>
    </row>
    <row r="36" spans="1:9" s="27" customFormat="1">
      <c r="A36" s="36"/>
      <c r="B36" s="110"/>
      <c r="C36" s="43"/>
      <c r="D36" s="47"/>
      <c r="E36" s="43"/>
      <c r="F36" s="43"/>
      <c r="G36" s="43"/>
      <c r="H36" s="49"/>
    </row>
    <row r="37" spans="1:9" s="27" customFormat="1">
      <c r="A37" s="36"/>
      <c r="B37" s="110"/>
      <c r="C37" s="43"/>
      <c r="D37" s="47"/>
      <c r="E37" s="43"/>
      <c r="F37" s="43"/>
      <c r="G37" s="43"/>
      <c r="H37" s="214"/>
    </row>
    <row r="38" spans="1:9" s="27" customFormat="1">
      <c r="A38" s="36"/>
      <c r="B38" s="109"/>
      <c r="C38" s="3"/>
      <c r="D38" s="47"/>
      <c r="E38" s="109"/>
      <c r="F38" s="3"/>
      <c r="G38" s="43"/>
      <c r="H38" s="214"/>
    </row>
    <row r="39" spans="1:9" s="27" customFormat="1">
      <c r="A39" s="36"/>
      <c r="B39" s="110"/>
      <c r="C39" s="43"/>
      <c r="D39" s="50"/>
      <c r="E39" s="110"/>
      <c r="F39" s="43"/>
      <c r="G39" s="45"/>
      <c r="H39" s="45"/>
    </row>
    <row r="40" spans="1:9" s="3" customFormat="1">
      <c r="A40" s="42"/>
      <c r="B40" s="42"/>
      <c r="C40" s="42"/>
      <c r="D40" s="50"/>
      <c r="E40" s="45"/>
      <c r="F40" s="45"/>
    </row>
    <row r="41" spans="1:9" s="3" customFormat="1">
      <c r="A41" s="42"/>
      <c r="B41" s="109"/>
      <c r="D41" s="42"/>
      <c r="E41" s="102"/>
      <c r="F41" s="102"/>
    </row>
    <row r="42" spans="1:9" s="3" customFormat="1">
      <c r="A42" s="42"/>
      <c r="B42" s="219"/>
      <c r="C42" s="43"/>
      <c r="D42" s="42"/>
      <c r="E42" s="42"/>
      <c r="F42" s="42"/>
      <c r="I42" s="103"/>
    </row>
    <row r="43" spans="1:9" s="3" customFormat="1">
      <c r="A43" s="42"/>
      <c r="B43" s="42"/>
      <c r="C43" s="42"/>
      <c r="D43" s="42"/>
      <c r="E43" s="42"/>
      <c r="F43" s="42"/>
    </row>
    <row r="44" spans="1:9" s="3" customFormat="1" ht="29.25" customHeight="1">
      <c r="A44" s="281"/>
      <c r="B44" s="281"/>
      <c r="C44" s="42"/>
      <c r="D44" s="42"/>
      <c r="E44" s="102"/>
      <c r="F44" s="102"/>
    </row>
    <row r="45" spans="1:9" s="3" customFormat="1" ht="14.25" customHeight="1">
      <c r="A45" s="36"/>
      <c r="B45" s="102"/>
      <c r="C45" s="42"/>
      <c r="D45" s="42"/>
      <c r="E45" s="42"/>
      <c r="F45" s="42"/>
    </row>
    <row r="46" spans="1:9" s="3" customFormat="1" ht="36.75" customHeight="1">
      <c r="A46" s="281"/>
      <c r="B46" s="281"/>
      <c r="C46" s="42"/>
      <c r="D46" s="42"/>
      <c r="E46" s="42"/>
      <c r="F46" s="42"/>
    </row>
    <row r="47" spans="1:9" s="3" customFormat="1" ht="29.25" customHeight="1">
      <c r="A47" s="281"/>
      <c r="B47" s="281"/>
      <c r="C47" s="42"/>
      <c r="D47" s="42"/>
      <c r="E47" s="102"/>
      <c r="F47" s="102"/>
    </row>
    <row r="48" spans="1:9" s="3" customFormat="1" ht="14.25" customHeight="1">
      <c r="A48" s="36"/>
      <c r="B48" s="36"/>
      <c r="C48" s="42"/>
      <c r="D48" s="42"/>
      <c r="E48" s="42"/>
      <c r="F48" s="42"/>
    </row>
    <row r="49" spans="1:6" s="3" customFormat="1" ht="36.75" customHeight="1">
      <c r="A49" s="281"/>
      <c r="B49" s="281"/>
      <c r="C49" s="42"/>
      <c r="D49" s="42"/>
      <c r="E49" s="42"/>
      <c r="F49" s="42"/>
    </row>
    <row r="50" spans="1:6" s="3" customFormat="1" ht="29.25" customHeight="1">
      <c r="A50" s="281"/>
      <c r="B50" s="281"/>
      <c r="C50" s="42"/>
      <c r="D50" s="42"/>
      <c r="E50" s="102"/>
      <c r="F50" s="102"/>
    </row>
    <row r="51" spans="1:6" s="3" customFormat="1">
      <c r="A51" s="49"/>
      <c r="B51" s="49"/>
      <c r="C51" s="42"/>
      <c r="D51" s="42"/>
      <c r="E51" s="42"/>
      <c r="F51" s="42"/>
    </row>
    <row r="52" spans="1:6" s="3" customFormat="1">
      <c r="A52" s="36"/>
      <c r="B52" s="49"/>
      <c r="C52" s="42"/>
      <c r="D52" s="42"/>
      <c r="E52" s="42"/>
      <c r="F52" s="42"/>
    </row>
    <row r="53" spans="1:6">
      <c r="D53" s="42"/>
      <c r="E53" s="42"/>
      <c r="F53" s="42"/>
    </row>
  </sheetData>
  <mergeCells count="18">
    <mergeCell ref="A49:B49"/>
    <mergeCell ref="A47:B47"/>
    <mergeCell ref="A50:B50"/>
    <mergeCell ref="C22:F22"/>
    <mergeCell ref="A20:A22"/>
    <mergeCell ref="B20:D20"/>
    <mergeCell ref="A25:F25"/>
    <mergeCell ref="A44:B44"/>
    <mergeCell ref="A26:F26"/>
    <mergeCell ref="A27:F27"/>
    <mergeCell ref="B33:C33"/>
    <mergeCell ref="A46:B46"/>
    <mergeCell ref="A1:F1"/>
    <mergeCell ref="A2:F2"/>
    <mergeCell ref="A11:A12"/>
    <mergeCell ref="B11:B12"/>
    <mergeCell ref="D11:D12"/>
    <mergeCell ref="F11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blackAndWhite="1" r:id="rId1"/>
  <headerFooter>
    <oddHeader xml:space="preserve">&amp;Rแบบ ปร. 5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6"/>
  <sheetViews>
    <sheetView showGridLines="0" view="pageBreakPreview" topLeftCell="A49" zoomScale="70" zoomScaleNormal="55" zoomScaleSheetLayoutView="70" zoomScalePageLayoutView="30" workbookViewId="0">
      <selection activeCell="O6" sqref="O6:P6"/>
    </sheetView>
  </sheetViews>
  <sheetFormatPr defaultRowHeight="24.95" customHeight="1"/>
  <cols>
    <col min="1" max="1" width="6.140625" style="154" customWidth="1"/>
    <col min="2" max="2" width="5" style="178" customWidth="1"/>
    <col min="3" max="3" width="90.85546875" style="123" bestFit="1" customWidth="1"/>
    <col min="4" max="4" width="7.42578125" style="179" hidden="1" customWidth="1"/>
    <col min="5" max="5" width="6.7109375" style="179" hidden="1" customWidth="1"/>
    <col min="6" max="6" width="9.5703125" style="179" hidden="1" customWidth="1"/>
    <col min="7" max="7" width="9" style="180" hidden="1" customWidth="1"/>
    <col min="8" max="8" width="9.7109375" style="179" hidden="1" customWidth="1"/>
    <col min="9" max="9" width="9.28515625" style="179" hidden="1" customWidth="1"/>
    <col min="10" max="10" width="10.28515625" style="154" bestFit="1" customWidth="1"/>
    <col min="11" max="11" width="9.42578125" style="181" bestFit="1" customWidth="1"/>
    <col min="12" max="12" width="11.28515625" style="154" bestFit="1" customWidth="1"/>
    <col min="13" max="13" width="13.5703125" style="182" bestFit="1" customWidth="1"/>
    <col min="14" max="14" width="12.85546875" style="182" customWidth="1"/>
    <col min="15" max="15" width="16.85546875" style="154" customWidth="1"/>
    <col min="16" max="16" width="17.28515625" style="182" bestFit="1" customWidth="1"/>
    <col min="17" max="17" width="21.5703125" style="154" customWidth="1"/>
    <col min="18" max="18" width="12.28515625" style="154" customWidth="1"/>
    <col min="19" max="16384" width="9.140625" style="154"/>
  </cols>
  <sheetData>
    <row r="1" spans="1:18" s="111" customFormat="1" ht="23.25" thickBot="1">
      <c r="A1" s="284" t="s">
        <v>608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8" s="111" customFormat="1" ht="22.5" customHeight="1">
      <c r="A2" s="112" t="s">
        <v>539</v>
      </c>
      <c r="B2" s="113"/>
      <c r="C2" s="114"/>
      <c r="D2" s="112"/>
      <c r="E2" s="112"/>
      <c r="F2" s="112"/>
      <c r="G2" s="112"/>
      <c r="H2" s="112"/>
      <c r="I2" s="112"/>
      <c r="J2" s="115"/>
      <c r="K2" s="116"/>
      <c r="L2" s="116"/>
      <c r="N2" s="116"/>
      <c r="O2" s="114"/>
      <c r="P2" s="114"/>
      <c r="Q2" s="117"/>
    </row>
    <row r="3" spans="1:18" s="111" customFormat="1" ht="22.5">
      <c r="A3" s="115" t="s">
        <v>715</v>
      </c>
      <c r="B3" s="118"/>
      <c r="C3" s="119"/>
      <c r="D3" s="115"/>
      <c r="E3" s="115"/>
      <c r="F3" s="115"/>
      <c r="G3" s="115"/>
      <c r="H3" s="115"/>
      <c r="I3" s="120"/>
      <c r="J3" s="115"/>
      <c r="K3" s="121"/>
      <c r="L3" s="123"/>
      <c r="M3" s="122"/>
      <c r="N3" s="123"/>
      <c r="O3" s="124"/>
      <c r="P3" s="123"/>
      <c r="Q3" s="125"/>
    </row>
    <row r="4" spans="1:18" s="111" customFormat="1" ht="22.5">
      <c r="A4" s="115" t="s">
        <v>540</v>
      </c>
      <c r="B4" s="118"/>
      <c r="C4" s="119"/>
      <c r="D4" s="115"/>
      <c r="E4" s="115"/>
      <c r="F4" s="115"/>
      <c r="G4" s="115"/>
      <c r="H4" s="115"/>
      <c r="I4" s="120"/>
      <c r="K4" s="121"/>
      <c r="L4" s="123"/>
      <c r="M4" s="122"/>
      <c r="N4" s="123"/>
      <c r="O4" s="124"/>
      <c r="P4" s="123"/>
      <c r="Q4" s="125"/>
    </row>
    <row r="5" spans="1:18" s="111" customFormat="1" ht="22.5">
      <c r="A5" s="115" t="s">
        <v>598</v>
      </c>
      <c r="B5" s="118"/>
      <c r="C5" s="119"/>
      <c r="D5" s="115"/>
      <c r="E5" s="115"/>
      <c r="F5" s="115"/>
      <c r="G5" s="115"/>
      <c r="H5" s="115"/>
      <c r="I5" s="120"/>
      <c r="J5" s="115"/>
      <c r="K5" s="121"/>
      <c r="L5" s="123"/>
      <c r="M5" s="122"/>
      <c r="N5" s="123"/>
      <c r="O5" s="124"/>
      <c r="P5" s="123"/>
      <c r="Q5" s="125"/>
    </row>
    <row r="6" spans="1:18" s="111" customFormat="1" ht="22.5">
      <c r="A6" s="126" t="s">
        <v>725</v>
      </c>
      <c r="B6" s="127"/>
      <c r="C6" s="128"/>
      <c r="D6" s="126"/>
      <c r="E6" s="126"/>
      <c r="F6" s="126"/>
      <c r="G6" s="126"/>
      <c r="H6" s="126"/>
      <c r="I6" s="126"/>
      <c r="M6" s="129"/>
      <c r="N6" s="130" t="s">
        <v>541</v>
      </c>
      <c r="O6" s="285"/>
      <c r="P6" s="285"/>
      <c r="Q6" s="131" t="s">
        <v>604</v>
      </c>
    </row>
    <row r="7" spans="1:18" s="136" customFormat="1" ht="24.95" customHeight="1">
      <c r="A7" s="132" t="s">
        <v>8</v>
      </c>
      <c r="B7" s="133"/>
      <c r="C7" s="286" t="s">
        <v>0</v>
      </c>
      <c r="D7" s="288" t="s">
        <v>18</v>
      </c>
      <c r="E7" s="289"/>
      <c r="F7" s="289"/>
      <c r="G7" s="289"/>
      <c r="H7" s="290"/>
      <c r="I7" s="134"/>
      <c r="J7" s="291" t="s">
        <v>10</v>
      </c>
      <c r="K7" s="292"/>
      <c r="L7" s="291" t="s">
        <v>11</v>
      </c>
      <c r="M7" s="292"/>
      <c r="N7" s="291" t="s">
        <v>5</v>
      </c>
      <c r="O7" s="292"/>
      <c r="P7" s="135" t="s">
        <v>6</v>
      </c>
      <c r="Q7" s="293" t="s">
        <v>12</v>
      </c>
    </row>
    <row r="8" spans="1:18" s="136" customFormat="1" ht="24.95" customHeight="1">
      <c r="A8" s="137" t="s">
        <v>9</v>
      </c>
      <c r="B8" s="138"/>
      <c r="C8" s="287"/>
      <c r="D8" s="139" t="s">
        <v>13</v>
      </c>
      <c r="E8" s="139" t="s">
        <v>14</v>
      </c>
      <c r="F8" s="139" t="s">
        <v>15</v>
      </c>
      <c r="G8" s="140" t="s">
        <v>1</v>
      </c>
      <c r="H8" s="139" t="s">
        <v>10</v>
      </c>
      <c r="I8" s="139" t="s">
        <v>4</v>
      </c>
      <c r="J8" s="141" t="s">
        <v>1</v>
      </c>
      <c r="K8" s="142" t="s">
        <v>2</v>
      </c>
      <c r="L8" s="137" t="s">
        <v>3</v>
      </c>
      <c r="M8" s="135" t="s">
        <v>4</v>
      </c>
      <c r="N8" s="135" t="s">
        <v>3</v>
      </c>
      <c r="O8" s="142" t="s">
        <v>4</v>
      </c>
      <c r="P8" s="135" t="s">
        <v>7</v>
      </c>
      <c r="Q8" s="294"/>
    </row>
    <row r="9" spans="1:18" ht="24.95" customHeight="1">
      <c r="A9" s="143"/>
      <c r="B9" s="144"/>
      <c r="C9" s="145" t="s">
        <v>625</v>
      </c>
      <c r="D9" s="146"/>
      <c r="E9" s="146"/>
      <c r="F9" s="146"/>
      <c r="G9" s="147"/>
      <c r="H9" s="146"/>
      <c r="I9" s="148"/>
      <c r="J9" s="149"/>
      <c r="K9" s="149"/>
      <c r="L9" s="150"/>
      <c r="M9" s="151"/>
      <c r="N9" s="150"/>
      <c r="O9" s="151"/>
      <c r="P9" s="151"/>
      <c r="Q9" s="152"/>
      <c r="R9" s="153"/>
    </row>
    <row r="10" spans="1:18" ht="24.95" customHeight="1">
      <c r="A10" s="155"/>
      <c r="B10" s="144">
        <v>1</v>
      </c>
      <c r="C10" s="156" t="str">
        <f>C31</f>
        <v>งานรื้อถอน</v>
      </c>
      <c r="D10" s="146"/>
      <c r="E10" s="146"/>
      <c r="F10" s="146"/>
      <c r="G10" s="147"/>
      <c r="H10" s="146"/>
      <c r="I10" s="148"/>
      <c r="J10" s="149"/>
      <c r="K10" s="158" t="s">
        <v>597</v>
      </c>
      <c r="L10" s="150"/>
      <c r="M10" s="151"/>
      <c r="N10" s="150"/>
      <c r="O10" s="151"/>
      <c r="P10" s="151"/>
      <c r="Q10" s="152"/>
      <c r="R10" s="153"/>
    </row>
    <row r="11" spans="1:18" ht="24.95" customHeight="1">
      <c r="A11" s="155"/>
      <c r="B11" s="144">
        <v>2</v>
      </c>
      <c r="C11" s="156" t="str">
        <f>C53</f>
        <v>งานต่อเติมห้องพักอาจารย์คณะครุศาสตร์ อาคาร C</v>
      </c>
      <c r="D11" s="146"/>
      <c r="E11" s="146"/>
      <c r="F11" s="146"/>
      <c r="G11" s="147"/>
      <c r="H11" s="146"/>
      <c r="I11" s="148"/>
      <c r="J11" s="149"/>
      <c r="K11" s="149" t="s">
        <v>597</v>
      </c>
      <c r="L11" s="150"/>
      <c r="M11" s="151"/>
      <c r="N11" s="150"/>
      <c r="O11" s="151"/>
      <c r="P11" s="151"/>
      <c r="Q11" s="152"/>
      <c r="R11" s="153"/>
    </row>
    <row r="12" spans="1:18" ht="24.95" customHeight="1">
      <c r="A12" s="155"/>
      <c r="B12" s="144">
        <v>3</v>
      </c>
      <c r="C12" s="159" t="str">
        <f>C75</f>
        <v>งานระบบไฟฟ้า และระบบปรับอากาศ</v>
      </c>
      <c r="D12" s="146"/>
      <c r="E12" s="146"/>
      <c r="F12" s="146"/>
      <c r="G12" s="147"/>
      <c r="H12" s="146"/>
      <c r="I12" s="148"/>
      <c r="J12" s="149"/>
      <c r="K12" s="149" t="s">
        <v>597</v>
      </c>
      <c r="L12" s="150"/>
      <c r="M12" s="151"/>
      <c r="N12" s="150"/>
      <c r="O12" s="151"/>
      <c r="P12" s="151"/>
      <c r="Q12" s="152"/>
      <c r="R12" s="153"/>
    </row>
    <row r="13" spans="1:18" ht="24.95" customHeight="1">
      <c r="A13" s="155"/>
      <c r="B13" s="144">
        <v>4</v>
      </c>
      <c r="C13" s="159" t="str">
        <f>C97</f>
        <v>งานระบบสื่อสาร</v>
      </c>
      <c r="D13" s="146"/>
      <c r="E13" s="146"/>
      <c r="F13" s="146"/>
      <c r="G13" s="147"/>
      <c r="H13" s="146"/>
      <c r="I13" s="148"/>
      <c r="J13" s="149"/>
      <c r="K13" s="149" t="s">
        <v>597</v>
      </c>
      <c r="L13" s="150"/>
      <c r="M13" s="151"/>
      <c r="N13" s="151"/>
      <c r="O13" s="151"/>
      <c r="P13" s="151"/>
      <c r="Q13" s="152"/>
      <c r="R13" s="153"/>
    </row>
    <row r="14" spans="1:18" ht="24.95" customHeight="1">
      <c r="A14" s="155"/>
      <c r="B14" s="144">
        <v>5</v>
      </c>
      <c r="C14" s="159" t="str">
        <f>B124</f>
        <v>ระบบสื่อสาร LAN</v>
      </c>
      <c r="D14" s="146"/>
      <c r="E14" s="146"/>
      <c r="F14" s="146"/>
      <c r="G14" s="147"/>
      <c r="H14" s="146"/>
      <c r="I14" s="148"/>
      <c r="J14" s="149"/>
      <c r="K14" s="149" t="s">
        <v>597</v>
      </c>
      <c r="L14" s="150"/>
      <c r="M14" s="151"/>
      <c r="N14" s="151"/>
      <c r="O14" s="151"/>
      <c r="P14" s="151"/>
      <c r="Q14" s="160"/>
      <c r="R14" s="153"/>
    </row>
    <row r="15" spans="1:18" ht="24.95" customHeight="1">
      <c r="A15" s="155"/>
      <c r="B15" s="144">
        <v>6</v>
      </c>
      <c r="C15" s="159" t="str">
        <f>B146</f>
        <v>ระบบกล้องวงจรปิด</v>
      </c>
      <c r="D15" s="146"/>
      <c r="E15" s="146"/>
      <c r="F15" s="146"/>
      <c r="G15" s="147"/>
      <c r="H15" s="146"/>
      <c r="I15" s="148"/>
      <c r="J15" s="149"/>
      <c r="K15" s="149" t="s">
        <v>597</v>
      </c>
      <c r="L15" s="150"/>
      <c r="M15" s="151"/>
      <c r="N15" s="151"/>
      <c r="O15" s="151"/>
      <c r="P15" s="151"/>
      <c r="Q15" s="160"/>
      <c r="R15" s="153"/>
    </row>
    <row r="16" spans="1:18" ht="24.95" customHeight="1">
      <c r="A16" s="155"/>
      <c r="B16" s="144"/>
      <c r="C16" s="156"/>
      <c r="D16" s="146"/>
      <c r="E16" s="146"/>
      <c r="F16" s="146"/>
      <c r="G16" s="147"/>
      <c r="H16" s="146"/>
      <c r="I16" s="146"/>
      <c r="J16" s="149"/>
      <c r="K16" s="149"/>
      <c r="L16" s="150"/>
      <c r="M16" s="151"/>
      <c r="N16" s="150"/>
      <c r="O16" s="151"/>
      <c r="P16" s="151"/>
      <c r="Q16" s="160"/>
      <c r="R16" s="153"/>
    </row>
    <row r="17" spans="1:20" ht="24.95" customHeight="1">
      <c r="A17" s="155"/>
      <c r="B17" s="144"/>
      <c r="C17" s="156"/>
      <c r="D17" s="146"/>
      <c r="E17" s="146"/>
      <c r="F17" s="146"/>
      <c r="G17" s="147"/>
      <c r="H17" s="146"/>
      <c r="I17" s="146"/>
      <c r="J17" s="149"/>
      <c r="K17" s="149"/>
      <c r="L17" s="150"/>
      <c r="M17" s="151"/>
      <c r="N17" s="150"/>
      <c r="O17" s="151"/>
      <c r="P17" s="151"/>
      <c r="Q17" s="160"/>
      <c r="R17" s="153"/>
    </row>
    <row r="18" spans="1:20" ht="24.95" customHeight="1">
      <c r="A18" s="155"/>
      <c r="B18" s="144"/>
      <c r="C18" s="156"/>
      <c r="D18" s="146"/>
      <c r="E18" s="146"/>
      <c r="F18" s="146"/>
      <c r="G18" s="147"/>
      <c r="H18" s="146"/>
      <c r="I18" s="146"/>
      <c r="J18" s="149"/>
      <c r="K18" s="149"/>
      <c r="L18" s="150"/>
      <c r="M18" s="151"/>
      <c r="N18" s="150"/>
      <c r="O18" s="151"/>
      <c r="P18" s="151"/>
      <c r="Q18" s="160"/>
      <c r="R18" s="153"/>
    </row>
    <row r="19" spans="1:20" ht="24.95" customHeight="1">
      <c r="A19" s="155"/>
      <c r="B19" s="144"/>
      <c r="C19" s="156"/>
      <c r="D19" s="146"/>
      <c r="E19" s="146"/>
      <c r="F19" s="146"/>
      <c r="G19" s="147"/>
      <c r="H19" s="146"/>
      <c r="I19" s="146"/>
      <c r="J19" s="149"/>
      <c r="K19" s="149"/>
      <c r="L19" s="150"/>
      <c r="M19" s="151"/>
      <c r="N19" s="150"/>
      <c r="O19" s="151"/>
      <c r="P19" s="151"/>
      <c r="Q19" s="160"/>
      <c r="R19" s="153"/>
    </row>
    <row r="20" spans="1:20" ht="24.95" customHeight="1">
      <c r="A20" s="155"/>
      <c r="B20" s="144"/>
      <c r="C20" s="156"/>
      <c r="D20" s="146"/>
      <c r="E20" s="146"/>
      <c r="F20" s="146"/>
      <c r="G20" s="147"/>
      <c r="H20" s="146"/>
      <c r="I20" s="146"/>
      <c r="J20" s="149"/>
      <c r="K20" s="149"/>
      <c r="L20" s="150"/>
      <c r="M20" s="151"/>
      <c r="N20" s="150"/>
      <c r="O20" s="151"/>
      <c r="P20" s="151"/>
      <c r="Q20" s="160"/>
      <c r="R20" s="153"/>
    </row>
    <row r="21" spans="1:20" ht="24.95" customHeight="1">
      <c r="A21" s="155"/>
      <c r="B21" s="144"/>
      <c r="C21" s="156"/>
      <c r="D21" s="146"/>
      <c r="E21" s="146"/>
      <c r="F21" s="146"/>
      <c r="G21" s="147"/>
      <c r="H21" s="146"/>
      <c r="I21" s="146"/>
      <c r="J21" s="149"/>
      <c r="K21" s="149"/>
      <c r="L21" s="150"/>
      <c r="M21" s="151"/>
      <c r="N21" s="150"/>
      <c r="O21" s="151"/>
      <c r="P21" s="151"/>
      <c r="Q21" s="160"/>
      <c r="R21" s="153"/>
    </row>
    <row r="22" spans="1:20" ht="24.95" customHeight="1">
      <c r="A22" s="155"/>
      <c r="B22" s="144"/>
      <c r="C22" s="156"/>
      <c r="D22" s="146"/>
      <c r="E22" s="146"/>
      <c r="F22" s="146"/>
      <c r="G22" s="147"/>
      <c r="H22" s="146"/>
      <c r="I22" s="146"/>
      <c r="J22" s="149"/>
      <c r="K22" s="149"/>
      <c r="L22" s="150"/>
      <c r="M22" s="151"/>
      <c r="N22" s="150"/>
      <c r="O22" s="151"/>
      <c r="P22" s="151"/>
      <c r="Q22" s="160"/>
      <c r="R22" s="153"/>
    </row>
    <row r="23" spans="1:20" ht="24.95" customHeight="1">
      <c r="A23" s="155"/>
      <c r="B23" s="144"/>
      <c r="C23" s="156"/>
      <c r="D23" s="146"/>
      <c r="E23" s="146"/>
      <c r="F23" s="146"/>
      <c r="G23" s="147"/>
      <c r="H23" s="146"/>
      <c r="I23" s="146"/>
      <c r="J23" s="149"/>
      <c r="K23" s="149"/>
      <c r="L23" s="150"/>
      <c r="M23" s="151"/>
      <c r="N23" s="150"/>
      <c r="O23" s="151"/>
      <c r="P23" s="151"/>
      <c r="Q23" s="160"/>
      <c r="R23" s="153"/>
    </row>
    <row r="24" spans="1:20" ht="24.95" customHeight="1">
      <c r="A24" s="155"/>
      <c r="B24" s="144"/>
      <c r="C24" s="156"/>
      <c r="D24" s="146"/>
      <c r="E24" s="146"/>
      <c r="F24" s="146"/>
      <c r="G24" s="147"/>
      <c r="H24" s="146"/>
      <c r="I24" s="146"/>
      <c r="J24" s="149"/>
      <c r="K24" s="149"/>
      <c r="L24" s="150"/>
      <c r="M24" s="151"/>
      <c r="N24" s="150"/>
      <c r="O24" s="151"/>
      <c r="P24" s="151"/>
      <c r="Q24" s="160"/>
      <c r="R24" s="153"/>
    </row>
    <row r="25" spans="1:20" ht="24.95" customHeight="1">
      <c r="A25" s="155"/>
      <c r="B25" s="144"/>
      <c r="C25" s="156"/>
      <c r="D25" s="146"/>
      <c r="E25" s="146"/>
      <c r="F25" s="146"/>
      <c r="G25" s="147"/>
      <c r="H25" s="146"/>
      <c r="I25" s="146"/>
      <c r="J25" s="149"/>
      <c r="K25" s="149"/>
      <c r="L25" s="150"/>
      <c r="M25" s="151"/>
      <c r="N25" s="150"/>
      <c r="O25" s="151"/>
      <c r="P25" s="151"/>
      <c r="Q25" s="160"/>
      <c r="R25" s="153"/>
    </row>
    <row r="26" spans="1:20" ht="24.95" customHeight="1">
      <c r="A26" s="155"/>
      <c r="B26" s="144"/>
      <c r="C26" s="156"/>
      <c r="D26" s="146"/>
      <c r="E26" s="146"/>
      <c r="F26" s="146"/>
      <c r="G26" s="147"/>
      <c r="H26" s="146"/>
      <c r="I26" s="146"/>
      <c r="J26" s="149"/>
      <c r="K26" s="149"/>
      <c r="L26" s="150"/>
      <c r="M26" s="151"/>
      <c r="N26" s="150"/>
      <c r="O26" s="151"/>
      <c r="P26" s="151"/>
      <c r="Q26" s="160"/>
      <c r="R26" s="153"/>
    </row>
    <row r="27" spans="1:20" ht="24.95" customHeight="1">
      <c r="A27" s="155"/>
      <c r="B27" s="144"/>
      <c r="C27" s="156"/>
      <c r="D27" s="146"/>
      <c r="E27" s="146"/>
      <c r="F27" s="146"/>
      <c r="G27" s="147"/>
      <c r="H27" s="146"/>
      <c r="I27" s="146"/>
      <c r="J27" s="149"/>
      <c r="K27" s="149"/>
      <c r="L27" s="150"/>
      <c r="M27" s="151"/>
      <c r="N27" s="150"/>
      <c r="O27" s="151"/>
      <c r="P27" s="151"/>
      <c r="Q27" s="160"/>
      <c r="R27" s="153"/>
    </row>
    <row r="28" spans="1:20" ht="24.95" customHeight="1">
      <c r="A28" s="155"/>
      <c r="B28" s="144"/>
      <c r="C28" s="156"/>
      <c r="D28" s="146"/>
      <c r="E28" s="146"/>
      <c r="F28" s="146"/>
      <c r="G28" s="147"/>
      <c r="H28" s="146"/>
      <c r="I28" s="146"/>
      <c r="J28" s="149"/>
      <c r="K28" s="149"/>
      <c r="L28" s="150"/>
      <c r="M28" s="151"/>
      <c r="N28" s="150"/>
      <c r="O28" s="151"/>
      <c r="P28" s="151"/>
      <c r="Q28" s="160"/>
      <c r="R28" s="153"/>
    </row>
    <row r="29" spans="1:20" ht="24.95" customHeight="1">
      <c r="A29" s="183"/>
      <c r="B29" s="184"/>
      <c r="C29" s="185"/>
      <c r="D29" s="186"/>
      <c r="E29" s="186"/>
      <c r="F29" s="186"/>
      <c r="G29" s="187"/>
      <c r="H29" s="186"/>
      <c r="I29" s="186"/>
      <c r="J29" s="188"/>
      <c r="K29" s="188"/>
      <c r="L29" s="189"/>
      <c r="M29" s="190"/>
      <c r="N29" s="189"/>
      <c r="O29" s="190"/>
      <c r="P29" s="190"/>
      <c r="Q29" s="191"/>
      <c r="R29" s="153"/>
    </row>
    <row r="30" spans="1:20" ht="24.95" customHeight="1">
      <c r="A30" s="161"/>
      <c r="B30" s="162"/>
      <c r="C30" s="163" t="str">
        <f>"รวมราคา  " &amp;   A9 &amp; C9</f>
        <v>รวมราคา  ต่อเติมห้องพักอาจารย์คณะครุศาสตร์ อาคาร C</v>
      </c>
      <c r="D30" s="164"/>
      <c r="E30" s="164"/>
      <c r="F30" s="164"/>
      <c r="G30" s="165"/>
      <c r="H30" s="164"/>
      <c r="I30" s="164"/>
      <c r="J30" s="166"/>
      <c r="K30" s="166"/>
      <c r="L30" s="167"/>
      <c r="M30" s="168"/>
      <c r="N30" s="167"/>
      <c r="O30" s="168"/>
      <c r="P30" s="168"/>
      <c r="Q30" s="169"/>
      <c r="R30" s="153"/>
    </row>
    <row r="31" spans="1:20" ht="24.95" customHeight="1">
      <c r="A31" s="155">
        <v>1</v>
      </c>
      <c r="B31" s="144"/>
      <c r="C31" s="156" t="s">
        <v>550</v>
      </c>
      <c r="D31" s="146"/>
      <c r="E31" s="146"/>
      <c r="F31" s="146"/>
      <c r="G31" s="147"/>
      <c r="H31" s="146"/>
      <c r="I31" s="148"/>
      <c r="J31" s="149"/>
      <c r="K31" s="149"/>
      <c r="L31" s="150"/>
      <c r="M31" s="151"/>
      <c r="N31" s="150"/>
      <c r="O31" s="151"/>
      <c r="P31" s="151"/>
      <c r="Q31" s="152"/>
      <c r="R31" s="153"/>
    </row>
    <row r="32" spans="1:20" ht="24.95" customHeight="1">
      <c r="A32" s="155"/>
      <c r="B32" s="144">
        <v>1.1000000000000001</v>
      </c>
      <c r="C32" s="156" t="s">
        <v>627</v>
      </c>
      <c r="D32" s="146">
        <v>1</v>
      </c>
      <c r="E32" s="146">
        <v>1</v>
      </c>
      <c r="F32" s="146">
        <v>1</v>
      </c>
      <c r="G32" s="147">
        <v>3</v>
      </c>
      <c r="H32" s="146">
        <f>D32*E32*F32</f>
        <v>1</v>
      </c>
      <c r="I32" s="148">
        <f>G32*H32</f>
        <v>3</v>
      </c>
      <c r="J32" s="149"/>
      <c r="K32" s="149" t="s">
        <v>35</v>
      </c>
      <c r="L32" s="150"/>
      <c r="M32" s="151"/>
      <c r="N32" s="150"/>
      <c r="O32" s="151"/>
      <c r="P32" s="151"/>
      <c r="Q32" s="152"/>
      <c r="R32" s="153"/>
      <c r="S32" s="154">
        <v>250</v>
      </c>
      <c r="T32" s="154">
        <f>S32*0.3</f>
        <v>75</v>
      </c>
    </row>
    <row r="33" spans="1:18" ht="24.95" customHeight="1">
      <c r="A33" s="155"/>
      <c r="B33" s="144"/>
      <c r="C33" s="156"/>
      <c r="D33" s="146"/>
      <c r="E33" s="146"/>
      <c r="F33" s="146"/>
      <c r="G33" s="147"/>
      <c r="H33" s="170"/>
      <c r="I33" s="171"/>
      <c r="J33" s="149"/>
      <c r="K33" s="149"/>
      <c r="L33" s="150"/>
      <c r="M33" s="151"/>
      <c r="N33" s="150"/>
      <c r="O33" s="151"/>
      <c r="P33" s="151"/>
      <c r="Q33" s="160"/>
      <c r="R33" s="153"/>
    </row>
    <row r="34" spans="1:18" ht="24.95" customHeight="1">
      <c r="A34" s="155"/>
      <c r="B34" s="144"/>
      <c r="C34" s="156"/>
      <c r="D34" s="146"/>
      <c r="E34" s="146"/>
      <c r="F34" s="146"/>
      <c r="G34" s="147"/>
      <c r="H34" s="146"/>
      <c r="I34" s="146"/>
      <c r="J34" s="149"/>
      <c r="K34" s="149"/>
      <c r="L34" s="150"/>
      <c r="M34" s="151"/>
      <c r="N34" s="150"/>
      <c r="O34" s="151"/>
      <c r="P34" s="151"/>
      <c r="Q34" s="160"/>
      <c r="R34" s="153"/>
    </row>
    <row r="35" spans="1:18" ht="24.95" customHeight="1">
      <c r="A35" s="155"/>
      <c r="B35" s="144"/>
      <c r="C35" s="156"/>
      <c r="D35" s="146"/>
      <c r="E35" s="146"/>
      <c r="F35" s="146"/>
      <c r="G35" s="147"/>
      <c r="H35" s="146"/>
      <c r="I35" s="146"/>
      <c r="J35" s="149"/>
      <c r="K35" s="149"/>
      <c r="L35" s="150"/>
      <c r="M35" s="151"/>
      <c r="N35" s="150"/>
      <c r="O35" s="151"/>
      <c r="P35" s="151"/>
      <c r="Q35" s="160"/>
      <c r="R35" s="153"/>
    </row>
    <row r="36" spans="1:18" ht="24.95" customHeight="1">
      <c r="A36" s="155"/>
      <c r="B36" s="144"/>
      <c r="C36" s="156"/>
      <c r="D36" s="146"/>
      <c r="E36" s="146"/>
      <c r="F36" s="146"/>
      <c r="G36" s="147"/>
      <c r="H36" s="146"/>
      <c r="I36" s="146"/>
      <c r="J36" s="149"/>
      <c r="K36" s="149"/>
      <c r="L36" s="150"/>
      <c r="M36" s="151"/>
      <c r="N36" s="150"/>
      <c r="O36" s="151"/>
      <c r="P36" s="151"/>
      <c r="Q36" s="160"/>
      <c r="R36" s="153"/>
    </row>
    <row r="37" spans="1:18" ht="24.95" customHeight="1">
      <c r="A37" s="155"/>
      <c r="B37" s="144"/>
      <c r="C37" s="156"/>
      <c r="D37" s="146"/>
      <c r="E37" s="146"/>
      <c r="F37" s="146"/>
      <c r="G37" s="147"/>
      <c r="H37" s="146"/>
      <c r="I37" s="146"/>
      <c r="J37" s="149"/>
      <c r="K37" s="149"/>
      <c r="L37" s="150"/>
      <c r="M37" s="151"/>
      <c r="N37" s="150"/>
      <c r="O37" s="151"/>
      <c r="P37" s="151"/>
      <c r="Q37" s="160"/>
      <c r="R37" s="153"/>
    </row>
    <row r="38" spans="1:18" ht="24.95" customHeight="1">
      <c r="A38" s="155"/>
      <c r="B38" s="144"/>
      <c r="C38" s="156"/>
      <c r="D38" s="146"/>
      <c r="E38" s="146"/>
      <c r="F38" s="146"/>
      <c r="G38" s="147"/>
      <c r="H38" s="146"/>
      <c r="I38" s="146"/>
      <c r="J38" s="149"/>
      <c r="K38" s="149"/>
      <c r="L38" s="150"/>
      <c r="M38" s="151"/>
      <c r="N38" s="150"/>
      <c r="O38" s="151"/>
      <c r="P38" s="151"/>
      <c r="Q38" s="160"/>
      <c r="R38" s="153"/>
    </row>
    <row r="39" spans="1:18" ht="24.95" customHeight="1">
      <c r="A39" s="155"/>
      <c r="B39" s="144"/>
      <c r="C39" s="156"/>
      <c r="D39" s="146"/>
      <c r="E39" s="146"/>
      <c r="F39" s="146"/>
      <c r="G39" s="147"/>
      <c r="H39" s="146"/>
      <c r="I39" s="146"/>
      <c r="J39" s="149"/>
      <c r="K39" s="149"/>
      <c r="L39" s="150"/>
      <c r="M39" s="151"/>
      <c r="N39" s="150"/>
      <c r="O39" s="151"/>
      <c r="P39" s="151"/>
      <c r="Q39" s="160"/>
      <c r="R39" s="153"/>
    </row>
    <row r="40" spans="1:18" ht="24.95" customHeight="1">
      <c r="A40" s="155"/>
      <c r="B40" s="144"/>
      <c r="C40" s="156"/>
      <c r="D40" s="146"/>
      <c r="E40" s="146"/>
      <c r="F40" s="146"/>
      <c r="G40" s="147"/>
      <c r="H40" s="146"/>
      <c r="I40" s="146"/>
      <c r="J40" s="149"/>
      <c r="K40" s="149"/>
      <c r="L40" s="150"/>
      <c r="M40" s="151"/>
      <c r="N40" s="150"/>
      <c r="O40" s="151"/>
      <c r="P40" s="151"/>
      <c r="Q40" s="160"/>
      <c r="R40" s="153"/>
    </row>
    <row r="41" spans="1:18" ht="24.95" customHeight="1">
      <c r="A41" s="155"/>
      <c r="B41" s="144"/>
      <c r="C41" s="156"/>
      <c r="D41" s="146"/>
      <c r="E41" s="146"/>
      <c r="F41" s="146"/>
      <c r="G41" s="147"/>
      <c r="H41" s="146"/>
      <c r="I41" s="146"/>
      <c r="J41" s="149"/>
      <c r="K41" s="149"/>
      <c r="L41" s="150"/>
      <c r="M41" s="151"/>
      <c r="N41" s="150"/>
      <c r="O41" s="151"/>
      <c r="P41" s="151"/>
      <c r="Q41" s="160"/>
      <c r="R41" s="153"/>
    </row>
    <row r="42" spans="1:18" ht="24.95" customHeight="1">
      <c r="A42" s="155"/>
      <c r="B42" s="144"/>
      <c r="C42" s="156"/>
      <c r="D42" s="146"/>
      <c r="E42" s="146"/>
      <c r="F42" s="146"/>
      <c r="G42" s="147"/>
      <c r="H42" s="146"/>
      <c r="I42" s="146"/>
      <c r="J42" s="149"/>
      <c r="K42" s="149"/>
      <c r="L42" s="150"/>
      <c r="M42" s="151"/>
      <c r="N42" s="150"/>
      <c r="O42" s="151"/>
      <c r="P42" s="151"/>
      <c r="Q42" s="160"/>
      <c r="R42" s="153"/>
    </row>
    <row r="43" spans="1:18" ht="24.95" customHeight="1">
      <c r="A43" s="155"/>
      <c r="B43" s="144"/>
      <c r="C43" s="156"/>
      <c r="D43" s="146"/>
      <c r="E43" s="146"/>
      <c r="F43" s="146"/>
      <c r="G43" s="147"/>
      <c r="H43" s="146"/>
      <c r="I43" s="146"/>
      <c r="J43" s="149"/>
      <c r="K43" s="149"/>
      <c r="L43" s="150"/>
      <c r="M43" s="151"/>
      <c r="N43" s="150"/>
      <c r="O43" s="151"/>
      <c r="P43" s="151"/>
      <c r="Q43" s="160"/>
      <c r="R43" s="153"/>
    </row>
    <row r="44" spans="1:18" ht="24.95" customHeight="1">
      <c r="A44" s="155"/>
      <c r="B44" s="144"/>
      <c r="C44" s="156"/>
      <c r="D44" s="146"/>
      <c r="E44" s="146"/>
      <c r="F44" s="146"/>
      <c r="G44" s="147"/>
      <c r="H44" s="146"/>
      <c r="I44" s="146"/>
      <c r="J44" s="149"/>
      <c r="K44" s="149"/>
      <c r="L44" s="150"/>
      <c r="M44" s="151"/>
      <c r="N44" s="150"/>
      <c r="O44" s="151"/>
      <c r="P44" s="151"/>
      <c r="Q44" s="160"/>
      <c r="R44" s="153"/>
    </row>
    <row r="45" spans="1:18" ht="24.95" customHeight="1">
      <c r="A45" s="155"/>
      <c r="B45" s="144"/>
      <c r="C45" s="156"/>
      <c r="D45" s="146"/>
      <c r="E45" s="146"/>
      <c r="F45" s="146"/>
      <c r="G45" s="147"/>
      <c r="H45" s="146"/>
      <c r="I45" s="146"/>
      <c r="J45" s="149"/>
      <c r="K45" s="149"/>
      <c r="L45" s="150"/>
      <c r="M45" s="151"/>
      <c r="N45" s="150"/>
      <c r="O45" s="151"/>
      <c r="P45" s="151"/>
      <c r="Q45" s="160"/>
      <c r="R45" s="153"/>
    </row>
    <row r="46" spans="1:18" ht="24.95" customHeight="1">
      <c r="A46" s="155"/>
      <c r="B46" s="144"/>
      <c r="C46" s="156"/>
      <c r="D46" s="146"/>
      <c r="E46" s="146"/>
      <c r="F46" s="146"/>
      <c r="G46" s="147"/>
      <c r="H46" s="146"/>
      <c r="I46" s="146"/>
      <c r="J46" s="149"/>
      <c r="K46" s="149"/>
      <c r="L46" s="150"/>
      <c r="M46" s="151"/>
      <c r="N46" s="150"/>
      <c r="O46" s="151"/>
      <c r="P46" s="151"/>
      <c r="Q46" s="160"/>
      <c r="R46" s="153"/>
    </row>
    <row r="47" spans="1:18" ht="24.95" customHeight="1">
      <c r="A47" s="155"/>
      <c r="B47" s="144"/>
      <c r="C47" s="156"/>
      <c r="D47" s="146"/>
      <c r="E47" s="146"/>
      <c r="F47" s="146"/>
      <c r="G47" s="147"/>
      <c r="H47" s="146"/>
      <c r="I47" s="146"/>
      <c r="J47" s="149"/>
      <c r="K47" s="149"/>
      <c r="L47" s="150"/>
      <c r="M47" s="151"/>
      <c r="N47" s="150"/>
      <c r="O47" s="151"/>
      <c r="P47" s="151"/>
      <c r="Q47" s="160"/>
      <c r="R47" s="153"/>
    </row>
    <row r="48" spans="1:18" ht="24.95" customHeight="1">
      <c r="A48" s="155"/>
      <c r="B48" s="144"/>
      <c r="C48" s="156"/>
      <c r="D48" s="146"/>
      <c r="E48" s="146"/>
      <c r="F48" s="146"/>
      <c r="G48" s="147"/>
      <c r="H48" s="146"/>
      <c r="I48" s="146"/>
      <c r="J48" s="149"/>
      <c r="K48" s="149"/>
      <c r="L48" s="150"/>
      <c r="M48" s="151"/>
      <c r="N48" s="150"/>
      <c r="O48" s="151"/>
      <c r="P48" s="151"/>
      <c r="Q48" s="160"/>
      <c r="R48" s="153"/>
    </row>
    <row r="49" spans="1:18" ht="24.95" customHeight="1">
      <c r="A49" s="155"/>
      <c r="B49" s="144"/>
      <c r="C49" s="156"/>
      <c r="D49" s="146"/>
      <c r="E49" s="146"/>
      <c r="F49" s="146"/>
      <c r="G49" s="147"/>
      <c r="H49" s="146"/>
      <c r="I49" s="146"/>
      <c r="J49" s="149"/>
      <c r="K49" s="149"/>
      <c r="L49" s="150"/>
      <c r="M49" s="151"/>
      <c r="N49" s="150"/>
      <c r="O49" s="151"/>
      <c r="P49" s="151"/>
      <c r="Q49" s="160"/>
      <c r="R49" s="153"/>
    </row>
    <row r="50" spans="1:18" ht="24.95" customHeight="1">
      <c r="A50" s="155"/>
      <c r="B50" s="144"/>
      <c r="C50" s="156"/>
      <c r="D50" s="146"/>
      <c r="E50" s="146"/>
      <c r="F50" s="146"/>
      <c r="G50" s="147"/>
      <c r="H50" s="146"/>
      <c r="I50" s="146"/>
      <c r="J50" s="149"/>
      <c r="K50" s="149"/>
      <c r="L50" s="150"/>
      <c r="M50" s="151"/>
      <c r="N50" s="150"/>
      <c r="O50" s="151"/>
      <c r="P50" s="151"/>
      <c r="Q50" s="160"/>
      <c r="R50" s="153"/>
    </row>
    <row r="51" spans="1:18" ht="24.95" customHeight="1">
      <c r="A51" s="183"/>
      <c r="B51" s="184"/>
      <c r="C51" s="185"/>
      <c r="D51" s="186"/>
      <c r="E51" s="186"/>
      <c r="F51" s="186"/>
      <c r="G51" s="187"/>
      <c r="H51" s="186"/>
      <c r="I51" s="186"/>
      <c r="J51" s="188"/>
      <c r="K51" s="188"/>
      <c r="L51" s="189"/>
      <c r="M51" s="190"/>
      <c r="N51" s="189"/>
      <c r="O51" s="190"/>
      <c r="P51" s="190"/>
      <c r="Q51" s="191"/>
      <c r="R51" s="153"/>
    </row>
    <row r="52" spans="1:18" ht="24.95" customHeight="1">
      <c r="A52" s="161"/>
      <c r="B52" s="162"/>
      <c r="C52" s="163" t="str">
        <f>"รวมราคา  " &amp;   A31 &amp; C31</f>
        <v>รวมราคา  1งานรื้อถอน</v>
      </c>
      <c r="D52" s="164"/>
      <c r="E52" s="164"/>
      <c r="F52" s="164"/>
      <c r="G52" s="165"/>
      <c r="H52" s="164"/>
      <c r="I52" s="164"/>
      <c r="J52" s="166"/>
      <c r="K52" s="166"/>
      <c r="L52" s="167"/>
      <c r="M52" s="168"/>
      <c r="N52" s="167"/>
      <c r="O52" s="168"/>
      <c r="P52" s="168"/>
      <c r="Q52" s="169"/>
      <c r="R52" s="153"/>
    </row>
    <row r="53" spans="1:18" ht="24.95" customHeight="1">
      <c r="A53" s="155">
        <v>2</v>
      </c>
      <c r="B53" s="144"/>
      <c r="C53" s="156" t="s">
        <v>644</v>
      </c>
      <c r="D53" s="146"/>
      <c r="E53" s="146"/>
      <c r="F53" s="146"/>
      <c r="G53" s="147"/>
      <c r="H53" s="146"/>
      <c r="I53" s="148"/>
      <c r="J53" s="149"/>
      <c r="K53" s="149"/>
      <c r="L53" s="151"/>
      <c r="M53" s="151"/>
      <c r="N53" s="151"/>
      <c r="O53" s="151"/>
      <c r="P53" s="151"/>
      <c r="Q53" s="152"/>
      <c r="R53" s="153"/>
    </row>
    <row r="54" spans="1:18" ht="24.95" customHeight="1">
      <c r="A54" s="155"/>
      <c r="B54" s="144">
        <v>2.1</v>
      </c>
      <c r="C54" s="156" t="s">
        <v>628</v>
      </c>
      <c r="D54" s="146">
        <v>0.9</v>
      </c>
      <c r="E54" s="146">
        <v>1</v>
      </c>
      <c r="F54" s="146">
        <v>2</v>
      </c>
      <c r="G54" s="147">
        <v>4</v>
      </c>
      <c r="H54" s="146">
        <f>D54*E54*F54</f>
        <v>1.8</v>
      </c>
      <c r="I54" s="148">
        <f>G54*H54</f>
        <v>7.2</v>
      </c>
      <c r="J54" s="198"/>
      <c r="K54" s="149" t="s">
        <v>35</v>
      </c>
      <c r="L54" s="150"/>
      <c r="M54" s="151"/>
      <c r="N54" s="150"/>
      <c r="O54" s="151"/>
      <c r="P54" s="151"/>
      <c r="Q54" s="152"/>
      <c r="R54" s="153"/>
    </row>
    <row r="55" spans="1:18" ht="24.95" customHeight="1">
      <c r="A55" s="155"/>
      <c r="B55" s="144">
        <v>2.2000000000000002</v>
      </c>
      <c r="C55" s="156" t="s">
        <v>629</v>
      </c>
      <c r="D55" s="146">
        <v>1</v>
      </c>
      <c r="E55" s="146">
        <f>5.9+5.3</f>
        <v>11.2</v>
      </c>
      <c r="F55" s="146">
        <v>1</v>
      </c>
      <c r="G55" s="147">
        <v>1</v>
      </c>
      <c r="H55" s="146">
        <f>D55*E55*F55</f>
        <v>11.2</v>
      </c>
      <c r="I55" s="148">
        <f>G55*H55</f>
        <v>11.2</v>
      </c>
      <c r="J55" s="192"/>
      <c r="K55" s="149" t="s">
        <v>179</v>
      </c>
      <c r="L55" s="150"/>
      <c r="M55" s="151"/>
      <c r="N55" s="150"/>
      <c r="O55" s="151"/>
      <c r="P55" s="151"/>
      <c r="Q55" s="152"/>
      <c r="R55" s="153"/>
    </row>
    <row r="56" spans="1:18" ht="24.95" customHeight="1">
      <c r="A56" s="155"/>
      <c r="B56" s="144">
        <v>2.2999999999999998</v>
      </c>
      <c r="C56" s="156" t="s">
        <v>630</v>
      </c>
      <c r="D56" s="146">
        <v>0.1</v>
      </c>
      <c r="E56" s="146">
        <v>1.2</v>
      </c>
      <c r="F56" s="146">
        <v>0.05</v>
      </c>
      <c r="G56" s="147">
        <v>4</v>
      </c>
      <c r="H56" s="146">
        <f>D56*E56*F56</f>
        <v>6.0000000000000001E-3</v>
      </c>
      <c r="I56" s="148">
        <f>G56*H56</f>
        <v>2.4E-2</v>
      </c>
      <c r="J56" s="198"/>
      <c r="K56" s="149" t="s">
        <v>35</v>
      </c>
      <c r="L56" s="150"/>
      <c r="M56" s="151"/>
      <c r="N56" s="150"/>
      <c r="O56" s="151"/>
      <c r="P56" s="151"/>
      <c r="Q56" s="152"/>
      <c r="R56" s="153"/>
    </row>
    <row r="57" spans="1:18" ht="24.95" customHeight="1">
      <c r="A57" s="155"/>
      <c r="B57" s="144">
        <v>2.4</v>
      </c>
      <c r="C57" s="156" t="s">
        <v>626</v>
      </c>
      <c r="D57" s="146">
        <v>1</v>
      </c>
      <c r="E57" s="146">
        <f>55.61+55.61+84.38</f>
        <v>195.6</v>
      </c>
      <c r="F57" s="146">
        <v>1</v>
      </c>
      <c r="G57" s="147">
        <v>1</v>
      </c>
      <c r="H57" s="146">
        <f>D57*E57*F57</f>
        <v>195.6</v>
      </c>
      <c r="I57" s="148">
        <f>G57*H57</f>
        <v>195.6</v>
      </c>
      <c r="J57" s="192"/>
      <c r="K57" s="149" t="s">
        <v>83</v>
      </c>
      <c r="L57" s="150"/>
      <c r="M57" s="151"/>
      <c r="N57" s="150"/>
      <c r="O57" s="151"/>
      <c r="P57" s="151"/>
      <c r="Q57" s="152"/>
      <c r="R57" s="153"/>
    </row>
    <row r="58" spans="1:18" ht="24.95" customHeight="1">
      <c r="A58" s="155"/>
      <c r="B58" s="144">
        <v>2.5</v>
      </c>
      <c r="C58" s="156" t="s">
        <v>646</v>
      </c>
      <c r="D58" s="146">
        <v>1</v>
      </c>
      <c r="E58" s="146">
        <v>7.4</v>
      </c>
      <c r="F58" s="146">
        <v>3</v>
      </c>
      <c r="G58" s="147">
        <v>1</v>
      </c>
      <c r="H58" s="146">
        <f>D58*E58*F58</f>
        <v>22.200000000000003</v>
      </c>
      <c r="I58" s="146">
        <f>G58*H58</f>
        <v>22.200000000000003</v>
      </c>
      <c r="J58" s="192"/>
      <c r="K58" s="149" t="s">
        <v>83</v>
      </c>
      <c r="L58" s="151"/>
      <c r="M58" s="151"/>
      <c r="N58" s="150"/>
      <c r="O58" s="151"/>
      <c r="P58" s="151"/>
      <c r="Q58" s="160"/>
      <c r="R58" s="153"/>
    </row>
    <row r="59" spans="1:18" ht="24.95" customHeight="1">
      <c r="A59" s="155"/>
      <c r="B59" s="144">
        <v>2.6</v>
      </c>
      <c r="C59" s="156" t="s">
        <v>647</v>
      </c>
      <c r="D59" s="146"/>
      <c r="E59" s="146"/>
      <c r="F59" s="146"/>
      <c r="G59" s="147"/>
      <c r="H59" s="146"/>
      <c r="I59" s="146"/>
      <c r="J59" s="192"/>
      <c r="K59" s="149" t="s">
        <v>179</v>
      </c>
      <c r="L59" s="151"/>
      <c r="M59" s="151"/>
      <c r="N59" s="150"/>
      <c r="O59" s="151"/>
      <c r="P59" s="151"/>
      <c r="Q59" s="160"/>
      <c r="R59" s="153"/>
    </row>
    <row r="60" spans="1:18" ht="24.95" customHeight="1">
      <c r="A60" s="155"/>
      <c r="B60" s="144"/>
      <c r="C60" s="156"/>
      <c r="D60" s="146"/>
      <c r="E60" s="146"/>
      <c r="F60" s="146"/>
      <c r="G60" s="147"/>
      <c r="H60" s="146"/>
      <c r="I60" s="146"/>
      <c r="J60" s="149"/>
      <c r="K60" s="149"/>
      <c r="L60" s="151"/>
      <c r="M60" s="151"/>
      <c r="N60" s="150"/>
      <c r="O60" s="151"/>
      <c r="P60" s="151"/>
      <c r="Q60" s="160"/>
      <c r="R60" s="153"/>
    </row>
    <row r="61" spans="1:18" ht="24.95" customHeight="1">
      <c r="A61" s="155"/>
      <c r="B61" s="144"/>
      <c r="C61" s="156"/>
      <c r="D61" s="146"/>
      <c r="E61" s="146"/>
      <c r="F61" s="146"/>
      <c r="G61" s="147"/>
      <c r="H61" s="146"/>
      <c r="I61" s="146"/>
      <c r="J61" s="149"/>
      <c r="K61" s="149"/>
      <c r="L61" s="150"/>
      <c r="M61" s="151"/>
      <c r="N61" s="150"/>
      <c r="O61" s="151"/>
      <c r="P61" s="151"/>
      <c r="Q61" s="160"/>
      <c r="R61" s="153"/>
    </row>
    <row r="62" spans="1:18" ht="24.95" customHeight="1">
      <c r="A62" s="155"/>
      <c r="B62" s="144"/>
      <c r="C62" s="156"/>
      <c r="D62" s="146"/>
      <c r="E62" s="146"/>
      <c r="F62" s="146"/>
      <c r="G62" s="147"/>
      <c r="H62" s="146"/>
      <c r="I62" s="146"/>
      <c r="J62" s="149"/>
      <c r="K62" s="149"/>
      <c r="L62" s="150"/>
      <c r="M62" s="151"/>
      <c r="N62" s="150"/>
      <c r="O62" s="151"/>
      <c r="P62" s="151"/>
      <c r="Q62" s="160"/>
      <c r="R62" s="153"/>
    </row>
    <row r="63" spans="1:18" ht="24.95" customHeight="1">
      <c r="A63" s="155"/>
      <c r="B63" s="144"/>
      <c r="C63" s="156"/>
      <c r="D63" s="146"/>
      <c r="E63" s="146"/>
      <c r="F63" s="146"/>
      <c r="G63" s="147"/>
      <c r="H63" s="146"/>
      <c r="I63" s="146"/>
      <c r="J63" s="149"/>
      <c r="K63" s="149"/>
      <c r="L63" s="150"/>
      <c r="M63" s="151"/>
      <c r="N63" s="150"/>
      <c r="O63" s="151"/>
      <c r="P63" s="151"/>
      <c r="Q63" s="160"/>
      <c r="R63" s="153"/>
    </row>
    <row r="64" spans="1:18" ht="24.95" customHeight="1">
      <c r="A64" s="155"/>
      <c r="B64" s="144"/>
      <c r="C64" s="156"/>
      <c r="D64" s="146"/>
      <c r="E64" s="146"/>
      <c r="F64" s="146"/>
      <c r="G64" s="147"/>
      <c r="H64" s="146"/>
      <c r="I64" s="146"/>
      <c r="J64" s="149"/>
      <c r="K64" s="149"/>
      <c r="L64" s="150"/>
      <c r="M64" s="151"/>
      <c r="N64" s="150"/>
      <c r="O64" s="151"/>
      <c r="P64" s="151"/>
      <c r="Q64" s="160"/>
      <c r="R64" s="153"/>
    </row>
    <row r="65" spans="1:18" ht="24.95" customHeight="1">
      <c r="A65" s="155"/>
      <c r="B65" s="144"/>
      <c r="C65" s="156"/>
      <c r="D65" s="146"/>
      <c r="E65" s="146"/>
      <c r="F65" s="146"/>
      <c r="G65" s="147"/>
      <c r="H65" s="146"/>
      <c r="I65" s="146"/>
      <c r="J65" s="149"/>
      <c r="K65" s="149"/>
      <c r="L65" s="150"/>
      <c r="M65" s="151"/>
      <c r="N65" s="150"/>
      <c r="O65" s="151"/>
      <c r="P65" s="151"/>
      <c r="Q65" s="160"/>
      <c r="R65" s="153"/>
    </row>
    <row r="66" spans="1:18" ht="24.95" customHeight="1">
      <c r="A66" s="155"/>
      <c r="B66" s="144"/>
      <c r="C66" s="156"/>
      <c r="D66" s="146"/>
      <c r="E66" s="146"/>
      <c r="F66" s="146"/>
      <c r="G66" s="147"/>
      <c r="H66" s="146"/>
      <c r="I66" s="146"/>
      <c r="J66" s="149"/>
      <c r="K66" s="149"/>
      <c r="L66" s="150"/>
      <c r="M66" s="151"/>
      <c r="N66" s="150"/>
      <c r="O66" s="151"/>
      <c r="P66" s="151"/>
      <c r="Q66" s="160"/>
      <c r="R66" s="153"/>
    </row>
    <row r="67" spans="1:18" ht="24.95" customHeight="1">
      <c r="A67" s="155"/>
      <c r="B67" s="144"/>
      <c r="C67" s="156"/>
      <c r="D67" s="146"/>
      <c r="E67" s="146"/>
      <c r="F67" s="146"/>
      <c r="G67" s="147"/>
      <c r="H67" s="146"/>
      <c r="I67" s="146"/>
      <c r="J67" s="149"/>
      <c r="K67" s="149"/>
      <c r="L67" s="150"/>
      <c r="M67" s="151"/>
      <c r="N67" s="150"/>
      <c r="O67" s="151"/>
      <c r="P67" s="151"/>
      <c r="Q67" s="160"/>
      <c r="R67" s="153"/>
    </row>
    <row r="68" spans="1:18" ht="24.95" customHeight="1">
      <c r="A68" s="155"/>
      <c r="B68" s="144"/>
      <c r="C68" s="156"/>
      <c r="D68" s="146"/>
      <c r="E68" s="146"/>
      <c r="F68" s="146"/>
      <c r="G68" s="147"/>
      <c r="H68" s="146"/>
      <c r="I68" s="146"/>
      <c r="J68" s="149"/>
      <c r="K68" s="149"/>
      <c r="L68" s="150"/>
      <c r="M68" s="151"/>
      <c r="N68" s="150"/>
      <c r="O68" s="151"/>
      <c r="P68" s="151"/>
      <c r="Q68" s="160"/>
      <c r="R68" s="153"/>
    </row>
    <row r="69" spans="1:18" ht="24.95" customHeight="1">
      <c r="A69" s="155"/>
      <c r="B69" s="144"/>
      <c r="C69" s="156"/>
      <c r="D69" s="146"/>
      <c r="E69" s="146"/>
      <c r="F69" s="146"/>
      <c r="G69" s="147"/>
      <c r="H69" s="146"/>
      <c r="I69" s="146"/>
      <c r="J69" s="149"/>
      <c r="K69" s="149"/>
      <c r="L69" s="150"/>
      <c r="M69" s="151"/>
      <c r="N69" s="150"/>
      <c r="O69" s="151"/>
      <c r="P69" s="151"/>
      <c r="Q69" s="160"/>
      <c r="R69" s="153"/>
    </row>
    <row r="70" spans="1:18" ht="24.95" customHeight="1">
      <c r="A70" s="155"/>
      <c r="B70" s="144"/>
      <c r="C70" s="156"/>
      <c r="D70" s="146"/>
      <c r="E70" s="146"/>
      <c r="F70" s="146"/>
      <c r="G70" s="147"/>
      <c r="H70" s="146"/>
      <c r="I70" s="146"/>
      <c r="J70" s="149"/>
      <c r="K70" s="149"/>
      <c r="L70" s="150"/>
      <c r="M70" s="151"/>
      <c r="N70" s="150"/>
      <c r="O70" s="151"/>
      <c r="P70" s="151"/>
      <c r="Q70" s="160"/>
      <c r="R70" s="153"/>
    </row>
    <row r="71" spans="1:18" ht="24.95" customHeight="1">
      <c r="A71" s="155"/>
      <c r="B71" s="144"/>
      <c r="C71" s="156"/>
      <c r="D71" s="146"/>
      <c r="E71" s="146"/>
      <c r="F71" s="146"/>
      <c r="G71" s="147"/>
      <c r="H71" s="146"/>
      <c r="I71" s="146"/>
      <c r="J71" s="149"/>
      <c r="K71" s="149"/>
      <c r="L71" s="150"/>
      <c r="M71" s="151"/>
      <c r="N71" s="150"/>
      <c r="O71" s="151"/>
      <c r="P71" s="151"/>
      <c r="Q71" s="160"/>
      <c r="R71" s="153"/>
    </row>
    <row r="72" spans="1:18" ht="24.95" customHeight="1">
      <c r="A72" s="155"/>
      <c r="B72" s="144"/>
      <c r="C72" s="156"/>
      <c r="D72" s="146"/>
      <c r="E72" s="146"/>
      <c r="F72" s="146"/>
      <c r="G72" s="147"/>
      <c r="H72" s="146"/>
      <c r="I72" s="146"/>
      <c r="J72" s="149"/>
      <c r="K72" s="149"/>
      <c r="L72" s="150"/>
      <c r="M72" s="151"/>
      <c r="N72" s="150"/>
      <c r="O72" s="151"/>
      <c r="P72" s="151"/>
      <c r="Q72" s="160"/>
      <c r="R72" s="153"/>
    </row>
    <row r="73" spans="1:18" ht="24.95" customHeight="1">
      <c r="A73" s="183"/>
      <c r="B73" s="184"/>
      <c r="C73" s="185"/>
      <c r="D73" s="186"/>
      <c r="E73" s="186"/>
      <c r="F73" s="186"/>
      <c r="G73" s="187"/>
      <c r="H73" s="186"/>
      <c r="I73" s="186"/>
      <c r="J73" s="188"/>
      <c r="K73" s="188"/>
      <c r="L73" s="189"/>
      <c r="M73" s="190"/>
      <c r="N73" s="189"/>
      <c r="O73" s="190"/>
      <c r="P73" s="190"/>
      <c r="Q73" s="191"/>
      <c r="R73" s="153"/>
    </row>
    <row r="74" spans="1:18" ht="24.95" customHeight="1">
      <c r="A74" s="161"/>
      <c r="B74" s="162"/>
      <c r="C74" s="163" t="str">
        <f>"รวมราคา  " &amp;   A53 &amp; C53</f>
        <v>รวมราคา  2งานต่อเติมห้องพักอาจารย์คณะครุศาสตร์ อาคาร C</v>
      </c>
      <c r="D74" s="164"/>
      <c r="E74" s="164"/>
      <c r="F74" s="164"/>
      <c r="G74" s="165"/>
      <c r="H74" s="164"/>
      <c r="I74" s="164"/>
      <c r="J74" s="166"/>
      <c r="K74" s="166"/>
      <c r="L74" s="167"/>
      <c r="M74" s="168"/>
      <c r="N74" s="167"/>
      <c r="O74" s="168"/>
      <c r="P74" s="168"/>
      <c r="Q74" s="169"/>
    </row>
    <row r="75" spans="1:18" ht="24.95" customHeight="1">
      <c r="A75" s="155">
        <v>3</v>
      </c>
      <c r="B75" s="144"/>
      <c r="C75" s="173" t="s">
        <v>703</v>
      </c>
      <c r="D75" s="146"/>
      <c r="E75" s="146"/>
      <c r="F75" s="146"/>
      <c r="G75" s="147"/>
      <c r="H75" s="146"/>
      <c r="I75" s="148"/>
      <c r="J75" s="174"/>
      <c r="K75" s="175"/>
      <c r="L75" s="176"/>
      <c r="M75" s="176"/>
      <c r="N75" s="176"/>
      <c r="O75" s="176"/>
      <c r="P75" s="176"/>
      <c r="Q75" s="152"/>
    </row>
    <row r="76" spans="1:18" ht="24.95" customHeight="1">
      <c r="A76" s="155"/>
      <c r="B76" s="144">
        <v>3.1</v>
      </c>
      <c r="C76" s="173" t="s">
        <v>631</v>
      </c>
      <c r="D76" s="146">
        <v>1</v>
      </c>
      <c r="E76" s="146">
        <v>7.4</v>
      </c>
      <c r="F76" s="146">
        <v>3</v>
      </c>
      <c r="G76" s="147">
        <v>1</v>
      </c>
      <c r="H76" s="146">
        <f t="shared" ref="H76:H80" si="0">D76*E76*F76</f>
        <v>22.200000000000003</v>
      </c>
      <c r="I76" s="148">
        <f t="shared" ref="I76:I80" si="1">G76*H76</f>
        <v>22.200000000000003</v>
      </c>
      <c r="J76" s="174"/>
      <c r="K76" s="175"/>
      <c r="L76" s="176"/>
      <c r="M76" s="176"/>
      <c r="N76" s="176"/>
      <c r="O76" s="176"/>
      <c r="P76" s="176"/>
      <c r="Q76" s="152"/>
    </row>
    <row r="77" spans="1:18" ht="24.95" customHeight="1">
      <c r="A77" s="155"/>
      <c r="B77" s="144" t="s">
        <v>632</v>
      </c>
      <c r="C77" s="173" t="s">
        <v>633</v>
      </c>
      <c r="D77" s="146">
        <v>5.6</v>
      </c>
      <c r="E77" s="146">
        <v>1</v>
      </c>
      <c r="F77" s="146">
        <v>2.2000000000000002</v>
      </c>
      <c r="G77" s="147">
        <v>1</v>
      </c>
      <c r="H77" s="146">
        <f t="shared" si="0"/>
        <v>12.32</v>
      </c>
      <c r="I77" s="148">
        <f t="shared" si="1"/>
        <v>12.32</v>
      </c>
      <c r="J77" s="197"/>
      <c r="K77" s="149" t="s">
        <v>35</v>
      </c>
      <c r="L77" s="203"/>
      <c r="M77" s="151"/>
      <c r="N77" s="203"/>
      <c r="O77" s="151"/>
      <c r="P77" s="203"/>
      <c r="Q77" s="152"/>
    </row>
    <row r="78" spans="1:18" ht="24.95" customHeight="1">
      <c r="A78" s="155"/>
      <c r="B78" s="144" t="s">
        <v>634</v>
      </c>
      <c r="C78" s="173" t="s">
        <v>696</v>
      </c>
      <c r="D78" s="146">
        <v>1.9</v>
      </c>
      <c r="E78" s="146">
        <v>1</v>
      </c>
      <c r="F78" s="146">
        <v>2.95</v>
      </c>
      <c r="G78" s="147">
        <v>1</v>
      </c>
      <c r="H78" s="146">
        <f t="shared" si="0"/>
        <v>5.6050000000000004</v>
      </c>
      <c r="I78" s="146">
        <f t="shared" si="1"/>
        <v>5.6050000000000004</v>
      </c>
      <c r="J78" s="198"/>
      <c r="K78" s="149" t="s">
        <v>0</v>
      </c>
      <c r="L78" s="203"/>
      <c r="M78" s="151"/>
      <c r="N78" s="203"/>
      <c r="O78" s="151"/>
      <c r="P78" s="203"/>
      <c r="Q78" s="160"/>
    </row>
    <row r="79" spans="1:18" ht="24.95" customHeight="1">
      <c r="A79" s="155"/>
      <c r="B79" s="144">
        <v>3.2</v>
      </c>
      <c r="C79" s="173" t="s">
        <v>636</v>
      </c>
      <c r="D79" s="146">
        <v>1.42</v>
      </c>
      <c r="E79" s="146">
        <v>1</v>
      </c>
      <c r="F79" s="146">
        <v>2.95</v>
      </c>
      <c r="G79" s="147">
        <v>14</v>
      </c>
      <c r="H79" s="146">
        <f t="shared" si="0"/>
        <v>4.1890000000000001</v>
      </c>
      <c r="I79" s="146">
        <f t="shared" si="1"/>
        <v>58.646000000000001</v>
      </c>
      <c r="J79" s="197"/>
      <c r="K79" s="149"/>
      <c r="L79" s="203"/>
      <c r="M79" s="151"/>
      <c r="N79" s="203"/>
      <c r="O79" s="151"/>
      <c r="P79" s="203"/>
      <c r="Q79" s="160"/>
    </row>
    <row r="80" spans="1:18" ht="24.95" customHeight="1">
      <c r="A80" s="155"/>
      <c r="B80" s="177" t="s">
        <v>635</v>
      </c>
      <c r="C80" s="173" t="s">
        <v>700</v>
      </c>
      <c r="D80" s="146">
        <v>1</v>
      </c>
      <c r="E80" s="146">
        <v>7.4</v>
      </c>
      <c r="F80" s="146">
        <v>3</v>
      </c>
      <c r="G80" s="147">
        <v>1</v>
      </c>
      <c r="H80" s="146">
        <f t="shared" si="0"/>
        <v>22.200000000000003</v>
      </c>
      <c r="I80" s="146">
        <f t="shared" si="1"/>
        <v>22.200000000000003</v>
      </c>
      <c r="J80" s="197"/>
      <c r="K80" s="149" t="s">
        <v>102</v>
      </c>
      <c r="L80" s="203"/>
      <c r="M80" s="151"/>
      <c r="N80" s="203"/>
      <c r="O80" s="151"/>
      <c r="P80" s="203"/>
      <c r="Q80" s="160"/>
    </row>
    <row r="81" spans="1:17" ht="24.95" customHeight="1">
      <c r="A81" s="155"/>
      <c r="B81" s="144" t="s">
        <v>638</v>
      </c>
      <c r="C81" s="173" t="s">
        <v>701</v>
      </c>
      <c r="D81" s="146"/>
      <c r="E81" s="146"/>
      <c r="F81" s="146"/>
      <c r="G81" s="147"/>
      <c r="H81" s="146"/>
      <c r="I81" s="146"/>
      <c r="J81" s="198"/>
      <c r="K81" s="149" t="s">
        <v>35</v>
      </c>
      <c r="L81" s="203"/>
      <c r="M81" s="151"/>
      <c r="N81" s="203"/>
      <c r="O81" s="151"/>
      <c r="P81" s="203"/>
      <c r="Q81" s="160"/>
    </row>
    <row r="82" spans="1:17" ht="24.95" customHeight="1">
      <c r="A82" s="155"/>
      <c r="B82" s="144">
        <v>3.3</v>
      </c>
      <c r="C82" s="173" t="s">
        <v>637</v>
      </c>
      <c r="D82" s="146"/>
      <c r="E82" s="146"/>
      <c r="F82" s="146"/>
      <c r="G82" s="147"/>
      <c r="H82" s="146"/>
      <c r="I82" s="146"/>
      <c r="J82" s="197"/>
      <c r="K82" s="149"/>
      <c r="L82" s="203"/>
      <c r="M82" s="151"/>
      <c r="N82" s="203"/>
      <c r="O82" s="151"/>
      <c r="P82" s="203"/>
      <c r="Q82" s="160"/>
    </row>
    <row r="83" spans="1:17" ht="24.95" customHeight="1">
      <c r="A83" s="155"/>
      <c r="B83" s="144" t="s">
        <v>639</v>
      </c>
      <c r="C83" s="173" t="s">
        <v>697</v>
      </c>
      <c r="D83" s="146"/>
      <c r="E83" s="146"/>
      <c r="F83" s="146"/>
      <c r="G83" s="147"/>
      <c r="H83" s="146"/>
      <c r="I83" s="146"/>
      <c r="J83" s="197"/>
      <c r="K83" s="149" t="s">
        <v>102</v>
      </c>
      <c r="L83" s="203"/>
      <c r="M83" s="151"/>
      <c r="N83" s="203"/>
      <c r="O83" s="151"/>
      <c r="P83" s="203"/>
      <c r="Q83" s="160"/>
    </row>
    <row r="84" spans="1:17" ht="24.95" customHeight="1">
      <c r="A84" s="155"/>
      <c r="B84" s="144" t="s">
        <v>640</v>
      </c>
      <c r="C84" s="173" t="s">
        <v>698</v>
      </c>
      <c r="D84" s="146"/>
      <c r="E84" s="146"/>
      <c r="F84" s="146"/>
      <c r="G84" s="147"/>
      <c r="H84" s="146"/>
      <c r="I84" s="146"/>
      <c r="J84" s="197"/>
      <c r="K84" s="149" t="s">
        <v>102</v>
      </c>
      <c r="L84" s="203"/>
      <c r="M84" s="151"/>
      <c r="N84" s="203"/>
      <c r="O84" s="151"/>
      <c r="P84" s="203"/>
      <c r="Q84" s="160"/>
    </row>
    <row r="85" spans="1:17" ht="24.95" customHeight="1">
      <c r="A85" s="155"/>
      <c r="B85" s="144" t="s">
        <v>641</v>
      </c>
      <c r="C85" s="173" t="s">
        <v>699</v>
      </c>
      <c r="D85" s="146"/>
      <c r="E85" s="146"/>
      <c r="F85" s="146"/>
      <c r="G85" s="147"/>
      <c r="H85" s="146"/>
      <c r="I85" s="146"/>
      <c r="J85" s="198"/>
      <c r="K85" s="149" t="s">
        <v>35</v>
      </c>
      <c r="L85" s="203"/>
      <c r="M85" s="151"/>
      <c r="N85" s="203"/>
      <c r="O85" s="151"/>
      <c r="P85" s="203"/>
      <c r="Q85" s="160"/>
    </row>
    <row r="86" spans="1:17" ht="24.95" customHeight="1">
      <c r="A86" s="155"/>
      <c r="B86" s="144"/>
      <c r="C86" s="173"/>
      <c r="D86" s="146"/>
      <c r="E86" s="146"/>
      <c r="F86" s="146"/>
      <c r="G86" s="147"/>
      <c r="H86" s="146"/>
      <c r="I86" s="146"/>
      <c r="J86" s="149"/>
      <c r="K86" s="149"/>
      <c r="L86" s="150"/>
      <c r="M86" s="151"/>
      <c r="N86" s="150"/>
      <c r="O86" s="151"/>
      <c r="P86" s="151"/>
      <c r="Q86" s="160"/>
    </row>
    <row r="87" spans="1:17" ht="24.95" customHeight="1">
      <c r="A87" s="155"/>
      <c r="B87" s="144"/>
      <c r="C87" s="173"/>
      <c r="D87" s="146"/>
      <c r="E87" s="146"/>
      <c r="F87" s="146"/>
      <c r="G87" s="147"/>
      <c r="H87" s="146"/>
      <c r="I87" s="146"/>
      <c r="J87" s="149"/>
      <c r="K87" s="149"/>
      <c r="L87" s="150"/>
      <c r="M87" s="151"/>
      <c r="N87" s="150"/>
      <c r="O87" s="151"/>
      <c r="P87" s="151"/>
      <c r="Q87" s="160"/>
    </row>
    <row r="88" spans="1:17" ht="24.95" customHeight="1">
      <c r="A88" s="155"/>
      <c r="B88" s="144"/>
      <c r="C88" s="173"/>
      <c r="D88" s="146"/>
      <c r="E88" s="146"/>
      <c r="F88" s="146"/>
      <c r="G88" s="147"/>
      <c r="H88" s="146"/>
      <c r="I88" s="146"/>
      <c r="J88" s="149"/>
      <c r="K88" s="149"/>
      <c r="L88" s="150"/>
      <c r="M88" s="151"/>
      <c r="N88" s="150"/>
      <c r="O88" s="151"/>
      <c r="P88" s="151"/>
      <c r="Q88" s="160"/>
    </row>
    <row r="89" spans="1:17" ht="24.95" customHeight="1">
      <c r="A89" s="155"/>
      <c r="B89" s="144"/>
      <c r="C89" s="173"/>
      <c r="D89" s="146"/>
      <c r="E89" s="146"/>
      <c r="F89" s="146"/>
      <c r="G89" s="147"/>
      <c r="H89" s="146"/>
      <c r="I89" s="146"/>
      <c r="J89" s="149"/>
      <c r="K89" s="149"/>
      <c r="L89" s="150"/>
      <c r="M89" s="151"/>
      <c r="N89" s="150"/>
      <c r="O89" s="151"/>
      <c r="P89" s="151"/>
      <c r="Q89" s="160"/>
    </row>
    <row r="90" spans="1:17" ht="24.95" customHeight="1">
      <c r="A90" s="155"/>
      <c r="B90" s="144"/>
      <c r="C90" s="173"/>
      <c r="D90" s="146"/>
      <c r="E90" s="146"/>
      <c r="F90" s="146"/>
      <c r="G90" s="147"/>
      <c r="H90" s="146"/>
      <c r="I90" s="146"/>
      <c r="J90" s="149"/>
      <c r="K90" s="149"/>
      <c r="L90" s="150"/>
      <c r="M90" s="151"/>
      <c r="N90" s="150"/>
      <c r="O90" s="151"/>
      <c r="P90" s="151"/>
      <c r="Q90" s="160"/>
    </row>
    <row r="91" spans="1:17" ht="24.95" customHeight="1">
      <c r="A91" s="155"/>
      <c r="B91" s="144"/>
      <c r="C91" s="173"/>
      <c r="D91" s="146"/>
      <c r="E91" s="146"/>
      <c r="F91" s="146"/>
      <c r="G91" s="147"/>
      <c r="H91" s="146"/>
      <c r="I91" s="146"/>
      <c r="J91" s="149"/>
      <c r="K91" s="149"/>
      <c r="L91" s="150"/>
      <c r="M91" s="151"/>
      <c r="N91" s="150"/>
      <c r="O91" s="151"/>
      <c r="P91" s="151"/>
      <c r="Q91" s="160"/>
    </row>
    <row r="92" spans="1:17" ht="24.95" customHeight="1">
      <c r="A92" s="155"/>
      <c r="B92" s="144"/>
      <c r="C92" s="173"/>
      <c r="D92" s="146"/>
      <c r="E92" s="146"/>
      <c r="F92" s="146"/>
      <c r="G92" s="147"/>
      <c r="H92" s="146"/>
      <c r="I92" s="146"/>
      <c r="J92" s="149"/>
      <c r="K92" s="149"/>
      <c r="L92" s="150"/>
      <c r="M92" s="151"/>
      <c r="N92" s="150"/>
      <c r="O92" s="151"/>
      <c r="P92" s="151"/>
      <c r="Q92" s="160"/>
    </row>
    <row r="93" spans="1:17" ht="24.95" customHeight="1">
      <c r="A93" s="155"/>
      <c r="B93" s="144"/>
      <c r="C93" s="156"/>
      <c r="D93" s="146"/>
      <c r="E93" s="146"/>
      <c r="F93" s="146"/>
      <c r="G93" s="147"/>
      <c r="H93" s="146"/>
      <c r="I93" s="146"/>
      <c r="J93" s="149"/>
      <c r="K93" s="149"/>
      <c r="L93" s="150"/>
      <c r="M93" s="151"/>
      <c r="N93" s="150"/>
      <c r="O93" s="151"/>
      <c r="P93" s="151"/>
      <c r="Q93" s="160"/>
    </row>
    <row r="94" spans="1:17" ht="24.95" customHeight="1">
      <c r="A94" s="155"/>
      <c r="B94" s="144"/>
      <c r="C94" s="156"/>
      <c r="D94" s="146"/>
      <c r="E94" s="146"/>
      <c r="F94" s="146"/>
      <c r="G94" s="147"/>
      <c r="H94" s="146"/>
      <c r="I94" s="146"/>
      <c r="J94" s="149"/>
      <c r="K94" s="149"/>
      <c r="L94" s="150"/>
      <c r="M94" s="151"/>
      <c r="N94" s="150"/>
      <c r="O94" s="151"/>
      <c r="P94" s="151"/>
      <c r="Q94" s="160"/>
    </row>
    <row r="95" spans="1:17" ht="24.95" customHeight="1">
      <c r="A95" s="155"/>
      <c r="B95" s="144"/>
      <c r="C95" s="173"/>
      <c r="D95" s="146"/>
      <c r="E95" s="146"/>
      <c r="F95" s="146"/>
      <c r="G95" s="147"/>
      <c r="H95" s="146"/>
      <c r="I95" s="148"/>
      <c r="J95" s="174"/>
      <c r="K95" s="175"/>
      <c r="L95" s="176"/>
      <c r="M95" s="176"/>
      <c r="N95" s="176"/>
      <c r="O95" s="176"/>
      <c r="P95" s="176"/>
      <c r="Q95" s="152"/>
    </row>
    <row r="96" spans="1:17" ht="24.95" customHeight="1">
      <c r="A96" s="161"/>
      <c r="B96" s="162"/>
      <c r="C96" s="163" t="str">
        <f>"รวมราคา  " &amp;   A75 &amp; C75</f>
        <v>รวมราคา  3งานระบบไฟฟ้า และระบบปรับอากาศ</v>
      </c>
      <c r="D96" s="164"/>
      <c r="E96" s="164"/>
      <c r="F96" s="164"/>
      <c r="G96" s="165"/>
      <c r="H96" s="164"/>
      <c r="I96" s="164"/>
      <c r="J96" s="166"/>
      <c r="K96" s="166"/>
      <c r="L96" s="167"/>
      <c r="M96" s="168"/>
      <c r="N96" s="167"/>
      <c r="O96" s="168"/>
      <c r="P96" s="168"/>
      <c r="Q96" s="169"/>
    </row>
    <row r="97" spans="1:17" ht="24.95" customHeight="1">
      <c r="A97" s="143">
        <v>4</v>
      </c>
      <c r="B97" s="144"/>
      <c r="C97" s="172" t="s">
        <v>653</v>
      </c>
      <c r="D97" s="146"/>
      <c r="E97" s="146"/>
      <c r="F97" s="146"/>
      <c r="G97" s="147"/>
      <c r="H97" s="146"/>
      <c r="I97" s="148"/>
      <c r="J97" s="149"/>
      <c r="K97" s="149"/>
      <c r="L97" s="150"/>
      <c r="M97" s="151"/>
      <c r="N97" s="150"/>
      <c r="O97" s="151"/>
      <c r="P97" s="151"/>
      <c r="Q97" s="152"/>
    </row>
    <row r="98" spans="1:17" ht="24.95" customHeight="1">
      <c r="A98" s="155"/>
      <c r="B98" s="144">
        <v>4.0999999999999996</v>
      </c>
      <c r="C98" s="194" t="s">
        <v>663</v>
      </c>
      <c r="D98" s="146"/>
      <c r="E98" s="146"/>
      <c r="F98" s="146"/>
      <c r="G98" s="147">
        <v>1</v>
      </c>
      <c r="H98" s="146">
        <f t="shared" ref="H98:H104" si="2">D98*E98*F98</f>
        <v>0</v>
      </c>
      <c r="I98" s="200">
        <v>1</v>
      </c>
      <c r="J98" s="149"/>
      <c r="K98" s="175" t="s">
        <v>35</v>
      </c>
      <c r="L98" s="201"/>
      <c r="M98" s="151"/>
      <c r="N98" s="203"/>
      <c r="O98" s="151"/>
      <c r="P98" s="151"/>
      <c r="Q98" s="152"/>
    </row>
    <row r="99" spans="1:17" ht="24.95" customHeight="1">
      <c r="A99" s="155"/>
      <c r="B99" s="144">
        <v>4.2</v>
      </c>
      <c r="C99" s="194" t="s">
        <v>664</v>
      </c>
      <c r="D99" s="146"/>
      <c r="E99" s="146"/>
      <c r="F99" s="146"/>
      <c r="G99" s="147">
        <v>3</v>
      </c>
      <c r="H99" s="146">
        <f t="shared" si="2"/>
        <v>0</v>
      </c>
      <c r="I99" s="200">
        <v>210</v>
      </c>
      <c r="J99" s="197"/>
      <c r="K99" s="149" t="s">
        <v>102</v>
      </c>
      <c r="L99" s="202"/>
      <c r="M99" s="151"/>
      <c r="N99" s="203"/>
      <c r="O99" s="151"/>
      <c r="P99" s="151"/>
      <c r="Q99" s="152"/>
    </row>
    <row r="100" spans="1:17" ht="24.95" customHeight="1">
      <c r="A100" s="155"/>
      <c r="B100" s="144">
        <v>4.3</v>
      </c>
      <c r="C100" s="194" t="s">
        <v>654</v>
      </c>
      <c r="D100" s="146"/>
      <c r="E100" s="146"/>
      <c r="F100" s="146"/>
      <c r="G100" s="147">
        <v>11</v>
      </c>
      <c r="H100" s="146">
        <f t="shared" si="2"/>
        <v>0</v>
      </c>
      <c r="I100" s="200">
        <v>25</v>
      </c>
      <c r="J100" s="149"/>
      <c r="K100" s="175" t="s">
        <v>35</v>
      </c>
      <c r="L100" s="202"/>
      <c r="M100" s="151"/>
      <c r="N100" s="203"/>
      <c r="O100" s="151"/>
      <c r="P100" s="151"/>
      <c r="Q100" s="152"/>
    </row>
    <row r="101" spans="1:17" ht="24.95" customHeight="1">
      <c r="A101" s="155"/>
      <c r="B101" s="144">
        <v>4.4000000000000004</v>
      </c>
      <c r="C101" s="194" t="s">
        <v>655</v>
      </c>
      <c r="D101" s="146"/>
      <c r="E101" s="146"/>
      <c r="F101" s="146"/>
      <c r="G101" s="147">
        <v>1</v>
      </c>
      <c r="H101" s="146">
        <f t="shared" si="2"/>
        <v>0</v>
      </c>
      <c r="I101" s="200">
        <v>1253</v>
      </c>
      <c r="J101" s="197"/>
      <c r="K101" s="149" t="s">
        <v>102</v>
      </c>
      <c r="L101" s="202"/>
      <c r="M101" s="151"/>
      <c r="N101" s="203"/>
      <c r="O101" s="151"/>
      <c r="P101" s="151"/>
      <c r="Q101" s="152"/>
    </row>
    <row r="102" spans="1:17" ht="24.95" customHeight="1">
      <c r="A102" s="155"/>
      <c r="B102" s="144">
        <v>4.5</v>
      </c>
      <c r="C102" s="194" t="s">
        <v>656</v>
      </c>
      <c r="D102" s="146"/>
      <c r="E102" s="146"/>
      <c r="F102" s="146"/>
      <c r="G102" s="147">
        <v>1</v>
      </c>
      <c r="H102" s="146">
        <f t="shared" si="2"/>
        <v>0</v>
      </c>
      <c r="I102" s="200">
        <v>49</v>
      </c>
      <c r="J102" s="197"/>
      <c r="K102" s="149" t="s">
        <v>102</v>
      </c>
      <c r="L102" s="202"/>
      <c r="M102" s="151"/>
      <c r="N102" s="203"/>
      <c r="O102" s="151"/>
      <c r="P102" s="151"/>
      <c r="Q102" s="152"/>
    </row>
    <row r="103" spans="1:17" ht="24.95" customHeight="1">
      <c r="A103" s="155"/>
      <c r="B103" s="144">
        <v>4.5999999999999996</v>
      </c>
      <c r="C103" s="194" t="s">
        <v>657</v>
      </c>
      <c r="D103" s="146"/>
      <c r="E103" s="146"/>
      <c r="F103" s="146"/>
      <c r="G103" s="147">
        <v>14</v>
      </c>
      <c r="H103" s="146">
        <f t="shared" si="2"/>
        <v>0</v>
      </c>
      <c r="I103" s="200">
        <v>126</v>
      </c>
      <c r="J103" s="197"/>
      <c r="K103" s="149" t="s">
        <v>102</v>
      </c>
      <c r="L103" s="202"/>
      <c r="M103" s="151"/>
      <c r="N103" s="203"/>
      <c r="O103" s="151"/>
      <c r="P103" s="151"/>
      <c r="Q103" s="152"/>
    </row>
    <row r="104" spans="1:17" ht="24.95" customHeight="1">
      <c r="A104" s="155"/>
      <c r="B104" s="144">
        <v>4.7</v>
      </c>
      <c r="C104" s="194" t="s">
        <v>658</v>
      </c>
      <c r="D104" s="146"/>
      <c r="E104" s="146"/>
      <c r="F104" s="146"/>
      <c r="G104" s="147">
        <v>1</v>
      </c>
      <c r="H104" s="146">
        <f t="shared" si="2"/>
        <v>0</v>
      </c>
      <c r="I104" s="200">
        <v>40</v>
      </c>
      <c r="J104" s="197"/>
      <c r="K104" s="149" t="s">
        <v>102</v>
      </c>
      <c r="L104" s="202"/>
      <c r="M104" s="151"/>
      <c r="N104" s="203"/>
      <c r="O104" s="151"/>
      <c r="P104" s="151"/>
      <c r="Q104" s="152"/>
    </row>
    <row r="105" spans="1:17" ht="24.95" hidden="1" customHeight="1">
      <c r="A105" s="155"/>
      <c r="B105" s="144">
        <v>4.8</v>
      </c>
      <c r="C105" s="194" t="s">
        <v>659</v>
      </c>
      <c r="D105" s="146"/>
      <c r="E105" s="146"/>
      <c r="F105" s="146"/>
      <c r="G105" s="147"/>
      <c r="H105" s="146"/>
      <c r="I105" s="200">
        <v>0</v>
      </c>
      <c r="J105" s="149"/>
      <c r="K105" s="149" t="s">
        <v>102</v>
      </c>
      <c r="L105" s="202"/>
      <c r="M105" s="151"/>
      <c r="N105" s="203"/>
      <c r="O105" s="151"/>
      <c r="P105" s="151"/>
      <c r="Q105" s="160"/>
    </row>
    <row r="106" spans="1:17" ht="24.95" hidden="1" customHeight="1">
      <c r="A106" s="155"/>
      <c r="B106" s="144">
        <v>4.9000000000000004</v>
      </c>
      <c r="C106" s="194" t="s">
        <v>660</v>
      </c>
      <c r="D106" s="146"/>
      <c r="E106" s="146"/>
      <c r="F106" s="146"/>
      <c r="G106" s="147"/>
      <c r="H106" s="146"/>
      <c r="I106" s="200">
        <v>0</v>
      </c>
      <c r="J106" s="149"/>
      <c r="K106" s="149" t="s">
        <v>102</v>
      </c>
      <c r="L106" s="202"/>
      <c r="M106" s="151"/>
      <c r="N106" s="203"/>
      <c r="O106" s="151"/>
      <c r="P106" s="151"/>
      <c r="Q106" s="160"/>
    </row>
    <row r="107" spans="1:17" ht="24.95" customHeight="1">
      <c r="A107" s="155"/>
      <c r="B107" s="196">
        <v>4.8</v>
      </c>
      <c r="C107" s="194" t="s">
        <v>661</v>
      </c>
      <c r="D107" s="146"/>
      <c r="E107" s="146"/>
      <c r="F107" s="146"/>
      <c r="G107" s="147"/>
      <c r="H107" s="146"/>
      <c r="I107" s="200">
        <v>1</v>
      </c>
      <c r="J107" s="149"/>
      <c r="K107" s="149" t="s">
        <v>180</v>
      </c>
      <c r="L107" s="201"/>
      <c r="M107" s="151"/>
      <c r="N107" s="203"/>
      <c r="O107" s="151"/>
      <c r="P107" s="151"/>
      <c r="Q107" s="160"/>
    </row>
    <row r="108" spans="1:17" ht="24.95" customHeight="1">
      <c r="A108" s="155"/>
      <c r="B108" s="196">
        <v>4.9000000000000004</v>
      </c>
      <c r="C108" s="193" t="s">
        <v>662</v>
      </c>
      <c r="D108" s="146"/>
      <c r="E108" s="146"/>
      <c r="F108" s="146"/>
      <c r="G108" s="147"/>
      <c r="H108" s="146"/>
      <c r="I108" s="200">
        <v>1</v>
      </c>
      <c r="J108" s="149"/>
      <c r="K108" s="149" t="s">
        <v>180</v>
      </c>
      <c r="L108" s="201"/>
      <c r="M108" s="151"/>
      <c r="N108" s="203"/>
      <c r="O108" s="151"/>
      <c r="P108" s="151"/>
      <c r="Q108" s="160"/>
    </row>
    <row r="109" spans="1:17" ht="24.95" customHeight="1">
      <c r="A109" s="155"/>
      <c r="B109" s="177"/>
      <c r="C109" s="193"/>
      <c r="D109" s="146"/>
      <c r="E109" s="146"/>
      <c r="F109" s="146"/>
      <c r="G109" s="147"/>
      <c r="H109" s="146"/>
      <c r="I109" s="195"/>
      <c r="J109" s="149"/>
      <c r="K109" s="149"/>
      <c r="L109" s="199"/>
      <c r="M109" s="151"/>
      <c r="N109" s="199"/>
      <c r="O109" s="151"/>
      <c r="P109" s="151"/>
      <c r="Q109" s="160"/>
    </row>
    <row r="110" spans="1:17" ht="24.95" hidden="1" customHeight="1">
      <c r="A110" s="155"/>
      <c r="B110" s="144"/>
      <c r="C110" s="145"/>
      <c r="D110" s="146"/>
      <c r="E110" s="146"/>
      <c r="F110" s="146"/>
      <c r="G110" s="147"/>
      <c r="H110" s="146"/>
      <c r="I110" s="146"/>
      <c r="J110" s="149"/>
      <c r="K110" s="149"/>
      <c r="L110" s="150"/>
      <c r="M110" s="151"/>
      <c r="N110" s="150"/>
      <c r="O110" s="151"/>
      <c r="P110" s="151"/>
      <c r="Q110" s="160"/>
    </row>
    <row r="111" spans="1:17" ht="24.95" hidden="1" customHeight="1">
      <c r="A111" s="155"/>
      <c r="B111" s="144"/>
      <c r="C111" s="156"/>
      <c r="D111" s="146"/>
      <c r="E111" s="146"/>
      <c r="F111" s="146"/>
      <c r="G111" s="147"/>
      <c r="H111" s="146"/>
      <c r="I111" s="146"/>
      <c r="J111" s="149"/>
      <c r="K111" s="149"/>
      <c r="L111" s="150"/>
      <c r="M111" s="151"/>
      <c r="N111" s="150"/>
      <c r="O111" s="151"/>
      <c r="P111" s="151"/>
      <c r="Q111" s="160"/>
    </row>
    <row r="112" spans="1:17" ht="24.95" customHeight="1">
      <c r="A112" s="155"/>
      <c r="B112" s="144"/>
      <c r="C112" s="156"/>
      <c r="D112" s="146"/>
      <c r="E112" s="146"/>
      <c r="F112" s="146"/>
      <c r="G112" s="147"/>
      <c r="H112" s="146"/>
      <c r="I112" s="146"/>
      <c r="J112" s="149"/>
      <c r="K112" s="149"/>
      <c r="L112" s="150"/>
      <c r="M112" s="151"/>
      <c r="N112" s="150"/>
      <c r="O112" s="151"/>
      <c r="P112" s="151"/>
      <c r="Q112" s="160"/>
    </row>
    <row r="113" spans="1:17" ht="24.95" customHeight="1">
      <c r="A113" s="155"/>
      <c r="B113" s="144"/>
      <c r="C113" s="156"/>
      <c r="D113" s="146"/>
      <c r="E113" s="146"/>
      <c r="F113" s="146"/>
      <c r="G113" s="147"/>
      <c r="H113" s="146"/>
      <c r="I113" s="146"/>
      <c r="J113" s="149"/>
      <c r="K113" s="149"/>
      <c r="L113" s="150"/>
      <c r="M113" s="151"/>
      <c r="N113" s="150"/>
      <c r="O113" s="151"/>
      <c r="P113" s="151"/>
      <c r="Q113" s="160"/>
    </row>
    <row r="114" spans="1:17" ht="24.95" customHeight="1">
      <c r="A114" s="155"/>
      <c r="B114" s="144"/>
      <c r="C114" s="156"/>
      <c r="D114" s="146"/>
      <c r="E114" s="146"/>
      <c r="F114" s="146"/>
      <c r="G114" s="147"/>
      <c r="H114" s="146"/>
      <c r="I114" s="146"/>
      <c r="J114" s="149"/>
      <c r="K114" s="149"/>
      <c r="L114" s="150"/>
      <c r="M114" s="151"/>
      <c r="N114" s="150"/>
      <c r="O114" s="151"/>
      <c r="P114" s="151"/>
      <c r="Q114" s="160"/>
    </row>
    <row r="115" spans="1:17" ht="24.95" customHeight="1">
      <c r="A115" s="155"/>
      <c r="B115" s="144"/>
      <c r="C115" s="156"/>
      <c r="D115" s="146"/>
      <c r="E115" s="146"/>
      <c r="F115" s="146"/>
      <c r="G115" s="147"/>
      <c r="H115" s="146"/>
      <c r="I115" s="146"/>
      <c r="J115" s="149"/>
      <c r="K115" s="149"/>
      <c r="L115" s="150"/>
      <c r="M115" s="151"/>
      <c r="N115" s="150"/>
      <c r="O115" s="151"/>
      <c r="P115" s="151"/>
      <c r="Q115" s="160"/>
    </row>
    <row r="116" spans="1:17" ht="24.95" customHeight="1">
      <c r="A116" s="155"/>
      <c r="B116" s="144"/>
      <c r="C116" s="156"/>
      <c r="D116" s="146"/>
      <c r="E116" s="146"/>
      <c r="F116" s="146"/>
      <c r="G116" s="147"/>
      <c r="H116" s="146"/>
      <c r="I116" s="146"/>
      <c r="J116" s="149"/>
      <c r="K116" s="149"/>
      <c r="L116" s="150"/>
      <c r="M116" s="151"/>
      <c r="N116" s="150"/>
      <c r="O116" s="151"/>
      <c r="P116" s="151"/>
      <c r="Q116" s="160"/>
    </row>
    <row r="117" spans="1:17" ht="24.95" customHeight="1">
      <c r="A117" s="155"/>
      <c r="B117" s="144"/>
      <c r="C117" s="156"/>
      <c r="D117" s="146"/>
      <c r="E117" s="146"/>
      <c r="F117" s="146"/>
      <c r="G117" s="147"/>
      <c r="H117" s="146"/>
      <c r="I117" s="146"/>
      <c r="J117" s="149"/>
      <c r="K117" s="149"/>
      <c r="L117" s="150"/>
      <c r="M117" s="151"/>
      <c r="N117" s="150"/>
      <c r="O117" s="151"/>
      <c r="P117" s="151"/>
      <c r="Q117" s="160"/>
    </row>
    <row r="118" spans="1:17" ht="24.95" customHeight="1">
      <c r="A118" s="155"/>
      <c r="B118" s="144"/>
      <c r="C118" s="156"/>
      <c r="D118" s="146"/>
      <c r="E118" s="146"/>
      <c r="F118" s="146"/>
      <c r="G118" s="147"/>
      <c r="H118" s="146"/>
      <c r="I118" s="146"/>
      <c r="J118" s="149"/>
      <c r="K118" s="149"/>
      <c r="L118" s="150"/>
      <c r="M118" s="151"/>
      <c r="N118" s="150"/>
      <c r="O118" s="151"/>
      <c r="P118" s="151"/>
      <c r="Q118" s="160"/>
    </row>
    <row r="119" spans="1:17" ht="24.95" customHeight="1">
      <c r="A119" s="155"/>
      <c r="B119" s="144"/>
      <c r="C119" s="156"/>
      <c r="D119" s="146"/>
      <c r="E119" s="146"/>
      <c r="F119" s="146"/>
      <c r="G119" s="147"/>
      <c r="H119" s="146"/>
      <c r="I119" s="146"/>
      <c r="J119" s="149"/>
      <c r="K119" s="149"/>
      <c r="L119" s="150"/>
      <c r="M119" s="151"/>
      <c r="N119" s="150"/>
      <c r="O119" s="151"/>
      <c r="P119" s="151"/>
      <c r="Q119" s="160"/>
    </row>
    <row r="120" spans="1:17" ht="24.95" customHeight="1">
      <c r="A120" s="155"/>
      <c r="B120" s="144"/>
      <c r="C120" s="156"/>
      <c r="D120" s="146"/>
      <c r="E120" s="146"/>
      <c r="F120" s="146"/>
      <c r="G120" s="147"/>
      <c r="H120" s="146"/>
      <c r="I120" s="146"/>
      <c r="J120" s="149"/>
      <c r="K120" s="149"/>
      <c r="L120" s="150"/>
      <c r="M120" s="151"/>
      <c r="N120" s="150"/>
      <c r="O120" s="151"/>
      <c r="P120" s="151"/>
      <c r="Q120" s="160"/>
    </row>
    <row r="121" spans="1:17" ht="24.95" customHeight="1">
      <c r="A121" s="155"/>
      <c r="B121" s="144"/>
      <c r="C121" s="156"/>
      <c r="D121" s="146"/>
      <c r="E121" s="146"/>
      <c r="F121" s="146"/>
      <c r="G121" s="147"/>
      <c r="H121" s="146"/>
      <c r="I121" s="146"/>
      <c r="J121" s="149"/>
      <c r="K121" s="149"/>
      <c r="L121" s="150"/>
      <c r="M121" s="151"/>
      <c r="N121" s="150"/>
      <c r="O121" s="151"/>
      <c r="P121" s="151"/>
      <c r="Q121" s="160"/>
    </row>
    <row r="122" spans="1:17" ht="24.95" customHeight="1">
      <c r="A122" s="161"/>
      <c r="B122" s="162"/>
      <c r="C122" s="163" t="str">
        <f>"รวมราคา  " &amp;   A97 &amp; C97</f>
        <v>รวมราคา  4งานระบบสื่อสาร</v>
      </c>
      <c r="D122" s="164"/>
      <c r="E122" s="164"/>
      <c r="F122" s="164"/>
      <c r="G122" s="165"/>
      <c r="H122" s="164"/>
      <c r="I122" s="164"/>
      <c r="J122" s="166"/>
      <c r="K122" s="166"/>
      <c r="L122" s="167"/>
      <c r="M122" s="168"/>
      <c r="N122" s="167"/>
      <c r="O122" s="168"/>
      <c r="P122" s="168"/>
      <c r="Q122" s="169"/>
    </row>
    <row r="123" spans="1:17" ht="24.95" customHeight="1">
      <c r="A123" s="143">
        <v>5</v>
      </c>
      <c r="B123" s="144"/>
      <c r="C123" s="172" t="s">
        <v>666</v>
      </c>
      <c r="D123" s="146"/>
      <c r="E123" s="146"/>
      <c r="F123" s="146"/>
      <c r="G123" s="147"/>
      <c r="H123" s="146"/>
      <c r="I123" s="148"/>
      <c r="J123" s="149"/>
      <c r="K123" s="149"/>
      <c r="L123" s="150"/>
      <c r="M123" s="151"/>
      <c r="N123" s="150"/>
      <c r="O123" s="151"/>
      <c r="P123" s="151"/>
      <c r="Q123" s="152"/>
    </row>
    <row r="124" spans="1:17" ht="24.95" customHeight="1">
      <c r="A124" s="155">
        <v>5.0999999999999996</v>
      </c>
      <c r="B124" s="204" t="s">
        <v>667</v>
      </c>
      <c r="C124" s="156"/>
      <c r="D124" s="146"/>
      <c r="E124" s="146"/>
      <c r="F124" s="146"/>
      <c r="G124" s="147">
        <v>1</v>
      </c>
      <c r="H124" s="146">
        <f t="shared" ref="H124:H130" si="3">D124*E124*F124</f>
        <v>0</v>
      </c>
      <c r="I124" s="195">
        <v>1</v>
      </c>
      <c r="J124" s="151"/>
      <c r="K124" s="151"/>
      <c r="L124" s="151"/>
      <c r="M124" s="151"/>
      <c r="N124" s="151"/>
      <c r="O124" s="151"/>
      <c r="P124" s="151"/>
      <c r="Q124" s="152"/>
    </row>
    <row r="125" spans="1:17" ht="24.95" customHeight="1">
      <c r="A125" s="155"/>
      <c r="B125" s="144" t="s">
        <v>668</v>
      </c>
      <c r="C125" s="156" t="s">
        <v>669</v>
      </c>
      <c r="D125" s="146"/>
      <c r="E125" s="146"/>
      <c r="F125" s="146"/>
      <c r="G125" s="147">
        <v>3</v>
      </c>
      <c r="H125" s="146">
        <f t="shared" si="3"/>
        <v>0</v>
      </c>
      <c r="I125" s="195">
        <v>242</v>
      </c>
      <c r="J125" s="151"/>
      <c r="K125" s="151" t="s">
        <v>102</v>
      </c>
      <c r="L125" s="151"/>
      <c r="M125" s="151"/>
      <c r="N125" s="151"/>
      <c r="O125" s="151"/>
      <c r="P125" s="151"/>
      <c r="Q125" s="152"/>
    </row>
    <row r="126" spans="1:17" ht="24.95" customHeight="1">
      <c r="A126" s="155"/>
      <c r="B126" s="144" t="s">
        <v>675</v>
      </c>
      <c r="C126" s="156" t="s">
        <v>670</v>
      </c>
      <c r="D126" s="146"/>
      <c r="E126" s="146"/>
      <c r="F126" s="146"/>
      <c r="G126" s="147">
        <v>11</v>
      </c>
      <c r="H126" s="146">
        <f t="shared" si="3"/>
        <v>0</v>
      </c>
      <c r="I126" s="195">
        <v>223</v>
      </c>
      <c r="J126" s="212"/>
      <c r="K126" s="151" t="s">
        <v>181</v>
      </c>
      <c r="L126" s="151"/>
      <c r="M126" s="151"/>
      <c r="N126" s="151"/>
      <c r="O126" s="151"/>
      <c r="P126" s="151"/>
      <c r="Q126" s="152"/>
    </row>
    <row r="127" spans="1:17" ht="24.95" customHeight="1">
      <c r="A127" s="155"/>
      <c r="B127" s="144" t="s">
        <v>676</v>
      </c>
      <c r="C127" s="156" t="s">
        <v>671</v>
      </c>
      <c r="D127" s="146"/>
      <c r="E127" s="146"/>
      <c r="F127" s="146"/>
      <c r="G127" s="147">
        <v>1</v>
      </c>
      <c r="H127" s="146">
        <f t="shared" si="3"/>
        <v>0</v>
      </c>
      <c r="I127" s="195">
        <v>28</v>
      </c>
      <c r="J127" s="212"/>
      <c r="K127" s="151" t="s">
        <v>680</v>
      </c>
      <c r="L127" s="151"/>
      <c r="M127" s="151"/>
      <c r="N127" s="151"/>
      <c r="O127" s="151"/>
      <c r="P127" s="151"/>
      <c r="Q127" s="152"/>
    </row>
    <row r="128" spans="1:17" ht="24.95" customHeight="1">
      <c r="A128" s="155"/>
      <c r="B128" s="144" t="s">
        <v>677</v>
      </c>
      <c r="C128" s="156" t="s">
        <v>672</v>
      </c>
      <c r="D128" s="146"/>
      <c r="E128" s="146"/>
      <c r="F128" s="146"/>
      <c r="G128" s="147">
        <v>1</v>
      </c>
      <c r="H128" s="146">
        <f t="shared" si="3"/>
        <v>0</v>
      </c>
      <c r="I128" s="195">
        <v>1384</v>
      </c>
      <c r="J128" s="212"/>
      <c r="K128" s="151" t="s">
        <v>680</v>
      </c>
      <c r="L128" s="151"/>
      <c r="M128" s="151"/>
      <c r="N128" s="151"/>
      <c r="O128" s="151"/>
      <c r="P128" s="151"/>
      <c r="Q128" s="152"/>
    </row>
    <row r="129" spans="1:17" ht="24.95" customHeight="1">
      <c r="A129" s="155"/>
      <c r="B129" s="144" t="s">
        <v>678</v>
      </c>
      <c r="C129" s="156" t="s">
        <v>673</v>
      </c>
      <c r="D129" s="146"/>
      <c r="E129" s="146"/>
      <c r="F129" s="146"/>
      <c r="G129" s="147">
        <v>14</v>
      </c>
      <c r="H129" s="146">
        <f t="shared" si="3"/>
        <v>0</v>
      </c>
      <c r="I129" s="195">
        <v>0</v>
      </c>
      <c r="J129" s="212"/>
      <c r="K129" s="151" t="s">
        <v>681</v>
      </c>
      <c r="L129" s="151"/>
      <c r="M129" s="151"/>
      <c r="N129" s="151"/>
      <c r="O129" s="151"/>
      <c r="P129" s="151"/>
      <c r="Q129" s="152"/>
    </row>
    <row r="130" spans="1:17" ht="24.95" customHeight="1">
      <c r="A130" s="155"/>
      <c r="B130" s="144" t="s">
        <v>679</v>
      </c>
      <c r="C130" s="156" t="s">
        <v>674</v>
      </c>
      <c r="D130" s="146"/>
      <c r="E130" s="146"/>
      <c r="F130" s="146"/>
      <c r="G130" s="147">
        <v>1</v>
      </c>
      <c r="H130" s="146">
        <f t="shared" si="3"/>
        <v>0</v>
      </c>
      <c r="I130" s="195">
        <v>51</v>
      </c>
      <c r="J130" s="212"/>
      <c r="K130" s="151" t="s">
        <v>681</v>
      </c>
      <c r="L130" s="151"/>
      <c r="M130" s="151"/>
      <c r="N130" s="151"/>
      <c r="O130" s="151"/>
      <c r="P130" s="151"/>
      <c r="Q130" s="152"/>
    </row>
    <row r="131" spans="1:17" ht="24.95" customHeight="1">
      <c r="A131" s="155"/>
      <c r="B131" s="144" t="s">
        <v>723</v>
      </c>
      <c r="C131" s="156" t="s">
        <v>722</v>
      </c>
      <c r="D131" s="146"/>
      <c r="E131" s="146"/>
      <c r="F131" s="146"/>
      <c r="G131" s="147"/>
      <c r="H131" s="146"/>
      <c r="I131" s="195"/>
      <c r="J131" s="151"/>
      <c r="K131" s="151" t="s">
        <v>0</v>
      </c>
      <c r="L131" s="151"/>
      <c r="M131" s="151"/>
      <c r="N131" s="151"/>
      <c r="O131" s="151"/>
      <c r="P131" s="151"/>
      <c r="Q131" s="160"/>
    </row>
    <row r="132" spans="1:17" ht="24.95" customHeight="1">
      <c r="A132" s="155">
        <v>5.2</v>
      </c>
      <c r="B132" s="227" t="s">
        <v>682</v>
      </c>
      <c r="C132" s="156"/>
      <c r="D132" s="146"/>
      <c r="E132" s="146"/>
      <c r="F132" s="146"/>
      <c r="G132" s="147"/>
      <c r="H132" s="146"/>
      <c r="I132" s="195">
        <v>51</v>
      </c>
      <c r="J132" s="151"/>
      <c r="K132" s="151"/>
      <c r="L132" s="151"/>
      <c r="M132" s="151"/>
      <c r="N132" s="151"/>
      <c r="O132" s="151"/>
      <c r="P132" s="151"/>
      <c r="Q132" s="160"/>
    </row>
    <row r="133" spans="1:17" ht="24.95" customHeight="1">
      <c r="A133" s="155"/>
      <c r="B133" s="144" t="s">
        <v>683</v>
      </c>
      <c r="C133" s="156" t="s">
        <v>686</v>
      </c>
      <c r="D133" s="146"/>
      <c r="E133" s="146"/>
      <c r="F133" s="146"/>
      <c r="G133" s="147"/>
      <c r="H133" s="146"/>
      <c r="I133" s="195">
        <v>71</v>
      </c>
      <c r="J133" s="151"/>
      <c r="K133" s="151" t="s">
        <v>102</v>
      </c>
      <c r="L133" s="151"/>
      <c r="M133" s="151"/>
      <c r="N133" s="151"/>
      <c r="O133" s="151"/>
      <c r="P133" s="151"/>
      <c r="Q133" s="160"/>
    </row>
    <row r="134" spans="1:17" ht="24.95" customHeight="1">
      <c r="A134" s="155"/>
      <c r="B134" s="144" t="s">
        <v>684</v>
      </c>
      <c r="C134" s="156" t="s">
        <v>687</v>
      </c>
      <c r="D134" s="146"/>
      <c r="E134" s="146"/>
      <c r="F134" s="146"/>
      <c r="G134" s="147"/>
      <c r="H134" s="146"/>
      <c r="I134" s="195">
        <v>34</v>
      </c>
      <c r="J134" s="151"/>
      <c r="K134" s="151" t="s">
        <v>102</v>
      </c>
      <c r="L134" s="151"/>
      <c r="M134" s="151"/>
      <c r="N134" s="151"/>
      <c r="O134" s="151"/>
      <c r="P134" s="151"/>
      <c r="Q134" s="160"/>
    </row>
    <row r="135" spans="1:17" ht="24.95" customHeight="1">
      <c r="A135" s="155"/>
      <c r="B135" s="144" t="s">
        <v>685</v>
      </c>
      <c r="C135" s="156" t="s">
        <v>722</v>
      </c>
      <c r="D135" s="146"/>
      <c r="E135" s="146"/>
      <c r="F135" s="146"/>
      <c r="G135" s="147"/>
      <c r="H135" s="146"/>
      <c r="I135" s="195"/>
      <c r="J135" s="151"/>
      <c r="K135" s="151" t="s">
        <v>0</v>
      </c>
      <c r="L135" s="151"/>
      <c r="M135" s="151"/>
      <c r="N135" s="151"/>
      <c r="O135" s="151"/>
      <c r="P135" s="151"/>
      <c r="Q135" s="160"/>
    </row>
    <row r="136" spans="1:17" ht="24.95" customHeight="1">
      <c r="A136" s="155"/>
      <c r="B136" s="144"/>
      <c r="C136" s="156"/>
      <c r="D136" s="146"/>
      <c r="E136" s="146"/>
      <c r="F136" s="146"/>
      <c r="G136" s="147"/>
      <c r="H136" s="146"/>
      <c r="I136" s="195"/>
      <c r="J136" s="212"/>
      <c r="K136" s="151"/>
      <c r="L136" s="151"/>
      <c r="M136" s="151"/>
      <c r="N136" s="151"/>
      <c r="O136" s="151"/>
      <c r="P136" s="151"/>
      <c r="Q136" s="160"/>
    </row>
    <row r="137" spans="1:17" ht="24.95" customHeight="1">
      <c r="A137" s="155"/>
      <c r="B137" s="144"/>
      <c r="C137" s="156"/>
      <c r="D137" s="146"/>
      <c r="E137" s="146"/>
      <c r="F137" s="146"/>
      <c r="G137" s="147"/>
      <c r="H137" s="146"/>
      <c r="I137" s="195"/>
      <c r="J137" s="151"/>
      <c r="K137" s="151"/>
      <c r="L137" s="151"/>
      <c r="M137" s="151"/>
      <c r="N137" s="151"/>
      <c r="O137" s="151"/>
      <c r="P137" s="151"/>
      <c r="Q137" s="160"/>
    </row>
    <row r="138" spans="1:17" ht="24.95" customHeight="1">
      <c r="A138" s="155"/>
      <c r="B138" s="144"/>
      <c r="C138" s="156"/>
      <c r="D138" s="146"/>
      <c r="E138" s="146"/>
      <c r="F138" s="146"/>
      <c r="G138" s="147"/>
      <c r="H138" s="146"/>
      <c r="I138" s="195"/>
      <c r="J138" s="151"/>
      <c r="K138" s="151"/>
      <c r="L138" s="151"/>
      <c r="M138" s="151"/>
      <c r="N138" s="151"/>
      <c r="O138" s="151"/>
      <c r="P138" s="151"/>
      <c r="Q138" s="160"/>
    </row>
    <row r="139" spans="1:17" ht="24.95" customHeight="1">
      <c r="A139" s="155"/>
      <c r="B139" s="144"/>
      <c r="C139" s="156"/>
      <c r="D139" s="146"/>
      <c r="E139" s="146"/>
      <c r="F139" s="146"/>
      <c r="G139" s="147"/>
      <c r="H139" s="146"/>
      <c r="I139" s="195"/>
      <c r="J139" s="151"/>
      <c r="K139" s="151"/>
      <c r="L139" s="151"/>
      <c r="M139" s="151"/>
      <c r="N139" s="151"/>
      <c r="O139" s="151"/>
      <c r="P139" s="151"/>
      <c r="Q139" s="160"/>
    </row>
    <row r="140" spans="1:17" ht="24.95" customHeight="1">
      <c r="A140" s="155"/>
      <c r="B140" s="144"/>
      <c r="C140" s="156"/>
      <c r="D140" s="146"/>
      <c r="E140" s="146"/>
      <c r="F140" s="146"/>
      <c r="G140" s="147"/>
      <c r="H140" s="146"/>
      <c r="I140" s="195"/>
      <c r="J140" s="212"/>
      <c r="K140" s="151"/>
      <c r="L140" s="151"/>
      <c r="M140" s="151"/>
      <c r="N140" s="151"/>
      <c r="O140" s="151"/>
      <c r="P140" s="151"/>
      <c r="Q140" s="160"/>
    </row>
    <row r="141" spans="1:17" ht="24.95" customHeight="1">
      <c r="A141" s="155"/>
      <c r="B141" s="144"/>
      <c r="C141" s="156"/>
      <c r="D141" s="146"/>
      <c r="E141" s="146"/>
      <c r="F141" s="146"/>
      <c r="G141" s="147"/>
      <c r="H141" s="146"/>
      <c r="I141" s="195"/>
      <c r="J141" s="212"/>
      <c r="K141" s="151"/>
      <c r="L141" s="151"/>
      <c r="M141" s="151"/>
      <c r="N141" s="151"/>
      <c r="O141" s="151"/>
      <c r="P141" s="151"/>
      <c r="Q141" s="160"/>
    </row>
    <row r="142" spans="1:17" ht="24.95" customHeight="1">
      <c r="A142" s="155"/>
      <c r="B142" s="144"/>
      <c r="C142" s="156"/>
      <c r="D142" s="146"/>
      <c r="E142" s="146"/>
      <c r="F142" s="146"/>
      <c r="G142" s="147"/>
      <c r="H142" s="146"/>
      <c r="I142" s="146"/>
      <c r="J142" s="149"/>
      <c r="K142" s="149"/>
      <c r="L142" s="150"/>
      <c r="M142" s="151"/>
      <c r="N142" s="150"/>
      <c r="O142" s="151"/>
      <c r="P142" s="151"/>
      <c r="Q142" s="160"/>
    </row>
    <row r="143" spans="1:17" ht="24.95" customHeight="1">
      <c r="A143" s="155"/>
      <c r="B143" s="144"/>
      <c r="C143" s="156"/>
      <c r="D143" s="146"/>
      <c r="E143" s="146"/>
      <c r="F143" s="146"/>
      <c r="G143" s="147"/>
      <c r="H143" s="146"/>
      <c r="I143" s="146"/>
      <c r="J143" s="149"/>
      <c r="K143" s="149"/>
      <c r="L143" s="150"/>
      <c r="M143" s="151"/>
      <c r="N143" s="150"/>
      <c r="O143" s="151"/>
      <c r="P143" s="151"/>
      <c r="Q143" s="160"/>
    </row>
    <row r="144" spans="1:17" ht="24.95" customHeight="1">
      <c r="A144" s="161"/>
      <c r="B144" s="162"/>
      <c r="C144" s="163" t="str">
        <f>"รวมราคา  " &amp;   A124 &amp; B124</f>
        <v>รวมราคา  5.1ระบบสื่อสาร LAN</v>
      </c>
      <c r="D144" s="164"/>
      <c r="E144" s="164"/>
      <c r="F144" s="164"/>
      <c r="G144" s="165"/>
      <c r="H144" s="164"/>
      <c r="I144" s="164"/>
      <c r="J144" s="166"/>
      <c r="K144" s="166"/>
      <c r="L144" s="167"/>
      <c r="M144" s="168"/>
      <c r="N144" s="167"/>
      <c r="O144" s="168"/>
      <c r="P144" s="168"/>
      <c r="Q144" s="169"/>
    </row>
    <row r="145" spans="1:17" ht="24.95" customHeight="1">
      <c r="A145" s="143">
        <v>6</v>
      </c>
      <c r="B145" s="144"/>
      <c r="C145" s="172" t="s">
        <v>666</v>
      </c>
      <c r="D145" s="146"/>
      <c r="E145" s="146"/>
      <c r="F145" s="146"/>
      <c r="G145" s="147"/>
      <c r="H145" s="146"/>
      <c r="I145" s="148"/>
      <c r="J145" s="149"/>
      <c r="K145" s="149"/>
      <c r="L145" s="150"/>
      <c r="M145" s="151"/>
      <c r="N145" s="150"/>
      <c r="O145" s="151"/>
      <c r="P145" s="151"/>
      <c r="Q145" s="152"/>
    </row>
    <row r="146" spans="1:17" ht="24.95" customHeight="1">
      <c r="A146" s="155">
        <v>6.1</v>
      </c>
      <c r="B146" s="204" t="s">
        <v>688</v>
      </c>
      <c r="C146" s="194"/>
      <c r="D146" s="146"/>
      <c r="E146" s="146"/>
      <c r="F146" s="146"/>
      <c r="G146" s="147">
        <v>1</v>
      </c>
      <c r="H146" s="146">
        <f t="shared" ref="H146:H151" si="4">D146*E146*F146</f>
        <v>0</v>
      </c>
      <c r="I146" s="195">
        <v>1</v>
      </c>
      <c r="J146" s="149"/>
      <c r="K146" s="175"/>
      <c r="L146" s="203"/>
      <c r="M146" s="151"/>
      <c r="N146" s="203"/>
      <c r="O146" s="151"/>
      <c r="P146" s="151"/>
      <c r="Q146" s="152"/>
    </row>
    <row r="147" spans="1:17" ht="24.95" customHeight="1">
      <c r="A147" s="155"/>
      <c r="B147" s="144" t="s">
        <v>689</v>
      </c>
      <c r="C147" s="156" t="s">
        <v>669</v>
      </c>
      <c r="D147" s="146"/>
      <c r="E147" s="146"/>
      <c r="F147" s="146"/>
      <c r="G147" s="147">
        <v>3</v>
      </c>
      <c r="H147" s="146">
        <f t="shared" si="4"/>
        <v>0</v>
      </c>
      <c r="I147" s="195">
        <v>242</v>
      </c>
      <c r="J147" s="151"/>
      <c r="K147" s="151" t="s">
        <v>102</v>
      </c>
      <c r="L147" s="151"/>
      <c r="M147" s="151"/>
      <c r="N147" s="151"/>
      <c r="O147" s="151"/>
      <c r="P147" s="151"/>
      <c r="Q147" s="152"/>
    </row>
    <row r="148" spans="1:17" ht="24.95" customHeight="1">
      <c r="A148" s="155"/>
      <c r="B148" s="144" t="s">
        <v>690</v>
      </c>
      <c r="C148" s="156" t="s">
        <v>670</v>
      </c>
      <c r="D148" s="146"/>
      <c r="E148" s="146"/>
      <c r="F148" s="146"/>
      <c r="G148" s="147">
        <v>11</v>
      </c>
      <c r="H148" s="146">
        <f t="shared" si="4"/>
        <v>0</v>
      </c>
      <c r="I148" s="195">
        <v>223</v>
      </c>
      <c r="J148" s="212"/>
      <c r="K148" s="151" t="s">
        <v>181</v>
      </c>
      <c r="L148" s="151"/>
      <c r="M148" s="151"/>
      <c r="N148" s="151"/>
      <c r="O148" s="151"/>
      <c r="P148" s="151"/>
      <c r="Q148" s="152"/>
    </row>
    <row r="149" spans="1:17" ht="24.95" customHeight="1">
      <c r="A149" s="155"/>
      <c r="B149" s="144" t="s">
        <v>691</v>
      </c>
      <c r="C149" s="156" t="s">
        <v>671</v>
      </c>
      <c r="D149" s="146"/>
      <c r="E149" s="146"/>
      <c r="F149" s="146"/>
      <c r="G149" s="147">
        <v>1</v>
      </c>
      <c r="H149" s="146">
        <f t="shared" si="4"/>
        <v>0</v>
      </c>
      <c r="I149" s="195">
        <v>28</v>
      </c>
      <c r="J149" s="212"/>
      <c r="K149" s="151" t="s">
        <v>680</v>
      </c>
      <c r="L149" s="151"/>
      <c r="M149" s="151"/>
      <c r="N149" s="151"/>
      <c r="O149" s="151"/>
      <c r="P149" s="151"/>
      <c r="Q149" s="152"/>
    </row>
    <row r="150" spans="1:17" ht="24.95" customHeight="1">
      <c r="A150" s="155"/>
      <c r="B150" s="144" t="s">
        <v>692</v>
      </c>
      <c r="C150" s="156" t="s">
        <v>672</v>
      </c>
      <c r="D150" s="146"/>
      <c r="E150" s="146"/>
      <c r="F150" s="146"/>
      <c r="G150" s="147">
        <v>1</v>
      </c>
      <c r="H150" s="146">
        <f t="shared" si="4"/>
        <v>0</v>
      </c>
      <c r="I150" s="195">
        <v>1384</v>
      </c>
      <c r="J150" s="212"/>
      <c r="K150" s="151" t="s">
        <v>181</v>
      </c>
      <c r="L150" s="151"/>
      <c r="M150" s="151"/>
      <c r="N150" s="151"/>
      <c r="O150" s="151"/>
      <c r="P150" s="151"/>
      <c r="Q150" s="152"/>
    </row>
    <row r="151" spans="1:17" ht="24.95" customHeight="1">
      <c r="A151" s="155"/>
      <c r="B151" s="144" t="s">
        <v>693</v>
      </c>
      <c r="C151" s="156" t="s">
        <v>673</v>
      </c>
      <c r="D151" s="146"/>
      <c r="E151" s="146"/>
      <c r="F151" s="146"/>
      <c r="G151" s="147">
        <v>14</v>
      </c>
      <c r="H151" s="146">
        <f t="shared" si="4"/>
        <v>0</v>
      </c>
      <c r="I151" s="195">
        <v>0</v>
      </c>
      <c r="J151" s="212"/>
      <c r="K151" s="151" t="s">
        <v>681</v>
      </c>
      <c r="L151" s="151"/>
      <c r="M151" s="151"/>
      <c r="N151" s="151"/>
      <c r="O151" s="151"/>
      <c r="P151" s="151"/>
      <c r="Q151" s="152"/>
    </row>
    <row r="152" spans="1:17" ht="24.95" customHeight="1">
      <c r="A152" s="155"/>
      <c r="B152" s="144" t="s">
        <v>702</v>
      </c>
      <c r="C152" s="156" t="s">
        <v>722</v>
      </c>
      <c r="D152" s="146"/>
      <c r="E152" s="146"/>
      <c r="F152" s="146"/>
      <c r="G152" s="147"/>
      <c r="H152" s="146"/>
      <c r="I152" s="195"/>
      <c r="J152" s="151"/>
      <c r="K152" s="151" t="s">
        <v>0</v>
      </c>
      <c r="L152" s="151"/>
      <c r="M152" s="151"/>
      <c r="N152" s="151"/>
      <c r="O152" s="151"/>
      <c r="P152" s="151"/>
      <c r="Q152" s="152"/>
    </row>
    <row r="153" spans="1:17" ht="24.95" customHeight="1">
      <c r="A153" s="155">
        <v>6.2</v>
      </c>
      <c r="B153" s="204" t="s">
        <v>682</v>
      </c>
      <c r="C153" s="156"/>
      <c r="D153" s="146"/>
      <c r="E153" s="146"/>
      <c r="F153" s="146"/>
      <c r="G153" s="147"/>
      <c r="H153" s="146"/>
      <c r="I153" s="195">
        <v>51</v>
      </c>
      <c r="J153" s="151"/>
      <c r="K153" s="151"/>
      <c r="L153" s="151"/>
      <c r="M153" s="151"/>
      <c r="N153" s="151"/>
      <c r="O153" s="151"/>
      <c r="P153" s="151"/>
      <c r="Q153" s="160"/>
    </row>
    <row r="154" spans="1:17" ht="24.95" customHeight="1">
      <c r="A154" s="155"/>
      <c r="B154" s="144" t="s">
        <v>694</v>
      </c>
      <c r="C154" s="156" t="s">
        <v>686</v>
      </c>
      <c r="D154" s="146"/>
      <c r="E154" s="146"/>
      <c r="F154" s="146"/>
      <c r="G154" s="147"/>
      <c r="H154" s="146"/>
      <c r="I154" s="195">
        <v>71</v>
      </c>
      <c r="J154" s="151"/>
      <c r="K154" s="151" t="s">
        <v>102</v>
      </c>
      <c r="L154" s="151"/>
      <c r="M154" s="151"/>
      <c r="N154" s="151"/>
      <c r="O154" s="151"/>
      <c r="P154" s="151"/>
      <c r="Q154" s="160"/>
    </row>
    <row r="155" spans="1:17" ht="24.95" customHeight="1">
      <c r="A155" s="155"/>
      <c r="B155" s="144" t="s">
        <v>695</v>
      </c>
      <c r="C155" s="156" t="s">
        <v>722</v>
      </c>
      <c r="D155" s="146"/>
      <c r="E155" s="146"/>
      <c r="F155" s="146"/>
      <c r="G155" s="147"/>
      <c r="H155" s="146"/>
      <c r="I155" s="195"/>
      <c r="J155" s="151"/>
      <c r="K155" s="151" t="s">
        <v>0</v>
      </c>
      <c r="L155" s="151"/>
      <c r="M155" s="151"/>
      <c r="N155" s="151"/>
      <c r="O155" s="151"/>
      <c r="P155" s="151"/>
      <c r="Q155" s="160"/>
    </row>
    <row r="156" spans="1:17" ht="24.95" customHeight="1">
      <c r="A156" s="155"/>
      <c r="B156" s="144"/>
      <c r="C156" s="156"/>
      <c r="D156" s="146"/>
      <c r="E156" s="146"/>
      <c r="F156" s="146"/>
      <c r="G156" s="147"/>
      <c r="H156" s="146"/>
      <c r="I156" s="195"/>
      <c r="J156" s="151"/>
      <c r="K156" s="151"/>
      <c r="L156" s="151"/>
      <c r="M156" s="151"/>
      <c r="N156" s="151"/>
      <c r="O156" s="151"/>
      <c r="P156" s="151"/>
      <c r="Q156" s="160"/>
    </row>
    <row r="157" spans="1:17" ht="24.95" customHeight="1">
      <c r="A157" s="155"/>
      <c r="B157" s="144"/>
      <c r="C157" s="156"/>
      <c r="D157" s="146"/>
      <c r="E157" s="146"/>
      <c r="F157" s="146"/>
      <c r="G157" s="147"/>
      <c r="H157" s="146"/>
      <c r="I157" s="195"/>
      <c r="J157" s="151"/>
      <c r="K157" s="151"/>
      <c r="L157" s="151"/>
      <c r="M157" s="151"/>
      <c r="N157" s="151"/>
      <c r="O157" s="151"/>
      <c r="P157" s="151"/>
      <c r="Q157" s="160"/>
    </row>
    <row r="158" spans="1:17" ht="24.95" customHeight="1">
      <c r="A158" s="155"/>
      <c r="B158" s="144"/>
      <c r="C158" s="156"/>
      <c r="D158" s="146"/>
      <c r="E158" s="146"/>
      <c r="F158" s="146"/>
      <c r="G158" s="147"/>
      <c r="H158" s="146"/>
      <c r="I158" s="195"/>
      <c r="J158" s="151"/>
      <c r="K158" s="151"/>
      <c r="L158" s="151"/>
      <c r="M158" s="151"/>
      <c r="N158" s="151"/>
      <c r="O158" s="151"/>
      <c r="P158" s="151"/>
      <c r="Q158" s="160"/>
    </row>
    <row r="159" spans="1:17" ht="24.95" customHeight="1">
      <c r="A159" s="155"/>
      <c r="B159" s="144"/>
      <c r="C159" s="156"/>
      <c r="D159" s="146"/>
      <c r="E159" s="146"/>
      <c r="F159" s="146"/>
      <c r="G159" s="147"/>
      <c r="H159" s="146"/>
      <c r="I159" s="195"/>
      <c r="J159" s="151"/>
      <c r="K159" s="151"/>
      <c r="L159" s="151"/>
      <c r="M159" s="151"/>
      <c r="N159" s="151"/>
      <c r="O159" s="151"/>
      <c r="P159" s="151"/>
      <c r="Q159" s="160"/>
    </row>
    <row r="160" spans="1:17" ht="24.95" customHeight="1">
      <c r="A160" s="155"/>
      <c r="B160" s="144"/>
      <c r="C160" s="156"/>
      <c r="D160" s="146"/>
      <c r="E160" s="146"/>
      <c r="F160" s="146"/>
      <c r="G160" s="147"/>
      <c r="H160" s="146"/>
      <c r="I160" s="146"/>
      <c r="J160" s="151"/>
      <c r="K160" s="151"/>
      <c r="L160" s="151"/>
      <c r="M160" s="151"/>
      <c r="N160" s="151"/>
      <c r="O160" s="151"/>
      <c r="P160" s="151"/>
      <c r="Q160" s="160"/>
    </row>
    <row r="161" spans="1:17" ht="24.95" customHeight="1">
      <c r="A161" s="155"/>
      <c r="B161" s="144"/>
      <c r="C161" s="156"/>
      <c r="D161" s="146"/>
      <c r="E161" s="146"/>
      <c r="F161" s="146"/>
      <c r="G161" s="147"/>
      <c r="H161" s="146"/>
      <c r="I161" s="146"/>
      <c r="J161" s="149"/>
      <c r="K161" s="149"/>
      <c r="L161" s="150"/>
      <c r="M161" s="151"/>
      <c r="N161" s="150"/>
      <c r="O161" s="151"/>
      <c r="P161" s="151"/>
      <c r="Q161" s="160"/>
    </row>
    <row r="162" spans="1:17" ht="24.95" customHeight="1">
      <c r="A162" s="155"/>
      <c r="B162" s="144"/>
      <c r="C162" s="156"/>
      <c r="D162" s="146"/>
      <c r="E162" s="146"/>
      <c r="F162" s="146"/>
      <c r="G162" s="147"/>
      <c r="H162" s="146"/>
      <c r="I162" s="146"/>
      <c r="J162" s="149"/>
      <c r="K162" s="149"/>
      <c r="L162" s="150"/>
      <c r="M162" s="151"/>
      <c r="N162" s="150"/>
      <c r="O162" s="151"/>
      <c r="P162" s="151"/>
      <c r="Q162" s="160"/>
    </row>
    <row r="163" spans="1:17" ht="24.95" customHeight="1">
      <c r="A163" s="155"/>
      <c r="B163" s="144"/>
      <c r="C163" s="156"/>
      <c r="D163" s="146"/>
      <c r="E163" s="146"/>
      <c r="F163" s="146"/>
      <c r="G163" s="147"/>
      <c r="H163" s="146"/>
      <c r="I163" s="146"/>
      <c r="J163" s="149"/>
      <c r="K163" s="149"/>
      <c r="L163" s="150"/>
      <c r="M163" s="151"/>
      <c r="N163" s="150"/>
      <c r="O163" s="151"/>
      <c r="P163" s="151"/>
      <c r="Q163" s="160"/>
    </row>
    <row r="164" spans="1:17" ht="24.95" customHeight="1">
      <c r="A164" s="155"/>
      <c r="B164" s="144"/>
      <c r="C164" s="156"/>
      <c r="D164" s="146"/>
      <c r="E164" s="146"/>
      <c r="F164" s="146"/>
      <c r="G164" s="147"/>
      <c r="H164" s="146"/>
      <c r="I164" s="146"/>
      <c r="J164" s="149"/>
      <c r="K164" s="149"/>
      <c r="L164" s="150"/>
      <c r="M164" s="151"/>
      <c r="N164" s="150"/>
      <c r="O164" s="151"/>
      <c r="P164" s="151"/>
      <c r="Q164" s="160"/>
    </row>
    <row r="165" spans="1:17" ht="24.95" customHeight="1">
      <c r="A165" s="155"/>
      <c r="B165" s="144"/>
      <c r="C165" s="156"/>
      <c r="D165" s="146"/>
      <c r="E165" s="146"/>
      <c r="F165" s="146"/>
      <c r="G165" s="147"/>
      <c r="H165" s="146"/>
      <c r="I165" s="146"/>
      <c r="J165" s="149"/>
      <c r="K165" s="149"/>
      <c r="L165" s="150"/>
      <c r="M165" s="151"/>
      <c r="N165" s="150"/>
      <c r="O165" s="151"/>
      <c r="P165" s="151"/>
      <c r="Q165" s="160"/>
    </row>
    <row r="166" spans="1:17" ht="24.95" customHeight="1">
      <c r="A166" s="161"/>
      <c r="B166" s="162"/>
      <c r="C166" s="163" t="str">
        <f>"รวมราคา  " &amp;   A146 &amp; B146</f>
        <v>รวมราคา  6.1ระบบกล้องวงจรปิด</v>
      </c>
      <c r="D166" s="164"/>
      <c r="E166" s="164"/>
      <c r="F166" s="164"/>
      <c r="G166" s="165"/>
      <c r="H166" s="164"/>
      <c r="I166" s="164"/>
      <c r="J166" s="166"/>
      <c r="K166" s="166"/>
      <c r="L166" s="167"/>
      <c r="M166" s="168"/>
      <c r="N166" s="167"/>
      <c r="O166" s="168"/>
      <c r="P166" s="168"/>
      <c r="Q166" s="169"/>
    </row>
  </sheetData>
  <mergeCells count="8"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2" fitToHeight="0" orientation="landscape" r:id="rId1"/>
  <headerFooter alignWithMargins="0">
    <oddHeader>&amp;Rแบบ ปร. 4   แผ่นที่  &amp;P   /  &amp;N   แผ่น</oddHeader>
  </headerFooter>
  <rowBreaks count="6" manualBreakCount="6">
    <brk id="30" max="16" man="1"/>
    <brk id="52" max="16" man="1"/>
    <brk id="74" max="16" man="1"/>
    <brk id="96" max="16" man="1"/>
    <brk id="122" max="16" man="1"/>
    <brk id="144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9"/>
  <sheetViews>
    <sheetView showGridLines="0" tabSelected="1" view="pageBreakPreview" zoomScale="85" zoomScaleNormal="55" zoomScaleSheetLayoutView="85" zoomScalePageLayoutView="30" workbookViewId="0">
      <pane xSplit="1" ySplit="8" topLeftCell="B103" activePane="bottomRight" state="frozen"/>
      <selection pane="topRight" activeCell="B1" sqref="B1"/>
      <selection pane="bottomLeft" activeCell="A9" sqref="A9"/>
      <selection pane="bottomRight" activeCell="C74" sqref="C74"/>
    </sheetView>
  </sheetViews>
  <sheetFormatPr defaultRowHeight="24.95" customHeight="1"/>
  <cols>
    <col min="1" max="1" width="6.140625" style="154" customWidth="1"/>
    <col min="2" max="2" width="5" style="178" customWidth="1"/>
    <col min="3" max="3" width="65" style="123" bestFit="1" customWidth="1"/>
    <col min="4" max="4" width="9.140625" style="179" hidden="1" customWidth="1"/>
    <col min="5" max="5" width="12.7109375" style="179" hidden="1" customWidth="1"/>
    <col min="6" max="6" width="10.28515625" style="179" hidden="1" customWidth="1"/>
    <col min="7" max="7" width="13.5703125" style="180" hidden="1" customWidth="1"/>
    <col min="8" max="8" width="12.85546875" style="179" hidden="1" customWidth="1"/>
    <col min="9" max="9" width="13.85546875" style="179" hidden="1" customWidth="1"/>
    <col min="10" max="10" width="12.42578125" style="154" customWidth="1"/>
    <col min="11" max="11" width="7.28515625" style="181" customWidth="1"/>
    <col min="12" max="12" width="12.85546875" style="154" customWidth="1"/>
    <col min="13" max="13" width="24.7109375" style="182" customWidth="1"/>
    <col min="14" max="14" width="12.85546875" style="182" customWidth="1"/>
    <col min="15" max="15" width="14.5703125" style="154" customWidth="1"/>
    <col min="16" max="16" width="22" style="182" bestFit="1" customWidth="1"/>
    <col min="17" max="17" width="20.28515625" style="154" customWidth="1"/>
    <col min="18" max="18" width="12.28515625" style="154" customWidth="1"/>
    <col min="19" max="16384" width="9.140625" style="154"/>
  </cols>
  <sheetData>
    <row r="1" spans="1:18" s="111" customFormat="1" ht="23.25" thickBot="1">
      <c r="A1" s="284" t="s">
        <v>608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8" s="111" customFormat="1" ht="22.5" customHeight="1">
      <c r="A2" s="112" t="s">
        <v>539</v>
      </c>
      <c r="B2" s="113"/>
      <c r="C2" s="114"/>
      <c r="D2" s="112"/>
      <c r="E2" s="112"/>
      <c r="F2" s="112"/>
      <c r="G2" s="112"/>
      <c r="H2" s="112"/>
      <c r="I2" s="112"/>
      <c r="J2" s="115"/>
      <c r="K2" s="116"/>
      <c r="L2" s="116"/>
      <c r="N2" s="116"/>
      <c r="O2" s="114"/>
      <c r="P2" s="114"/>
      <c r="Q2" s="117"/>
    </row>
    <row r="3" spans="1:18" s="111" customFormat="1" ht="22.5">
      <c r="A3" s="115" t="s">
        <v>715</v>
      </c>
      <c r="B3" s="118"/>
      <c r="C3" s="119"/>
      <c r="D3" s="115"/>
      <c r="E3" s="115"/>
      <c r="F3" s="115"/>
      <c r="G3" s="115"/>
      <c r="H3" s="115"/>
      <c r="I3" s="120"/>
      <c r="J3" s="115"/>
      <c r="K3" s="121"/>
      <c r="L3" s="121"/>
      <c r="M3" s="123"/>
      <c r="N3" s="123"/>
      <c r="O3" s="124"/>
      <c r="P3" s="123"/>
      <c r="Q3" s="125"/>
    </row>
    <row r="4" spans="1:18" s="111" customFormat="1" ht="22.5">
      <c r="A4" s="115" t="s">
        <v>540</v>
      </c>
      <c r="B4" s="118"/>
      <c r="C4" s="119"/>
      <c r="D4" s="115"/>
      <c r="E4" s="115"/>
      <c r="F4" s="115"/>
      <c r="G4" s="115"/>
      <c r="H4" s="115"/>
      <c r="I4" s="120"/>
      <c r="K4" s="121"/>
      <c r="L4" s="121"/>
      <c r="M4" s="123"/>
      <c r="N4" s="123"/>
      <c r="O4" s="124"/>
      <c r="P4" s="123"/>
      <c r="Q4" s="125"/>
    </row>
    <row r="5" spans="1:18" s="111" customFormat="1" ht="22.5">
      <c r="A5" s="115" t="s">
        <v>598</v>
      </c>
      <c r="B5" s="118"/>
      <c r="C5" s="119"/>
      <c r="D5" s="115"/>
      <c r="E5" s="115"/>
      <c r="F5" s="115"/>
      <c r="G5" s="115"/>
      <c r="H5" s="115"/>
      <c r="I5" s="120"/>
      <c r="J5" s="115"/>
      <c r="K5" s="121"/>
      <c r="L5" s="121"/>
      <c r="M5" s="123"/>
      <c r="N5" s="123"/>
      <c r="O5" s="124"/>
      <c r="P5" s="123"/>
      <c r="Q5" s="125"/>
    </row>
    <row r="6" spans="1:18" s="111" customFormat="1" ht="22.5">
      <c r="A6" s="126" t="s">
        <v>726</v>
      </c>
      <c r="B6" s="127"/>
      <c r="C6" s="128"/>
      <c r="D6" s="126"/>
      <c r="E6" s="126"/>
      <c r="F6" s="126"/>
      <c r="G6" s="126"/>
      <c r="H6" s="126"/>
      <c r="I6" s="126"/>
      <c r="M6" s="122"/>
      <c r="N6" s="221" t="s">
        <v>541</v>
      </c>
      <c r="O6" s="295"/>
      <c r="P6" s="295"/>
      <c r="Q6" s="131" t="s">
        <v>604</v>
      </c>
    </row>
    <row r="7" spans="1:18" s="136" customFormat="1" ht="24.95" customHeight="1">
      <c r="A7" s="132" t="s">
        <v>8</v>
      </c>
      <c r="B7" s="133"/>
      <c r="C7" s="286" t="s">
        <v>0</v>
      </c>
      <c r="D7" s="288" t="s">
        <v>18</v>
      </c>
      <c r="E7" s="289"/>
      <c r="F7" s="289"/>
      <c r="G7" s="289"/>
      <c r="H7" s="290"/>
      <c r="I7" s="134"/>
      <c r="J7" s="291" t="s">
        <v>10</v>
      </c>
      <c r="K7" s="292"/>
      <c r="L7" s="296" t="s">
        <v>615</v>
      </c>
      <c r="M7" s="297"/>
      <c r="N7" s="296" t="s">
        <v>617</v>
      </c>
      <c r="O7" s="297"/>
      <c r="P7" s="224" t="s">
        <v>4</v>
      </c>
      <c r="Q7" s="293" t="s">
        <v>12</v>
      </c>
    </row>
    <row r="8" spans="1:18" s="136" customFormat="1" ht="24.95" customHeight="1">
      <c r="A8" s="137" t="s">
        <v>9</v>
      </c>
      <c r="B8" s="138"/>
      <c r="C8" s="287"/>
      <c r="D8" s="139" t="s">
        <v>13</v>
      </c>
      <c r="E8" s="139" t="s">
        <v>14</v>
      </c>
      <c r="F8" s="139" t="s">
        <v>15</v>
      </c>
      <c r="G8" s="140" t="s">
        <v>1</v>
      </c>
      <c r="H8" s="139" t="s">
        <v>10</v>
      </c>
      <c r="I8" s="139" t="s">
        <v>4</v>
      </c>
      <c r="J8" s="141" t="s">
        <v>1</v>
      </c>
      <c r="K8" s="142" t="s">
        <v>2</v>
      </c>
      <c r="L8" s="225" t="s">
        <v>616</v>
      </c>
      <c r="M8" s="226" t="s">
        <v>21</v>
      </c>
      <c r="N8" s="225" t="s">
        <v>616</v>
      </c>
      <c r="O8" s="226" t="s">
        <v>21</v>
      </c>
      <c r="P8" s="225" t="s">
        <v>618</v>
      </c>
      <c r="Q8" s="294"/>
    </row>
    <row r="9" spans="1:18" ht="24.95" customHeight="1">
      <c r="A9" s="143"/>
      <c r="B9" s="300" t="s">
        <v>614</v>
      </c>
      <c r="C9" s="301"/>
      <c r="D9" s="146"/>
      <c r="E9" s="146"/>
      <c r="F9" s="146"/>
      <c r="G9" s="147"/>
      <c r="H9" s="146"/>
      <c r="I9" s="148"/>
      <c r="J9" s="149"/>
      <c r="K9" s="149"/>
      <c r="L9" s="222"/>
      <c r="M9" s="223"/>
      <c r="N9" s="222"/>
      <c r="O9" s="223"/>
      <c r="P9" s="223"/>
      <c r="Q9" s="152"/>
      <c r="R9" s="153"/>
    </row>
    <row r="10" spans="1:18" ht="24.95" customHeight="1">
      <c r="A10" s="155">
        <v>1</v>
      </c>
      <c r="B10" s="298" t="s">
        <v>619</v>
      </c>
      <c r="C10" s="299"/>
      <c r="D10" s="146"/>
      <c r="E10" s="146"/>
      <c r="F10" s="146"/>
      <c r="G10" s="147"/>
      <c r="H10" s="146"/>
      <c r="I10" s="148"/>
      <c r="J10" s="157"/>
      <c r="K10" s="158"/>
      <c r="L10" s="150"/>
      <c r="M10" s="151"/>
      <c r="N10" s="150"/>
      <c r="O10" s="151"/>
      <c r="P10" s="151"/>
      <c r="Q10" s="152"/>
      <c r="R10" s="153"/>
    </row>
    <row r="11" spans="1:18" ht="24.95" customHeight="1">
      <c r="A11" s="155">
        <v>2</v>
      </c>
      <c r="B11" s="298" t="str">
        <f>C53</f>
        <v>งานเครื่องปรับอากาศ แบบแยกส่วน</v>
      </c>
      <c r="C11" s="299"/>
      <c r="D11" s="146"/>
      <c r="E11" s="146"/>
      <c r="F11" s="146"/>
      <c r="G11" s="147"/>
      <c r="H11" s="146"/>
      <c r="I11" s="148"/>
      <c r="J11" s="157"/>
      <c r="K11" s="158"/>
      <c r="L11" s="150"/>
      <c r="M11" s="151"/>
      <c r="N11" s="150"/>
      <c r="O11" s="151"/>
      <c r="P11" s="151"/>
      <c r="Q11" s="152"/>
      <c r="R11" s="153"/>
    </row>
    <row r="12" spans="1:18" ht="24.95" customHeight="1">
      <c r="A12" s="155">
        <v>3</v>
      </c>
      <c r="B12" s="298" t="str">
        <f>C75</f>
        <v>งานมู่ลี่อลูมิเนียม</v>
      </c>
      <c r="C12" s="299"/>
      <c r="D12" s="146"/>
      <c r="E12" s="146"/>
      <c r="F12" s="146"/>
      <c r="G12" s="147"/>
      <c r="H12" s="146"/>
      <c r="I12" s="148"/>
      <c r="J12" s="157"/>
      <c r="K12" s="158"/>
      <c r="L12" s="150"/>
      <c r="M12" s="151"/>
      <c r="N12" s="151"/>
      <c r="O12" s="151"/>
      <c r="P12" s="151"/>
      <c r="Q12" s="152"/>
      <c r="R12" s="153"/>
    </row>
    <row r="13" spans="1:18" ht="24.95" customHeight="1">
      <c r="A13" s="155">
        <v>4</v>
      </c>
      <c r="B13" s="298" t="str">
        <f>C97</f>
        <v>งานระบบสารสนเทศ</v>
      </c>
      <c r="C13" s="299"/>
      <c r="D13" s="146"/>
      <c r="E13" s="146"/>
      <c r="F13" s="146"/>
      <c r="G13" s="147"/>
      <c r="H13" s="146"/>
      <c r="I13" s="148"/>
      <c r="J13" s="157"/>
      <c r="K13" s="158"/>
      <c r="L13" s="150"/>
      <c r="M13" s="151"/>
      <c r="N13" s="151"/>
      <c r="O13" s="151"/>
      <c r="P13" s="151"/>
      <c r="Q13" s="152"/>
      <c r="R13" s="153"/>
    </row>
    <row r="14" spans="1:18" ht="24.95" customHeight="1">
      <c r="A14" s="155"/>
      <c r="B14" s="144"/>
      <c r="C14" s="156"/>
      <c r="D14" s="146"/>
      <c r="E14" s="146"/>
      <c r="F14" s="146"/>
      <c r="G14" s="147"/>
      <c r="H14" s="146"/>
      <c r="I14" s="146"/>
      <c r="J14" s="149"/>
      <c r="K14" s="149"/>
      <c r="L14" s="150"/>
      <c r="M14" s="151"/>
      <c r="N14" s="150"/>
      <c r="O14" s="151"/>
      <c r="P14" s="151"/>
      <c r="Q14" s="160"/>
      <c r="R14" s="153"/>
    </row>
    <row r="15" spans="1:18" ht="24.95" customHeight="1">
      <c r="A15" s="155"/>
      <c r="B15" s="144"/>
      <c r="C15" s="156"/>
      <c r="D15" s="146"/>
      <c r="E15" s="146"/>
      <c r="F15" s="146"/>
      <c r="G15" s="147"/>
      <c r="H15" s="146"/>
      <c r="I15" s="146"/>
      <c r="J15" s="149"/>
      <c r="K15" s="149"/>
      <c r="L15" s="150"/>
      <c r="M15" s="151"/>
      <c r="N15" s="150"/>
      <c r="O15" s="151"/>
      <c r="P15" s="151"/>
      <c r="Q15" s="160"/>
      <c r="R15" s="153"/>
    </row>
    <row r="16" spans="1:18" ht="24.95" customHeight="1">
      <c r="A16" s="155"/>
      <c r="B16" s="144"/>
      <c r="C16" s="156"/>
      <c r="D16" s="146"/>
      <c r="E16" s="146"/>
      <c r="F16" s="146"/>
      <c r="G16" s="147"/>
      <c r="H16" s="146"/>
      <c r="I16" s="146"/>
      <c r="J16" s="149"/>
      <c r="K16" s="149"/>
      <c r="L16" s="150"/>
      <c r="M16" s="151"/>
      <c r="N16" s="150"/>
      <c r="O16" s="151"/>
      <c r="P16" s="151"/>
      <c r="Q16" s="160"/>
      <c r="R16" s="153"/>
    </row>
    <row r="17" spans="1:20" ht="24.95" customHeight="1">
      <c r="A17" s="155"/>
      <c r="B17" s="144"/>
      <c r="C17" s="156"/>
      <c r="D17" s="146"/>
      <c r="E17" s="146"/>
      <c r="F17" s="146"/>
      <c r="G17" s="147"/>
      <c r="H17" s="146"/>
      <c r="I17" s="146"/>
      <c r="J17" s="149"/>
      <c r="K17" s="149"/>
      <c r="L17" s="150"/>
      <c r="M17" s="151"/>
      <c r="N17" s="150"/>
      <c r="O17" s="151"/>
      <c r="P17" s="151"/>
      <c r="Q17" s="160"/>
      <c r="R17" s="153"/>
    </row>
    <row r="18" spans="1:20" ht="24.95" customHeight="1">
      <c r="A18" s="155"/>
      <c r="B18" s="144"/>
      <c r="C18" s="156"/>
      <c r="D18" s="146"/>
      <c r="E18" s="146"/>
      <c r="F18" s="146"/>
      <c r="G18" s="147"/>
      <c r="H18" s="146"/>
      <c r="I18" s="146"/>
      <c r="J18" s="149"/>
      <c r="K18" s="149"/>
      <c r="L18" s="150"/>
      <c r="M18" s="151"/>
      <c r="N18" s="150"/>
      <c r="O18" s="151"/>
      <c r="P18" s="151"/>
      <c r="Q18" s="160"/>
      <c r="R18" s="153"/>
    </row>
    <row r="19" spans="1:20" ht="24.95" customHeight="1">
      <c r="A19" s="155"/>
      <c r="B19" s="144"/>
      <c r="C19" s="156"/>
      <c r="D19" s="146"/>
      <c r="E19" s="146"/>
      <c r="F19" s="146"/>
      <c r="G19" s="147"/>
      <c r="H19" s="146"/>
      <c r="I19" s="146"/>
      <c r="J19" s="149"/>
      <c r="K19" s="149"/>
      <c r="L19" s="150"/>
      <c r="M19" s="151"/>
      <c r="N19" s="150"/>
      <c r="O19" s="151"/>
      <c r="P19" s="151"/>
      <c r="Q19" s="160"/>
      <c r="R19" s="153"/>
    </row>
    <row r="20" spans="1:20" ht="24.95" customHeight="1">
      <c r="A20" s="155"/>
      <c r="B20" s="144"/>
      <c r="C20" s="156"/>
      <c r="D20" s="146"/>
      <c r="E20" s="146"/>
      <c r="F20" s="146"/>
      <c r="G20" s="147"/>
      <c r="H20" s="146"/>
      <c r="I20" s="146"/>
      <c r="J20" s="149"/>
      <c r="K20" s="149"/>
      <c r="L20" s="150"/>
      <c r="M20" s="151"/>
      <c r="N20" s="150"/>
      <c r="O20" s="151"/>
      <c r="P20" s="151"/>
      <c r="Q20" s="160"/>
      <c r="R20" s="153"/>
    </row>
    <row r="21" spans="1:20" ht="24.95" customHeight="1">
      <c r="A21" s="155"/>
      <c r="B21" s="144"/>
      <c r="C21" s="156"/>
      <c r="D21" s="146"/>
      <c r="E21" s="146"/>
      <c r="F21" s="146"/>
      <c r="G21" s="147"/>
      <c r="H21" s="146"/>
      <c r="I21" s="146"/>
      <c r="J21" s="149"/>
      <c r="K21" s="149"/>
      <c r="L21" s="150"/>
      <c r="M21" s="151"/>
      <c r="N21" s="150"/>
      <c r="O21" s="151"/>
      <c r="P21" s="151"/>
      <c r="Q21" s="160"/>
      <c r="R21" s="153"/>
    </row>
    <row r="22" spans="1:20" ht="24.95" customHeight="1">
      <c r="A22" s="155"/>
      <c r="B22" s="144"/>
      <c r="C22" s="156"/>
      <c r="D22" s="146"/>
      <c r="E22" s="146"/>
      <c r="F22" s="146"/>
      <c r="G22" s="147"/>
      <c r="H22" s="146"/>
      <c r="I22" s="146"/>
      <c r="J22" s="149"/>
      <c r="K22" s="149"/>
      <c r="L22" s="150"/>
      <c r="M22" s="151"/>
      <c r="N22" s="150"/>
      <c r="O22" s="151"/>
      <c r="P22" s="151"/>
      <c r="Q22" s="160"/>
      <c r="R22" s="153"/>
    </row>
    <row r="23" spans="1:20" ht="24.95" customHeight="1">
      <c r="A23" s="155"/>
      <c r="B23" s="144"/>
      <c r="C23" s="156"/>
      <c r="D23" s="146"/>
      <c r="E23" s="146"/>
      <c r="F23" s="146"/>
      <c r="G23" s="147"/>
      <c r="H23" s="146"/>
      <c r="I23" s="146"/>
      <c r="J23" s="149"/>
      <c r="K23" s="149"/>
      <c r="L23" s="150"/>
      <c r="M23" s="151"/>
      <c r="N23" s="150"/>
      <c r="O23" s="151"/>
      <c r="P23" s="151"/>
      <c r="Q23" s="160"/>
      <c r="R23" s="153"/>
    </row>
    <row r="24" spans="1:20" ht="24.95" customHeight="1">
      <c r="A24" s="155"/>
      <c r="B24" s="144"/>
      <c r="C24" s="156"/>
      <c r="D24" s="146"/>
      <c r="E24" s="146"/>
      <c r="F24" s="146"/>
      <c r="G24" s="147"/>
      <c r="H24" s="146"/>
      <c r="I24" s="146"/>
      <c r="J24" s="149"/>
      <c r="K24" s="149"/>
      <c r="L24" s="150"/>
      <c r="M24" s="151"/>
      <c r="N24" s="150"/>
      <c r="O24" s="151"/>
      <c r="P24" s="151"/>
      <c r="Q24" s="160"/>
      <c r="R24" s="153"/>
    </row>
    <row r="25" spans="1:20" ht="24.95" customHeight="1">
      <c r="A25" s="155"/>
      <c r="B25" s="144"/>
      <c r="C25" s="156"/>
      <c r="D25" s="146"/>
      <c r="E25" s="146"/>
      <c r="F25" s="146"/>
      <c r="G25" s="147"/>
      <c r="H25" s="146"/>
      <c r="I25" s="146"/>
      <c r="J25" s="149"/>
      <c r="K25" s="149"/>
      <c r="L25" s="150"/>
      <c r="M25" s="151"/>
      <c r="N25" s="150"/>
      <c r="O25" s="151"/>
      <c r="P25" s="151"/>
      <c r="Q25" s="160"/>
      <c r="R25" s="153"/>
    </row>
    <row r="26" spans="1:20" ht="24.95" customHeight="1">
      <c r="A26" s="155"/>
      <c r="B26" s="144"/>
      <c r="C26" s="156"/>
      <c r="D26" s="146"/>
      <c r="E26" s="146"/>
      <c r="F26" s="146"/>
      <c r="G26" s="147"/>
      <c r="H26" s="146"/>
      <c r="I26" s="146"/>
      <c r="J26" s="149"/>
      <c r="K26" s="149"/>
      <c r="L26" s="150"/>
      <c r="M26" s="151"/>
      <c r="N26" s="150"/>
      <c r="O26" s="151"/>
      <c r="P26" s="151"/>
      <c r="Q26" s="160"/>
      <c r="R26" s="153"/>
    </row>
    <row r="27" spans="1:20" ht="24.95" customHeight="1">
      <c r="A27" s="155"/>
      <c r="B27" s="144"/>
      <c r="C27" s="156"/>
      <c r="D27" s="146"/>
      <c r="E27" s="146"/>
      <c r="F27" s="146"/>
      <c r="G27" s="147"/>
      <c r="H27" s="146"/>
      <c r="I27" s="146"/>
      <c r="J27" s="149"/>
      <c r="K27" s="149"/>
      <c r="L27" s="150"/>
      <c r="M27" s="151"/>
      <c r="N27" s="150"/>
      <c r="O27" s="151"/>
      <c r="P27" s="151"/>
      <c r="Q27" s="160"/>
      <c r="R27" s="153"/>
    </row>
    <row r="28" spans="1:20" ht="24.95" customHeight="1">
      <c r="A28" s="155"/>
      <c r="B28" s="144"/>
      <c r="C28" s="156"/>
      <c r="D28" s="146"/>
      <c r="E28" s="146"/>
      <c r="F28" s="146"/>
      <c r="G28" s="147"/>
      <c r="H28" s="146"/>
      <c r="I28" s="146"/>
      <c r="J28" s="149"/>
      <c r="K28" s="149"/>
      <c r="L28" s="150"/>
      <c r="M28" s="151"/>
      <c r="N28" s="150"/>
      <c r="O28" s="151"/>
      <c r="P28" s="151"/>
      <c r="Q28" s="160"/>
      <c r="R28" s="153"/>
    </row>
    <row r="29" spans="1:20" ht="24.95" customHeight="1">
      <c r="A29" s="155"/>
      <c r="B29" s="144"/>
      <c r="C29" s="156"/>
      <c r="D29" s="146"/>
      <c r="E29" s="146"/>
      <c r="F29" s="146"/>
      <c r="G29" s="147"/>
      <c r="H29" s="146"/>
      <c r="I29" s="146"/>
      <c r="J29" s="149"/>
      <c r="K29" s="149"/>
      <c r="L29" s="150"/>
      <c r="M29" s="151"/>
      <c r="N29" s="150"/>
      <c r="O29" s="151"/>
      <c r="P29" s="151"/>
      <c r="Q29" s="160"/>
      <c r="R29" s="153"/>
    </row>
    <row r="30" spans="1:20" ht="24.95" customHeight="1">
      <c r="A30" s="161"/>
      <c r="B30" s="162"/>
      <c r="C30" s="163" t="str">
        <f>"รวมราคา  " &amp;   A9 &amp; B9</f>
        <v>รวมราคา  หมวดงานครุภัณฑ์ติดตั้ง</v>
      </c>
      <c r="D30" s="164"/>
      <c r="E30" s="164"/>
      <c r="F30" s="164"/>
      <c r="G30" s="165"/>
      <c r="H30" s="164"/>
      <c r="I30" s="164"/>
      <c r="J30" s="166"/>
      <c r="K30" s="166"/>
      <c r="L30" s="167"/>
      <c r="M30" s="168"/>
      <c r="N30" s="167"/>
      <c r="O30" s="168"/>
      <c r="P30" s="168"/>
      <c r="Q30" s="169"/>
      <c r="R30" s="153"/>
    </row>
    <row r="31" spans="1:20" ht="24.95" customHeight="1">
      <c r="A31" s="143">
        <v>1</v>
      </c>
      <c r="B31" s="144"/>
      <c r="C31" s="145" t="s">
        <v>619</v>
      </c>
      <c r="D31" s="146"/>
      <c r="E31" s="146"/>
      <c r="F31" s="146"/>
      <c r="G31" s="147"/>
      <c r="H31" s="146"/>
      <c r="I31" s="148"/>
      <c r="J31" s="149"/>
      <c r="K31" s="149"/>
      <c r="L31" s="150"/>
      <c r="M31" s="151"/>
      <c r="N31" s="150"/>
      <c r="O31" s="151"/>
      <c r="P31" s="151"/>
      <c r="Q31" s="152"/>
      <c r="R31" s="153"/>
    </row>
    <row r="32" spans="1:20" ht="24.95" customHeight="1">
      <c r="A32" s="155"/>
      <c r="B32" s="144">
        <v>1.1000000000000001</v>
      </c>
      <c r="C32" s="156" t="s">
        <v>620</v>
      </c>
      <c r="D32" s="146"/>
      <c r="E32" s="146"/>
      <c r="F32" s="146"/>
      <c r="G32" s="147"/>
      <c r="H32" s="146"/>
      <c r="I32" s="148"/>
      <c r="J32" s="149"/>
      <c r="K32" s="149" t="s">
        <v>623</v>
      </c>
      <c r="L32" s="150"/>
      <c r="M32" s="151"/>
      <c r="N32" s="150"/>
      <c r="O32" s="151"/>
      <c r="P32" s="151"/>
      <c r="Q32" s="152"/>
      <c r="R32" s="153"/>
      <c r="S32" s="154">
        <v>250</v>
      </c>
      <c r="T32" s="154">
        <f>S32*0.3</f>
        <v>75</v>
      </c>
    </row>
    <row r="33" spans="1:18" ht="24.95" customHeight="1">
      <c r="A33" s="155"/>
      <c r="B33" s="144">
        <v>1.2</v>
      </c>
      <c r="C33" s="156" t="s">
        <v>621</v>
      </c>
      <c r="D33" s="146"/>
      <c r="E33" s="146"/>
      <c r="F33" s="146"/>
      <c r="G33" s="147"/>
      <c r="H33" s="170"/>
      <c r="I33" s="171"/>
      <c r="J33" s="149"/>
      <c r="K33" s="149" t="s">
        <v>623</v>
      </c>
      <c r="L33" s="150"/>
      <c r="M33" s="151"/>
      <c r="N33" s="150"/>
      <c r="O33" s="151"/>
      <c r="P33" s="151"/>
      <c r="Q33" s="152"/>
      <c r="R33" s="153"/>
    </row>
    <row r="34" spans="1:18" ht="24.95" customHeight="1">
      <c r="A34" s="155"/>
      <c r="B34" s="144">
        <v>1.3</v>
      </c>
      <c r="C34" s="156" t="s">
        <v>622</v>
      </c>
      <c r="D34" s="146"/>
      <c r="E34" s="146"/>
      <c r="F34" s="146"/>
      <c r="G34" s="147"/>
      <c r="H34" s="146"/>
      <c r="I34" s="146"/>
      <c r="J34" s="149"/>
      <c r="K34" s="149" t="s">
        <v>623</v>
      </c>
      <c r="L34" s="150"/>
      <c r="M34" s="151"/>
      <c r="N34" s="150"/>
      <c r="O34" s="151"/>
      <c r="P34" s="151"/>
      <c r="Q34" s="152"/>
      <c r="R34" s="153"/>
    </row>
    <row r="35" spans="1:18" ht="24.95" customHeight="1">
      <c r="A35" s="155"/>
      <c r="B35" s="144"/>
      <c r="C35" s="156"/>
      <c r="D35" s="146"/>
      <c r="E35" s="146"/>
      <c r="F35" s="146"/>
      <c r="G35" s="147"/>
      <c r="H35" s="146"/>
      <c r="I35" s="146"/>
      <c r="J35" s="149"/>
      <c r="K35" s="149"/>
      <c r="L35" s="150"/>
      <c r="M35" s="151"/>
      <c r="N35" s="150"/>
      <c r="O35" s="151"/>
      <c r="P35" s="151"/>
      <c r="Q35" s="152"/>
      <c r="R35" s="153"/>
    </row>
    <row r="36" spans="1:18" ht="24.95" customHeight="1">
      <c r="A36" s="155"/>
      <c r="B36" s="144"/>
      <c r="C36" s="156"/>
      <c r="D36" s="146"/>
      <c r="E36" s="146"/>
      <c r="F36" s="146"/>
      <c r="G36" s="147"/>
      <c r="H36" s="146"/>
      <c r="I36" s="146"/>
      <c r="J36" s="149"/>
      <c r="K36" s="149"/>
      <c r="L36" s="150"/>
      <c r="M36" s="151"/>
      <c r="N36" s="150"/>
      <c r="O36" s="151"/>
      <c r="P36" s="151"/>
      <c r="Q36" s="160"/>
      <c r="R36" s="153"/>
    </row>
    <row r="37" spans="1:18" ht="24.95" customHeight="1">
      <c r="A37" s="155"/>
      <c r="B37" s="144"/>
      <c r="C37" s="156"/>
      <c r="D37" s="146"/>
      <c r="E37" s="146"/>
      <c r="F37" s="146"/>
      <c r="G37" s="147"/>
      <c r="H37" s="146"/>
      <c r="I37" s="146"/>
      <c r="J37" s="149"/>
      <c r="K37" s="149"/>
      <c r="L37" s="150"/>
      <c r="M37" s="151"/>
      <c r="N37" s="150"/>
      <c r="O37" s="151"/>
      <c r="P37" s="151"/>
      <c r="Q37" s="160"/>
      <c r="R37" s="153"/>
    </row>
    <row r="38" spans="1:18" ht="24.95" customHeight="1">
      <c r="A38" s="155"/>
      <c r="B38" s="144"/>
      <c r="C38" s="156"/>
      <c r="D38" s="146"/>
      <c r="E38" s="146"/>
      <c r="F38" s="146"/>
      <c r="G38" s="147"/>
      <c r="H38" s="146"/>
      <c r="I38" s="146"/>
      <c r="J38" s="149"/>
      <c r="K38" s="149"/>
      <c r="L38" s="150"/>
      <c r="M38" s="151"/>
      <c r="N38" s="150"/>
      <c r="O38" s="151"/>
      <c r="P38" s="151"/>
      <c r="Q38" s="160"/>
      <c r="R38" s="153"/>
    </row>
    <row r="39" spans="1:18" ht="24.95" customHeight="1">
      <c r="A39" s="155"/>
      <c r="B39" s="144"/>
      <c r="C39" s="156"/>
      <c r="D39" s="146"/>
      <c r="E39" s="146"/>
      <c r="F39" s="146"/>
      <c r="G39" s="147"/>
      <c r="H39" s="146"/>
      <c r="I39" s="146"/>
      <c r="J39" s="149"/>
      <c r="K39" s="149"/>
      <c r="L39" s="150"/>
      <c r="M39" s="151"/>
      <c r="N39" s="150"/>
      <c r="O39" s="151"/>
      <c r="P39" s="151"/>
      <c r="Q39" s="160"/>
      <c r="R39" s="153"/>
    </row>
    <row r="40" spans="1:18" ht="24.95" customHeight="1">
      <c r="A40" s="155"/>
      <c r="B40" s="144"/>
      <c r="C40" s="156"/>
      <c r="D40" s="146"/>
      <c r="E40" s="146"/>
      <c r="F40" s="146"/>
      <c r="G40" s="147"/>
      <c r="H40" s="146"/>
      <c r="I40" s="146"/>
      <c r="J40" s="149"/>
      <c r="K40" s="149"/>
      <c r="L40" s="150"/>
      <c r="M40" s="151"/>
      <c r="N40" s="150"/>
      <c r="O40" s="151"/>
      <c r="P40" s="151"/>
      <c r="Q40" s="160"/>
      <c r="R40" s="153"/>
    </row>
    <row r="41" spans="1:18" ht="24.95" customHeight="1">
      <c r="A41" s="155"/>
      <c r="B41" s="144"/>
      <c r="C41" s="156"/>
      <c r="D41" s="146"/>
      <c r="E41" s="146"/>
      <c r="F41" s="146"/>
      <c r="G41" s="147"/>
      <c r="H41" s="146"/>
      <c r="I41" s="146"/>
      <c r="J41" s="149"/>
      <c r="K41" s="149"/>
      <c r="L41" s="150"/>
      <c r="M41" s="151"/>
      <c r="N41" s="150"/>
      <c r="O41" s="151"/>
      <c r="P41" s="151"/>
      <c r="Q41" s="160"/>
      <c r="R41" s="153"/>
    </row>
    <row r="42" spans="1:18" ht="24.95" customHeight="1">
      <c r="A42" s="155"/>
      <c r="B42" s="144"/>
      <c r="C42" s="156"/>
      <c r="D42" s="146"/>
      <c r="E42" s="146"/>
      <c r="F42" s="146"/>
      <c r="G42" s="147"/>
      <c r="H42" s="146"/>
      <c r="I42" s="146"/>
      <c r="J42" s="149"/>
      <c r="K42" s="149"/>
      <c r="L42" s="150"/>
      <c r="M42" s="151"/>
      <c r="N42" s="150"/>
      <c r="O42" s="151"/>
      <c r="P42" s="151"/>
      <c r="Q42" s="160"/>
      <c r="R42" s="153"/>
    </row>
    <row r="43" spans="1:18" ht="24.95" customHeight="1">
      <c r="A43" s="155"/>
      <c r="B43" s="144"/>
      <c r="C43" s="156"/>
      <c r="D43" s="146"/>
      <c r="E43" s="146"/>
      <c r="F43" s="146"/>
      <c r="G43" s="147"/>
      <c r="H43" s="146"/>
      <c r="I43" s="146"/>
      <c r="J43" s="149"/>
      <c r="K43" s="149"/>
      <c r="L43" s="150"/>
      <c r="M43" s="151"/>
      <c r="N43" s="150"/>
      <c r="O43" s="151"/>
      <c r="P43" s="151"/>
      <c r="Q43" s="160"/>
      <c r="R43" s="153"/>
    </row>
    <row r="44" spans="1:18" ht="24.95" customHeight="1">
      <c r="A44" s="155"/>
      <c r="B44" s="144"/>
      <c r="C44" s="156"/>
      <c r="D44" s="146"/>
      <c r="E44" s="146"/>
      <c r="F44" s="146"/>
      <c r="G44" s="147"/>
      <c r="H44" s="146"/>
      <c r="I44" s="146"/>
      <c r="J44" s="149"/>
      <c r="K44" s="149"/>
      <c r="L44" s="150"/>
      <c r="M44" s="151"/>
      <c r="N44" s="150"/>
      <c r="O44" s="151"/>
      <c r="P44" s="151"/>
      <c r="Q44" s="160"/>
      <c r="R44" s="153"/>
    </row>
    <row r="45" spans="1:18" ht="24.95" customHeight="1">
      <c r="A45" s="155"/>
      <c r="B45" s="144"/>
      <c r="C45" s="156"/>
      <c r="D45" s="146"/>
      <c r="E45" s="146"/>
      <c r="F45" s="146"/>
      <c r="G45" s="147"/>
      <c r="H45" s="146"/>
      <c r="I45" s="146"/>
      <c r="J45" s="149"/>
      <c r="K45" s="149"/>
      <c r="L45" s="150"/>
      <c r="M45" s="151"/>
      <c r="N45" s="150"/>
      <c r="O45" s="151"/>
      <c r="P45" s="151"/>
      <c r="Q45" s="160"/>
      <c r="R45" s="153"/>
    </row>
    <row r="46" spans="1:18" ht="24.95" customHeight="1">
      <c r="A46" s="155"/>
      <c r="B46" s="144"/>
      <c r="C46" s="156"/>
      <c r="D46" s="146"/>
      <c r="E46" s="146"/>
      <c r="F46" s="146"/>
      <c r="G46" s="147"/>
      <c r="H46" s="146"/>
      <c r="I46" s="146"/>
      <c r="J46" s="149"/>
      <c r="K46" s="149"/>
      <c r="L46" s="150"/>
      <c r="M46" s="151"/>
      <c r="N46" s="150"/>
      <c r="O46" s="151"/>
      <c r="P46" s="151"/>
      <c r="Q46" s="160"/>
      <c r="R46" s="153"/>
    </row>
    <row r="47" spans="1:18" ht="24.95" customHeight="1">
      <c r="A47" s="155"/>
      <c r="B47" s="144"/>
      <c r="C47" s="156"/>
      <c r="D47" s="146"/>
      <c r="E47" s="146"/>
      <c r="F47" s="146"/>
      <c r="G47" s="147"/>
      <c r="H47" s="146"/>
      <c r="I47" s="146"/>
      <c r="J47" s="149"/>
      <c r="K47" s="149"/>
      <c r="L47" s="150"/>
      <c r="M47" s="151"/>
      <c r="N47" s="150"/>
      <c r="O47" s="151"/>
      <c r="P47" s="151"/>
      <c r="Q47" s="160"/>
      <c r="R47" s="153"/>
    </row>
    <row r="48" spans="1:18" ht="24.95" customHeight="1">
      <c r="A48" s="155"/>
      <c r="B48" s="144"/>
      <c r="C48" s="156"/>
      <c r="D48" s="146"/>
      <c r="E48" s="146"/>
      <c r="F48" s="146"/>
      <c r="G48" s="147"/>
      <c r="H48" s="146"/>
      <c r="I48" s="146"/>
      <c r="J48" s="149"/>
      <c r="K48" s="149"/>
      <c r="L48" s="150"/>
      <c r="M48" s="151"/>
      <c r="N48" s="150"/>
      <c r="O48" s="151"/>
      <c r="P48" s="151"/>
      <c r="Q48" s="160"/>
      <c r="R48" s="153"/>
    </row>
    <row r="49" spans="1:18" ht="24.95" customHeight="1">
      <c r="A49" s="155"/>
      <c r="B49" s="144"/>
      <c r="C49" s="156"/>
      <c r="D49" s="146"/>
      <c r="E49" s="146"/>
      <c r="F49" s="146"/>
      <c r="G49" s="147"/>
      <c r="H49" s="146"/>
      <c r="I49" s="146"/>
      <c r="J49" s="149"/>
      <c r="K49" s="149"/>
      <c r="L49" s="150"/>
      <c r="M49" s="151"/>
      <c r="N49" s="150"/>
      <c r="O49" s="151"/>
      <c r="P49" s="151"/>
      <c r="Q49" s="160"/>
      <c r="R49" s="153"/>
    </row>
    <row r="50" spans="1:18" ht="24.95" customHeight="1">
      <c r="A50" s="155"/>
      <c r="B50" s="144"/>
      <c r="C50" s="156"/>
      <c r="D50" s="146"/>
      <c r="E50" s="146"/>
      <c r="F50" s="146"/>
      <c r="G50" s="147"/>
      <c r="H50" s="146"/>
      <c r="I50" s="146"/>
      <c r="J50" s="149"/>
      <c r="K50" s="149"/>
      <c r="L50" s="150"/>
      <c r="M50" s="151"/>
      <c r="N50" s="150"/>
      <c r="O50" s="151"/>
      <c r="P50" s="151"/>
      <c r="Q50" s="160"/>
      <c r="R50" s="153"/>
    </row>
    <row r="51" spans="1:18" ht="24.95" customHeight="1">
      <c r="A51" s="155"/>
      <c r="B51" s="144"/>
      <c r="C51" s="156"/>
      <c r="D51" s="146"/>
      <c r="E51" s="146"/>
      <c r="F51" s="146"/>
      <c r="G51" s="147"/>
      <c r="H51" s="146"/>
      <c r="I51" s="146"/>
      <c r="J51" s="149"/>
      <c r="K51" s="149"/>
      <c r="L51" s="150"/>
      <c r="M51" s="151"/>
      <c r="N51" s="150"/>
      <c r="O51" s="151"/>
      <c r="P51" s="151"/>
      <c r="Q51" s="160"/>
      <c r="R51" s="153"/>
    </row>
    <row r="52" spans="1:18" ht="24.95" customHeight="1">
      <c r="A52" s="161"/>
      <c r="B52" s="162"/>
      <c r="C52" s="163" t="str">
        <f>"รวมราคา  " &amp;   A31 &amp; C31</f>
        <v xml:space="preserve">รวมราคา  1 งานครุภัณฑ์ฉากกั้นพาร์ติชั่นครึ่งกระจกใส สูง 1.20 </v>
      </c>
      <c r="D52" s="164"/>
      <c r="E52" s="164"/>
      <c r="F52" s="164"/>
      <c r="G52" s="165"/>
      <c r="H52" s="164"/>
      <c r="I52" s="164"/>
      <c r="J52" s="166"/>
      <c r="K52" s="166"/>
      <c r="L52" s="167"/>
      <c r="M52" s="168"/>
      <c r="N52" s="167"/>
      <c r="O52" s="168"/>
      <c r="P52" s="168"/>
      <c r="Q52" s="169"/>
      <c r="R52" s="153"/>
    </row>
    <row r="53" spans="1:18" ht="24.95" customHeight="1">
      <c r="A53" s="143">
        <v>2</v>
      </c>
      <c r="B53" s="144"/>
      <c r="C53" s="145" t="s">
        <v>643</v>
      </c>
      <c r="D53" s="146"/>
      <c r="E53" s="146"/>
      <c r="F53" s="146"/>
      <c r="G53" s="147"/>
      <c r="H53" s="146"/>
      <c r="I53" s="148"/>
      <c r="J53" s="149"/>
      <c r="K53" s="149"/>
      <c r="L53" s="150"/>
      <c r="M53" s="151"/>
      <c r="N53" s="150"/>
      <c r="O53" s="151"/>
      <c r="P53" s="151"/>
      <c r="Q53" s="152"/>
    </row>
    <row r="54" spans="1:18" ht="24.95" customHeight="1">
      <c r="A54" s="155"/>
      <c r="B54" s="144">
        <v>2.1</v>
      </c>
      <c r="C54" s="156" t="s">
        <v>642</v>
      </c>
      <c r="D54" s="146"/>
      <c r="E54" s="146"/>
      <c r="F54" s="146"/>
      <c r="G54" s="147"/>
      <c r="H54" s="146"/>
      <c r="I54" s="148"/>
      <c r="J54" s="149"/>
      <c r="K54" s="149" t="s">
        <v>35</v>
      </c>
      <c r="L54" s="150"/>
      <c r="M54" s="151"/>
      <c r="N54" s="150"/>
      <c r="O54" s="151"/>
      <c r="P54" s="151"/>
      <c r="Q54" s="152"/>
    </row>
    <row r="55" spans="1:18" ht="24.95" customHeight="1">
      <c r="A55" s="155"/>
      <c r="B55" s="144"/>
      <c r="C55" s="156"/>
      <c r="D55" s="146"/>
      <c r="E55" s="146"/>
      <c r="F55" s="146"/>
      <c r="G55" s="147"/>
      <c r="H55" s="146"/>
      <c r="I55" s="148"/>
      <c r="J55" s="149"/>
      <c r="K55" s="149"/>
      <c r="L55" s="150"/>
      <c r="M55" s="151"/>
      <c r="N55" s="150"/>
      <c r="O55" s="151"/>
      <c r="P55" s="151"/>
      <c r="Q55" s="152"/>
    </row>
    <row r="56" spans="1:18" ht="24.95" customHeight="1">
      <c r="A56" s="155"/>
      <c r="B56" s="144"/>
      <c r="C56" s="156"/>
      <c r="D56" s="146"/>
      <c r="E56" s="146"/>
      <c r="F56" s="146"/>
      <c r="G56" s="147"/>
      <c r="H56" s="170"/>
      <c r="I56" s="171"/>
      <c r="J56" s="149"/>
      <c r="K56" s="149"/>
      <c r="L56" s="150"/>
      <c r="M56" s="151"/>
      <c r="N56" s="150"/>
      <c r="O56" s="151"/>
      <c r="P56" s="151"/>
      <c r="Q56" s="152"/>
    </row>
    <row r="57" spans="1:18" ht="24.95" customHeight="1">
      <c r="A57" s="155"/>
      <c r="B57" s="144"/>
      <c r="C57" s="156"/>
      <c r="D57" s="146"/>
      <c r="E57" s="146"/>
      <c r="F57" s="146"/>
      <c r="G57" s="147"/>
      <c r="H57" s="146"/>
      <c r="I57" s="146"/>
      <c r="J57" s="149"/>
      <c r="K57" s="149"/>
      <c r="L57" s="150"/>
      <c r="M57" s="151"/>
      <c r="N57" s="150"/>
      <c r="O57" s="151"/>
      <c r="P57" s="151"/>
      <c r="Q57" s="152"/>
    </row>
    <row r="58" spans="1:18" ht="24.95" customHeight="1">
      <c r="A58" s="155"/>
      <c r="B58" s="144"/>
      <c r="C58" s="156"/>
      <c r="D58" s="146"/>
      <c r="E58" s="146"/>
      <c r="F58" s="146"/>
      <c r="G58" s="147"/>
      <c r="H58" s="146"/>
      <c r="I58" s="146"/>
      <c r="J58" s="149"/>
      <c r="K58" s="149"/>
      <c r="L58" s="150"/>
      <c r="M58" s="151"/>
      <c r="N58" s="150"/>
      <c r="O58" s="151"/>
      <c r="P58" s="151"/>
      <c r="Q58" s="160"/>
    </row>
    <row r="59" spans="1:18" ht="24.95" customHeight="1">
      <c r="A59" s="155"/>
      <c r="B59" s="144"/>
      <c r="C59" s="156"/>
      <c r="D59" s="146"/>
      <c r="E59" s="146"/>
      <c r="F59" s="146"/>
      <c r="G59" s="147"/>
      <c r="H59" s="146"/>
      <c r="I59" s="146"/>
      <c r="J59" s="149"/>
      <c r="K59" s="149"/>
      <c r="L59" s="150"/>
      <c r="M59" s="151"/>
      <c r="N59" s="150"/>
      <c r="O59" s="151"/>
      <c r="P59" s="151"/>
      <c r="Q59" s="160"/>
    </row>
    <row r="60" spans="1:18" ht="24.95" customHeight="1">
      <c r="A60" s="155"/>
      <c r="B60" s="144"/>
      <c r="C60" s="156"/>
      <c r="D60" s="146"/>
      <c r="E60" s="146"/>
      <c r="F60" s="146"/>
      <c r="G60" s="147"/>
      <c r="H60" s="146"/>
      <c r="I60" s="146"/>
      <c r="J60" s="149"/>
      <c r="K60" s="149"/>
      <c r="L60" s="150"/>
      <c r="M60" s="151"/>
      <c r="N60" s="150"/>
      <c r="O60" s="151"/>
      <c r="P60" s="151"/>
      <c r="Q60" s="160"/>
    </row>
    <row r="61" spans="1:18" ht="24.95" customHeight="1">
      <c r="A61" s="155"/>
      <c r="B61" s="144"/>
      <c r="C61" s="156"/>
      <c r="D61" s="146"/>
      <c r="E61" s="146"/>
      <c r="F61" s="146"/>
      <c r="G61" s="147"/>
      <c r="H61" s="146"/>
      <c r="I61" s="146"/>
      <c r="J61" s="149"/>
      <c r="K61" s="149"/>
      <c r="L61" s="150"/>
      <c r="M61" s="151"/>
      <c r="N61" s="150"/>
      <c r="O61" s="151"/>
      <c r="P61" s="151"/>
      <c r="Q61" s="160"/>
    </row>
    <row r="62" spans="1:18" ht="24.95" customHeight="1">
      <c r="A62" s="155"/>
      <c r="B62" s="144"/>
      <c r="C62" s="156"/>
      <c r="D62" s="146"/>
      <c r="E62" s="146"/>
      <c r="F62" s="146"/>
      <c r="G62" s="147"/>
      <c r="H62" s="146"/>
      <c r="I62" s="146"/>
      <c r="J62" s="149"/>
      <c r="K62" s="149"/>
      <c r="L62" s="150"/>
      <c r="M62" s="151"/>
      <c r="N62" s="150"/>
      <c r="O62" s="151"/>
      <c r="P62" s="151"/>
      <c r="Q62" s="160"/>
    </row>
    <row r="63" spans="1:18" ht="24.95" customHeight="1">
      <c r="A63" s="155"/>
      <c r="B63" s="144"/>
      <c r="C63" s="156"/>
      <c r="D63" s="146"/>
      <c r="E63" s="146"/>
      <c r="F63" s="146"/>
      <c r="G63" s="147"/>
      <c r="H63" s="146"/>
      <c r="I63" s="146"/>
      <c r="J63" s="149"/>
      <c r="K63" s="149"/>
      <c r="L63" s="150"/>
      <c r="M63" s="151"/>
      <c r="N63" s="150"/>
      <c r="O63" s="151"/>
      <c r="P63" s="151"/>
      <c r="Q63" s="160"/>
    </row>
    <row r="64" spans="1:18" ht="24.95" customHeight="1">
      <c r="A64" s="155"/>
      <c r="B64" s="144"/>
      <c r="C64" s="156"/>
      <c r="D64" s="146"/>
      <c r="E64" s="146"/>
      <c r="F64" s="146"/>
      <c r="G64" s="147"/>
      <c r="H64" s="146"/>
      <c r="I64" s="146"/>
      <c r="J64" s="149"/>
      <c r="K64" s="149"/>
      <c r="L64" s="150"/>
      <c r="M64" s="151"/>
      <c r="N64" s="150"/>
      <c r="O64" s="151"/>
      <c r="P64" s="151"/>
      <c r="Q64" s="160"/>
    </row>
    <row r="65" spans="1:17" ht="24.95" customHeight="1">
      <c r="A65" s="155"/>
      <c r="B65" s="144"/>
      <c r="C65" s="156"/>
      <c r="D65" s="146"/>
      <c r="E65" s="146"/>
      <c r="F65" s="146"/>
      <c r="G65" s="147"/>
      <c r="H65" s="146"/>
      <c r="I65" s="146"/>
      <c r="J65" s="149"/>
      <c r="K65" s="149"/>
      <c r="L65" s="150"/>
      <c r="M65" s="151"/>
      <c r="N65" s="150"/>
      <c r="O65" s="151"/>
      <c r="P65" s="151"/>
      <c r="Q65" s="160"/>
    </row>
    <row r="66" spans="1:17" ht="24.95" customHeight="1">
      <c r="A66" s="155"/>
      <c r="B66" s="144"/>
      <c r="C66" s="156"/>
      <c r="D66" s="146"/>
      <c r="E66" s="146"/>
      <c r="F66" s="146"/>
      <c r="G66" s="147"/>
      <c r="H66" s="146"/>
      <c r="I66" s="146"/>
      <c r="J66" s="149"/>
      <c r="K66" s="149"/>
      <c r="L66" s="150"/>
      <c r="M66" s="151"/>
      <c r="N66" s="150"/>
      <c r="O66" s="151"/>
      <c r="P66" s="151"/>
      <c r="Q66" s="160"/>
    </row>
    <row r="67" spans="1:17" ht="24.95" customHeight="1">
      <c r="A67" s="155"/>
      <c r="B67" s="144"/>
      <c r="C67" s="156"/>
      <c r="D67" s="146"/>
      <c r="E67" s="146"/>
      <c r="F67" s="146"/>
      <c r="G67" s="147"/>
      <c r="H67" s="146"/>
      <c r="I67" s="146"/>
      <c r="J67" s="149"/>
      <c r="K67" s="149"/>
      <c r="L67" s="150"/>
      <c r="M67" s="151"/>
      <c r="N67" s="150"/>
      <c r="O67" s="151"/>
      <c r="P67" s="151"/>
      <c r="Q67" s="160"/>
    </row>
    <row r="68" spans="1:17" ht="24.95" customHeight="1">
      <c r="A68" s="155"/>
      <c r="B68" s="144"/>
      <c r="C68" s="156"/>
      <c r="D68" s="146"/>
      <c r="E68" s="146"/>
      <c r="F68" s="146"/>
      <c r="G68" s="147"/>
      <c r="H68" s="146"/>
      <c r="I68" s="146"/>
      <c r="J68" s="149"/>
      <c r="K68" s="149"/>
      <c r="L68" s="150"/>
      <c r="M68" s="151"/>
      <c r="N68" s="150"/>
      <c r="O68" s="151"/>
      <c r="P68" s="151"/>
      <c r="Q68" s="160"/>
    </row>
    <row r="69" spans="1:17" ht="24.95" customHeight="1">
      <c r="A69" s="155"/>
      <c r="B69" s="144"/>
      <c r="C69" s="156"/>
      <c r="D69" s="146"/>
      <c r="E69" s="146"/>
      <c r="F69" s="146"/>
      <c r="G69" s="147"/>
      <c r="H69" s="146"/>
      <c r="I69" s="146"/>
      <c r="J69" s="149"/>
      <c r="K69" s="149"/>
      <c r="L69" s="150"/>
      <c r="M69" s="151"/>
      <c r="N69" s="150"/>
      <c r="O69" s="151"/>
      <c r="P69" s="151"/>
      <c r="Q69" s="160"/>
    </row>
    <row r="70" spans="1:17" ht="24.95" customHeight="1">
      <c r="A70" s="155"/>
      <c r="B70" s="144"/>
      <c r="C70" s="156"/>
      <c r="D70" s="146"/>
      <c r="E70" s="146"/>
      <c r="F70" s="146"/>
      <c r="G70" s="147"/>
      <c r="H70" s="146"/>
      <c r="I70" s="146"/>
      <c r="J70" s="149"/>
      <c r="K70" s="149"/>
      <c r="L70" s="150"/>
      <c r="M70" s="151"/>
      <c r="N70" s="150"/>
      <c r="O70" s="151"/>
      <c r="P70" s="151"/>
      <c r="Q70" s="160"/>
    </row>
    <row r="71" spans="1:17" ht="24.95" customHeight="1">
      <c r="A71" s="155"/>
      <c r="B71" s="144"/>
      <c r="C71" s="156"/>
      <c r="D71" s="146"/>
      <c r="E71" s="146"/>
      <c r="F71" s="146"/>
      <c r="G71" s="147"/>
      <c r="H71" s="146"/>
      <c r="I71" s="146"/>
      <c r="J71" s="149"/>
      <c r="K71" s="149"/>
      <c r="L71" s="150"/>
      <c r="M71" s="151"/>
      <c r="N71" s="150"/>
      <c r="O71" s="151"/>
      <c r="P71" s="151"/>
      <c r="Q71" s="160"/>
    </row>
    <row r="72" spans="1:17" ht="24.95" customHeight="1">
      <c r="A72" s="155"/>
      <c r="B72" s="144"/>
      <c r="C72" s="156"/>
      <c r="D72" s="146"/>
      <c r="E72" s="146"/>
      <c r="F72" s="146"/>
      <c r="G72" s="147"/>
      <c r="H72" s="146"/>
      <c r="I72" s="146"/>
      <c r="J72" s="149"/>
      <c r="K72" s="149"/>
      <c r="L72" s="150"/>
      <c r="M72" s="151"/>
      <c r="N72" s="150"/>
      <c r="O72" s="151"/>
      <c r="P72" s="151"/>
      <c r="Q72" s="160"/>
    </row>
    <row r="73" spans="1:17" ht="24.95" customHeight="1">
      <c r="A73" s="155"/>
      <c r="B73" s="144"/>
      <c r="C73" s="156"/>
      <c r="D73" s="146"/>
      <c r="E73" s="146"/>
      <c r="F73" s="146"/>
      <c r="G73" s="147"/>
      <c r="H73" s="146"/>
      <c r="I73" s="146"/>
      <c r="J73" s="149"/>
      <c r="K73" s="149"/>
      <c r="L73" s="150"/>
      <c r="M73" s="151"/>
      <c r="N73" s="150"/>
      <c r="O73" s="151"/>
      <c r="P73" s="151"/>
      <c r="Q73" s="160"/>
    </row>
    <row r="74" spans="1:17" ht="24.95" customHeight="1">
      <c r="A74" s="161"/>
      <c r="B74" s="162"/>
      <c r="C74" s="163" t="str">
        <f>"รวมราคา  " &amp;   A53 &amp; C53</f>
        <v>รวมราคา  2งานเครื่องปรับอากาศ แบบแยกส่วน</v>
      </c>
      <c r="D74" s="164"/>
      <c r="E74" s="164"/>
      <c r="F74" s="164"/>
      <c r="G74" s="165"/>
      <c r="H74" s="164"/>
      <c r="I74" s="164"/>
      <c r="J74" s="166"/>
      <c r="K74" s="166"/>
      <c r="L74" s="167"/>
      <c r="M74" s="168"/>
      <c r="N74" s="167"/>
      <c r="O74" s="168"/>
      <c r="P74" s="168"/>
      <c r="Q74" s="169"/>
    </row>
    <row r="75" spans="1:17" ht="24.95" customHeight="1">
      <c r="A75" s="143">
        <v>3</v>
      </c>
      <c r="B75" s="144"/>
      <c r="C75" s="145" t="s">
        <v>645</v>
      </c>
      <c r="D75" s="146"/>
      <c r="E75" s="146"/>
      <c r="F75" s="146"/>
      <c r="G75" s="147"/>
      <c r="H75" s="146"/>
      <c r="I75" s="148"/>
      <c r="J75" s="149"/>
      <c r="K75" s="149"/>
      <c r="L75" s="150"/>
      <c r="M75" s="151"/>
      <c r="N75" s="150"/>
      <c r="O75" s="151"/>
      <c r="P75" s="151"/>
      <c r="Q75" s="152"/>
    </row>
    <row r="76" spans="1:17" ht="24.95" customHeight="1">
      <c r="A76" s="155"/>
      <c r="B76" s="298" t="s">
        <v>665</v>
      </c>
      <c r="C76" s="299"/>
      <c r="D76" s="146"/>
      <c r="E76" s="146"/>
      <c r="F76" s="146"/>
      <c r="G76" s="147"/>
      <c r="H76" s="146"/>
      <c r="I76" s="148"/>
      <c r="J76" s="192"/>
      <c r="K76" s="149"/>
      <c r="L76" s="150"/>
      <c r="M76" s="151"/>
      <c r="N76" s="150"/>
      <c r="O76" s="151"/>
      <c r="P76" s="151"/>
      <c r="Q76" s="152"/>
    </row>
    <row r="77" spans="1:17" ht="24.95" customHeight="1">
      <c r="A77" s="155"/>
      <c r="B77" s="144">
        <v>3.1</v>
      </c>
      <c r="C77" s="156" t="s">
        <v>648</v>
      </c>
      <c r="D77" s="146">
        <v>1.65</v>
      </c>
      <c r="E77" s="146"/>
      <c r="F77" s="146">
        <f>1.85+0.1+0.2</f>
        <v>2.1500000000000004</v>
      </c>
      <c r="G77" s="147">
        <f>4+2</f>
        <v>6</v>
      </c>
      <c r="H77" s="146">
        <f>D77*F77</f>
        <v>3.5475000000000003</v>
      </c>
      <c r="I77" s="148">
        <f>G77*H77</f>
        <v>21.285000000000004</v>
      </c>
      <c r="J77" s="192"/>
      <c r="K77" s="149" t="s">
        <v>83</v>
      </c>
      <c r="L77" s="150"/>
      <c r="M77" s="151"/>
      <c r="N77" s="150"/>
      <c r="O77" s="151"/>
      <c r="P77" s="151"/>
      <c r="Q77" s="152"/>
    </row>
    <row r="78" spans="1:17" ht="24.95" customHeight="1">
      <c r="A78" s="155"/>
      <c r="B78" s="144">
        <v>3.2</v>
      </c>
      <c r="C78" s="156" t="s">
        <v>649</v>
      </c>
      <c r="D78" s="146">
        <v>0.7</v>
      </c>
      <c r="E78" s="146"/>
      <c r="F78" s="146">
        <f>2.05+0.1</f>
        <v>2.15</v>
      </c>
      <c r="G78" s="147">
        <f>2+1</f>
        <v>3</v>
      </c>
      <c r="H78" s="146">
        <f t="shared" ref="H78:H81" si="0">D78*F78</f>
        <v>1.5049999999999999</v>
      </c>
      <c r="I78" s="148">
        <f>G78*H78</f>
        <v>4.5149999999999997</v>
      </c>
      <c r="J78" s="192"/>
      <c r="K78" s="149" t="s">
        <v>83</v>
      </c>
      <c r="L78" s="150"/>
      <c r="M78" s="151"/>
      <c r="N78" s="150"/>
      <c r="O78" s="151"/>
      <c r="P78" s="151"/>
      <c r="Q78" s="152"/>
    </row>
    <row r="79" spans="1:17" ht="24.95" customHeight="1">
      <c r="A79" s="155"/>
      <c r="B79" s="144">
        <v>3.3</v>
      </c>
      <c r="C79" s="156" t="s">
        <v>651</v>
      </c>
      <c r="D79" s="146">
        <f>3.6+0.1+0.1</f>
        <v>3.8000000000000003</v>
      </c>
      <c r="E79" s="146"/>
      <c r="F79" s="146">
        <f>1.85+0.1+0.2</f>
        <v>2.1500000000000004</v>
      </c>
      <c r="G79" s="147">
        <f>2+4</f>
        <v>6</v>
      </c>
      <c r="H79" s="146">
        <f t="shared" si="0"/>
        <v>8.1700000000000017</v>
      </c>
      <c r="I79" s="148">
        <f>G79*H79</f>
        <v>49.02000000000001</v>
      </c>
      <c r="J79" s="192"/>
      <c r="K79" s="149" t="s">
        <v>83</v>
      </c>
      <c r="L79" s="150"/>
      <c r="M79" s="151"/>
      <c r="N79" s="150"/>
      <c r="O79" s="151"/>
      <c r="P79" s="151"/>
      <c r="Q79" s="152"/>
    </row>
    <row r="80" spans="1:17" ht="24.95" customHeight="1">
      <c r="A80" s="155"/>
      <c r="B80" s="144">
        <v>3.4</v>
      </c>
      <c r="C80" s="156" t="s">
        <v>650</v>
      </c>
      <c r="D80" s="146">
        <v>3.6</v>
      </c>
      <c r="E80" s="146"/>
      <c r="F80" s="146">
        <f>0.6+0.1+0.2</f>
        <v>0.89999999999999991</v>
      </c>
      <c r="G80" s="147">
        <f>1+1</f>
        <v>2</v>
      </c>
      <c r="H80" s="146">
        <f t="shared" si="0"/>
        <v>3.2399999999999998</v>
      </c>
      <c r="I80" s="148">
        <f>G80*H80</f>
        <v>6.4799999999999995</v>
      </c>
      <c r="J80" s="192"/>
      <c r="K80" s="149" t="s">
        <v>83</v>
      </c>
      <c r="L80" s="150"/>
      <c r="M80" s="151"/>
      <c r="N80" s="150"/>
      <c r="O80" s="151"/>
      <c r="P80" s="151"/>
      <c r="Q80" s="152"/>
    </row>
    <row r="81" spans="1:17" ht="24.95" customHeight="1">
      <c r="A81" s="155"/>
      <c r="B81" s="144">
        <v>3.5</v>
      </c>
      <c r="C81" s="156" t="s">
        <v>652</v>
      </c>
      <c r="D81" s="146">
        <v>5.38</v>
      </c>
      <c r="E81" s="146"/>
      <c r="F81" s="146">
        <f>0.6+0.1+0.2</f>
        <v>0.89999999999999991</v>
      </c>
      <c r="G81" s="147">
        <f>1+1</f>
        <v>2</v>
      </c>
      <c r="H81" s="146">
        <f t="shared" si="0"/>
        <v>4.8419999999999996</v>
      </c>
      <c r="I81" s="148">
        <f>G81*H81</f>
        <v>9.6839999999999993</v>
      </c>
      <c r="J81" s="192"/>
      <c r="K81" s="149" t="s">
        <v>83</v>
      </c>
      <c r="L81" s="150"/>
      <c r="M81" s="151"/>
      <c r="N81" s="150"/>
      <c r="O81" s="151"/>
      <c r="P81" s="151"/>
      <c r="Q81" s="152"/>
    </row>
    <row r="82" spans="1:17" ht="24.95" customHeight="1">
      <c r="A82" s="155"/>
      <c r="B82" s="298"/>
      <c r="C82" s="299"/>
      <c r="D82" s="146"/>
      <c r="E82" s="146"/>
      <c r="F82" s="146"/>
      <c r="G82" s="147"/>
      <c r="H82" s="146"/>
      <c r="I82" s="148"/>
      <c r="J82" s="192"/>
      <c r="K82" s="149"/>
      <c r="L82" s="150"/>
      <c r="M82" s="151"/>
      <c r="N82" s="150"/>
      <c r="O82" s="151"/>
      <c r="P82" s="151"/>
      <c r="Q82" s="152"/>
    </row>
    <row r="83" spans="1:17" ht="24.95" customHeight="1">
      <c r="A83" s="155"/>
      <c r="B83" s="144"/>
      <c r="C83" s="156"/>
      <c r="D83" s="146"/>
      <c r="E83" s="146"/>
      <c r="F83" s="146"/>
      <c r="G83" s="147"/>
      <c r="H83" s="146"/>
      <c r="I83" s="148"/>
      <c r="J83" s="192"/>
      <c r="K83" s="149"/>
      <c r="L83" s="150"/>
      <c r="M83" s="151"/>
      <c r="N83" s="150"/>
      <c r="O83" s="151"/>
      <c r="P83" s="151"/>
      <c r="Q83" s="152"/>
    </row>
    <row r="84" spans="1:17" ht="24.95" customHeight="1">
      <c r="A84" s="155"/>
      <c r="B84" s="144"/>
      <c r="C84" s="156"/>
      <c r="D84" s="146"/>
      <c r="E84" s="146"/>
      <c r="F84" s="146"/>
      <c r="G84" s="147"/>
      <c r="H84" s="146"/>
      <c r="I84" s="148"/>
      <c r="J84" s="192"/>
      <c r="K84" s="149"/>
      <c r="L84" s="150"/>
      <c r="M84" s="151"/>
      <c r="N84" s="150"/>
      <c r="O84" s="151"/>
      <c r="P84" s="151"/>
      <c r="Q84" s="152"/>
    </row>
    <row r="85" spans="1:17" ht="24.95" customHeight="1">
      <c r="A85" s="155"/>
      <c r="B85" s="144"/>
      <c r="C85" s="156"/>
      <c r="D85" s="146"/>
      <c r="E85" s="146"/>
      <c r="F85" s="146"/>
      <c r="G85" s="147"/>
      <c r="H85" s="146"/>
      <c r="I85" s="148"/>
      <c r="J85" s="192"/>
      <c r="K85" s="149"/>
      <c r="L85" s="150"/>
      <c r="M85" s="151"/>
      <c r="N85" s="150"/>
      <c r="O85" s="151"/>
      <c r="P85" s="151"/>
      <c r="Q85" s="152"/>
    </row>
    <row r="86" spans="1:17" ht="24.95" customHeight="1">
      <c r="A86" s="155"/>
      <c r="B86" s="144"/>
      <c r="C86" s="156"/>
      <c r="D86" s="146"/>
      <c r="E86" s="146"/>
      <c r="F86" s="146"/>
      <c r="G86" s="147"/>
      <c r="H86" s="146"/>
      <c r="I86" s="148"/>
      <c r="J86" s="192"/>
      <c r="K86" s="149"/>
      <c r="L86" s="150"/>
      <c r="M86" s="151"/>
      <c r="N86" s="150"/>
      <c r="O86" s="151"/>
      <c r="P86" s="151"/>
      <c r="Q86" s="152"/>
    </row>
    <row r="87" spans="1:17" ht="24.95" customHeight="1">
      <c r="A87" s="155"/>
      <c r="B87" s="144"/>
      <c r="C87" s="156"/>
      <c r="D87" s="146"/>
      <c r="E87" s="146"/>
      <c r="F87" s="146"/>
      <c r="G87" s="147"/>
      <c r="H87" s="146"/>
      <c r="I87" s="148"/>
      <c r="J87" s="192"/>
      <c r="K87" s="149"/>
      <c r="L87" s="150"/>
      <c r="M87" s="151"/>
      <c r="N87" s="150"/>
      <c r="O87" s="151"/>
      <c r="P87" s="151"/>
      <c r="Q87" s="152"/>
    </row>
    <row r="88" spans="1:17" ht="24.95" customHeight="1">
      <c r="A88" s="155"/>
      <c r="B88" s="177"/>
      <c r="C88" s="156"/>
      <c r="D88" s="146"/>
      <c r="E88" s="146"/>
      <c r="F88" s="146"/>
      <c r="G88" s="147"/>
      <c r="H88" s="146"/>
      <c r="I88" s="148"/>
      <c r="J88" s="192"/>
      <c r="K88" s="149"/>
      <c r="L88" s="150"/>
      <c r="M88" s="151"/>
      <c r="N88" s="150"/>
      <c r="O88" s="151"/>
      <c r="P88" s="151"/>
      <c r="Q88" s="152"/>
    </row>
    <row r="89" spans="1:17" ht="24.95" customHeight="1">
      <c r="A89" s="155"/>
      <c r="B89" s="177"/>
      <c r="C89" s="156"/>
      <c r="D89" s="146"/>
      <c r="E89" s="146"/>
      <c r="F89" s="146"/>
      <c r="G89" s="147"/>
      <c r="H89" s="146"/>
      <c r="I89" s="148"/>
      <c r="J89" s="192"/>
      <c r="K89" s="149"/>
      <c r="L89" s="150"/>
      <c r="M89" s="151"/>
      <c r="N89" s="150"/>
      <c r="O89" s="151"/>
      <c r="P89" s="151"/>
      <c r="Q89" s="152"/>
    </row>
    <row r="90" spans="1:17" ht="24.95" customHeight="1">
      <c r="A90" s="155"/>
      <c r="B90" s="177"/>
      <c r="C90" s="156"/>
      <c r="D90" s="146"/>
      <c r="E90" s="146"/>
      <c r="F90" s="146"/>
      <c r="G90" s="147"/>
      <c r="H90" s="146"/>
      <c r="I90" s="148"/>
      <c r="J90" s="192"/>
      <c r="K90" s="149"/>
      <c r="L90" s="150"/>
      <c r="M90" s="151"/>
      <c r="N90" s="150"/>
      <c r="O90" s="151"/>
      <c r="P90" s="151"/>
      <c r="Q90" s="152"/>
    </row>
    <row r="91" spans="1:17" ht="24.95" customHeight="1">
      <c r="A91" s="155"/>
      <c r="B91" s="177"/>
      <c r="C91" s="156"/>
      <c r="D91" s="146"/>
      <c r="E91" s="146"/>
      <c r="F91" s="146"/>
      <c r="G91" s="147"/>
      <c r="H91" s="146"/>
      <c r="I91" s="148"/>
      <c r="J91" s="192"/>
      <c r="K91" s="149"/>
      <c r="L91" s="150"/>
      <c r="M91" s="151"/>
      <c r="N91" s="150"/>
      <c r="O91" s="151"/>
      <c r="P91" s="151"/>
      <c r="Q91" s="152"/>
    </row>
    <row r="92" spans="1:17" ht="24.95" customHeight="1">
      <c r="A92" s="155"/>
      <c r="B92" s="144"/>
      <c r="C92" s="156"/>
      <c r="D92" s="146"/>
      <c r="E92" s="146"/>
      <c r="F92" s="146"/>
      <c r="G92" s="147"/>
      <c r="H92" s="146"/>
      <c r="I92" s="148"/>
      <c r="J92" s="192"/>
      <c r="K92" s="149"/>
      <c r="L92" s="150"/>
      <c r="M92" s="151"/>
      <c r="N92" s="150"/>
      <c r="O92" s="151"/>
      <c r="P92" s="151"/>
      <c r="Q92" s="152"/>
    </row>
    <row r="93" spans="1:17" ht="24.95" customHeight="1">
      <c r="A93" s="155"/>
      <c r="B93" s="177"/>
      <c r="C93" s="156"/>
      <c r="D93" s="146"/>
      <c r="E93" s="146"/>
      <c r="F93" s="146"/>
      <c r="G93" s="147"/>
      <c r="H93" s="146"/>
      <c r="I93" s="148"/>
      <c r="J93" s="192"/>
      <c r="K93" s="149"/>
      <c r="L93" s="150"/>
      <c r="M93" s="151"/>
      <c r="N93" s="150"/>
      <c r="O93" s="151"/>
      <c r="P93" s="151"/>
      <c r="Q93" s="152"/>
    </row>
    <row r="94" spans="1:17" ht="24.95" customHeight="1">
      <c r="A94" s="155"/>
      <c r="B94" s="177"/>
      <c r="C94" s="156"/>
      <c r="D94" s="146"/>
      <c r="E94" s="146"/>
      <c r="F94" s="146"/>
      <c r="G94" s="147"/>
      <c r="H94" s="146"/>
      <c r="I94" s="148"/>
      <c r="J94" s="192"/>
      <c r="K94" s="149"/>
      <c r="L94" s="150"/>
      <c r="M94" s="151"/>
      <c r="N94" s="150"/>
      <c r="O94" s="151"/>
      <c r="P94" s="151"/>
      <c r="Q94" s="152"/>
    </row>
    <row r="95" spans="1:17" ht="24.95" customHeight="1">
      <c r="A95" s="155"/>
      <c r="B95" s="144"/>
      <c r="C95" s="156"/>
      <c r="D95" s="146"/>
      <c r="E95" s="146"/>
      <c r="F95" s="146"/>
      <c r="G95" s="147"/>
      <c r="H95" s="146"/>
      <c r="I95" s="146"/>
      <c r="J95" s="149"/>
      <c r="K95" s="149"/>
      <c r="L95" s="150"/>
      <c r="M95" s="151"/>
      <c r="N95" s="150"/>
      <c r="O95" s="151"/>
      <c r="P95" s="151"/>
      <c r="Q95" s="160"/>
    </row>
    <row r="96" spans="1:17" ht="24.95" customHeight="1">
      <c r="A96" s="161"/>
      <c r="B96" s="162"/>
      <c r="C96" s="163" t="str">
        <f>"รวมราคา  " &amp;   A75 &amp; C75</f>
        <v>รวมราคา  3งานมู่ลี่อลูมิเนียม</v>
      </c>
      <c r="D96" s="164"/>
      <c r="E96" s="164"/>
      <c r="F96" s="164"/>
      <c r="G96" s="165"/>
      <c r="H96" s="164"/>
      <c r="I96" s="164"/>
      <c r="J96" s="166"/>
      <c r="K96" s="166"/>
      <c r="L96" s="167"/>
      <c r="M96" s="168"/>
      <c r="N96" s="167"/>
      <c r="O96" s="168"/>
      <c r="P96" s="168"/>
      <c r="Q96" s="169"/>
    </row>
    <row r="97" spans="1:17" ht="24.95" customHeight="1">
      <c r="A97" s="143">
        <v>4</v>
      </c>
      <c r="B97" s="144"/>
      <c r="C97" s="145" t="s">
        <v>704</v>
      </c>
      <c r="D97" s="146"/>
      <c r="E97" s="146"/>
      <c r="F97" s="146"/>
      <c r="G97" s="147"/>
      <c r="H97" s="146"/>
      <c r="I97" s="148"/>
      <c r="J97" s="151"/>
      <c r="K97" s="149"/>
      <c r="L97" s="150"/>
      <c r="M97" s="151"/>
      <c r="N97" s="150"/>
      <c r="O97" s="151"/>
      <c r="P97" s="151"/>
      <c r="Q97" s="152"/>
    </row>
    <row r="98" spans="1:17" ht="24.95" customHeight="1">
      <c r="A98" s="155"/>
      <c r="B98" s="205">
        <v>4.0999999999999996</v>
      </c>
      <c r="C98" s="156" t="s">
        <v>713</v>
      </c>
      <c r="D98" s="146">
        <f>3.6</f>
        <v>3.6</v>
      </c>
      <c r="E98" s="146"/>
      <c r="F98" s="146">
        <f>2.2+0.1+0.2</f>
        <v>2.5000000000000004</v>
      </c>
      <c r="G98" s="147">
        <v>8</v>
      </c>
      <c r="H98" s="146">
        <f t="shared" ref="H98:H104" si="1">D98*F98</f>
        <v>9.0000000000000018</v>
      </c>
      <c r="I98" s="148">
        <f t="shared" ref="I98:I103" si="2">G98*H98</f>
        <v>72.000000000000014</v>
      </c>
      <c r="J98" s="151"/>
      <c r="K98" s="149" t="s">
        <v>35</v>
      </c>
      <c r="L98" s="151"/>
      <c r="M98" s="151"/>
      <c r="N98" s="150"/>
      <c r="O98" s="151"/>
      <c r="P98" s="151"/>
      <c r="Q98" s="152"/>
    </row>
    <row r="99" spans="1:17" ht="24.95" customHeight="1">
      <c r="A99" s="155"/>
      <c r="B99" s="144">
        <v>4.2</v>
      </c>
      <c r="C99" s="156" t="s">
        <v>705</v>
      </c>
      <c r="D99" s="146">
        <f>3.6</f>
        <v>3.6</v>
      </c>
      <c r="E99" s="146"/>
      <c r="F99" s="146">
        <f>2.2+0.1+0.2</f>
        <v>2.5000000000000004</v>
      </c>
      <c r="G99" s="147">
        <v>9</v>
      </c>
      <c r="H99" s="146">
        <f t="shared" si="1"/>
        <v>9.0000000000000018</v>
      </c>
      <c r="I99" s="148">
        <f t="shared" si="2"/>
        <v>81.000000000000014</v>
      </c>
      <c r="J99" s="151"/>
      <c r="K99" s="149" t="s">
        <v>35</v>
      </c>
      <c r="L99" s="151"/>
      <c r="M99" s="151"/>
      <c r="N99" s="150"/>
      <c r="O99" s="151"/>
      <c r="P99" s="151"/>
      <c r="Q99" s="152"/>
    </row>
    <row r="100" spans="1:17" ht="24.95" customHeight="1">
      <c r="A100" s="155"/>
      <c r="B100" s="205">
        <v>4.3</v>
      </c>
      <c r="C100" s="156" t="s">
        <v>706</v>
      </c>
      <c r="D100" s="146">
        <f>5.5</f>
        <v>5.5</v>
      </c>
      <c r="E100" s="146"/>
      <c r="F100" s="146">
        <f>2.2+0.1+0.2</f>
        <v>2.5000000000000004</v>
      </c>
      <c r="G100" s="147">
        <v>1</v>
      </c>
      <c r="H100" s="146">
        <f t="shared" si="1"/>
        <v>13.750000000000002</v>
      </c>
      <c r="I100" s="148">
        <f t="shared" si="2"/>
        <v>13.750000000000002</v>
      </c>
      <c r="J100" s="151"/>
      <c r="K100" s="149" t="s">
        <v>35</v>
      </c>
      <c r="L100" s="151"/>
      <c r="M100" s="151"/>
      <c r="N100" s="150"/>
      <c r="O100" s="151"/>
      <c r="P100" s="151"/>
      <c r="Q100" s="152"/>
    </row>
    <row r="101" spans="1:17" ht="24.95" customHeight="1">
      <c r="A101" s="155"/>
      <c r="B101" s="205">
        <v>4.4000000000000004</v>
      </c>
      <c r="C101" s="156" t="s">
        <v>707</v>
      </c>
      <c r="D101" s="146">
        <v>3.6</v>
      </c>
      <c r="E101" s="146"/>
      <c r="F101" s="146">
        <f>1.85+0.1+0.2</f>
        <v>2.1500000000000004</v>
      </c>
      <c r="G101" s="147">
        <v>4</v>
      </c>
      <c r="H101" s="146">
        <f t="shared" si="1"/>
        <v>7.7400000000000011</v>
      </c>
      <c r="I101" s="148">
        <f t="shared" si="2"/>
        <v>30.960000000000004</v>
      </c>
      <c r="J101" s="151"/>
      <c r="K101" s="149" t="s">
        <v>35</v>
      </c>
      <c r="L101" s="151"/>
      <c r="M101" s="151"/>
      <c r="N101" s="150"/>
      <c r="O101" s="151"/>
      <c r="P101" s="151"/>
      <c r="Q101" s="152"/>
    </row>
    <row r="102" spans="1:17" ht="24.95" hidden="1" customHeight="1">
      <c r="A102" s="155"/>
      <c r="B102" s="144">
        <v>4.5</v>
      </c>
      <c r="C102" s="156"/>
      <c r="D102" s="146"/>
      <c r="E102" s="146"/>
      <c r="F102" s="146"/>
      <c r="G102" s="147"/>
      <c r="H102" s="146"/>
      <c r="I102" s="148"/>
      <c r="J102" s="151"/>
      <c r="K102" s="149"/>
      <c r="L102" s="151"/>
      <c r="M102" s="151"/>
      <c r="N102" s="150"/>
      <c r="O102" s="151"/>
      <c r="P102" s="151"/>
      <c r="Q102" s="152"/>
    </row>
    <row r="103" spans="1:17" ht="24.95" customHeight="1">
      <c r="A103" s="155"/>
      <c r="B103" s="206">
        <v>4.5</v>
      </c>
      <c r="C103" s="156" t="s">
        <v>708</v>
      </c>
      <c r="D103" s="146">
        <v>0.7</v>
      </c>
      <c r="E103" s="146"/>
      <c r="F103" s="146">
        <f>2.05+0.1</f>
        <v>2.15</v>
      </c>
      <c r="G103" s="147">
        <v>1</v>
      </c>
      <c r="H103" s="146">
        <f t="shared" si="1"/>
        <v>1.5049999999999999</v>
      </c>
      <c r="I103" s="148">
        <f t="shared" si="2"/>
        <v>1.5049999999999999</v>
      </c>
      <c r="J103" s="151"/>
      <c r="K103" s="149" t="s">
        <v>35</v>
      </c>
      <c r="L103" s="151"/>
      <c r="M103" s="151"/>
      <c r="N103" s="150"/>
      <c r="O103" s="151"/>
      <c r="P103" s="151"/>
      <c r="Q103" s="152"/>
    </row>
    <row r="104" spans="1:17" ht="24.95" customHeight="1">
      <c r="A104" s="155"/>
      <c r="B104" s="144">
        <v>4.5999999999999996</v>
      </c>
      <c r="C104" s="156" t="s">
        <v>709</v>
      </c>
      <c r="D104" s="146">
        <v>5.38</v>
      </c>
      <c r="E104" s="146"/>
      <c r="F104" s="146">
        <f>0.6+0.1+0.2</f>
        <v>0.89999999999999991</v>
      </c>
      <c r="G104" s="147">
        <v>1</v>
      </c>
      <c r="H104" s="146">
        <f t="shared" si="1"/>
        <v>4.8419999999999996</v>
      </c>
      <c r="I104" s="148">
        <f t="shared" ref="I104" si="3">G104*H104</f>
        <v>4.8419999999999996</v>
      </c>
      <c r="J104" s="151"/>
      <c r="K104" s="149" t="s">
        <v>35</v>
      </c>
      <c r="L104" s="151"/>
      <c r="M104" s="151"/>
      <c r="N104" s="150"/>
      <c r="O104" s="151"/>
      <c r="P104" s="151"/>
      <c r="Q104" s="152"/>
    </row>
    <row r="105" spans="1:17" ht="24.95" customHeight="1">
      <c r="A105" s="155"/>
      <c r="B105" s="206">
        <v>4.7</v>
      </c>
      <c r="C105" s="156" t="s">
        <v>710</v>
      </c>
      <c r="D105" s="146"/>
      <c r="E105" s="146"/>
      <c r="F105" s="146"/>
      <c r="G105" s="147"/>
      <c r="H105" s="146"/>
      <c r="I105" s="146"/>
      <c r="J105" s="151"/>
      <c r="K105" s="149" t="s">
        <v>35</v>
      </c>
      <c r="L105" s="151"/>
      <c r="M105" s="151"/>
      <c r="N105" s="150"/>
      <c r="O105" s="151"/>
      <c r="P105" s="151"/>
      <c r="Q105" s="152"/>
    </row>
    <row r="106" spans="1:17" ht="24.95" customHeight="1">
      <c r="A106" s="155"/>
      <c r="B106" s="144">
        <v>4.8</v>
      </c>
      <c r="C106" s="156" t="s">
        <v>714</v>
      </c>
      <c r="D106" s="146"/>
      <c r="E106" s="146"/>
      <c r="F106" s="146"/>
      <c r="G106" s="147"/>
      <c r="H106" s="146"/>
      <c r="I106" s="148"/>
      <c r="J106" s="151"/>
      <c r="K106" s="149" t="s">
        <v>35</v>
      </c>
      <c r="L106" s="151"/>
      <c r="M106" s="151"/>
      <c r="N106" s="150"/>
      <c r="O106" s="151"/>
      <c r="P106" s="151"/>
      <c r="Q106" s="152"/>
    </row>
    <row r="107" spans="1:17" ht="24.95" customHeight="1">
      <c r="A107" s="155"/>
      <c r="B107" s="206">
        <v>4.9000000000000004</v>
      </c>
      <c r="C107" s="156" t="s">
        <v>711</v>
      </c>
      <c r="D107" s="146"/>
      <c r="E107" s="146"/>
      <c r="F107" s="146"/>
      <c r="G107" s="147"/>
      <c r="H107" s="146"/>
      <c r="I107" s="148"/>
      <c r="J107" s="151"/>
      <c r="K107" s="149" t="s">
        <v>35</v>
      </c>
      <c r="L107" s="151"/>
      <c r="M107" s="151"/>
      <c r="N107" s="150"/>
      <c r="O107" s="151"/>
      <c r="P107" s="151"/>
      <c r="Q107" s="152"/>
    </row>
    <row r="108" spans="1:17" ht="24.95" customHeight="1">
      <c r="A108" s="155"/>
      <c r="B108" s="177">
        <v>4.0999999999999996</v>
      </c>
      <c r="C108" s="156" t="s">
        <v>712</v>
      </c>
      <c r="D108" s="146"/>
      <c r="E108" s="146"/>
      <c r="F108" s="146"/>
      <c r="G108" s="147"/>
      <c r="H108" s="146"/>
      <c r="I108" s="148"/>
      <c r="J108" s="151"/>
      <c r="K108" s="149" t="s">
        <v>35</v>
      </c>
      <c r="L108" s="151"/>
      <c r="M108" s="151"/>
      <c r="N108" s="150"/>
      <c r="O108" s="151"/>
      <c r="P108" s="151"/>
      <c r="Q108" s="152"/>
    </row>
    <row r="109" spans="1:17" ht="24.95" customHeight="1">
      <c r="A109" s="155"/>
      <c r="B109" s="144"/>
      <c r="C109" s="156"/>
      <c r="D109" s="146"/>
      <c r="E109" s="146"/>
      <c r="F109" s="146"/>
      <c r="G109" s="147"/>
      <c r="H109" s="146"/>
      <c r="I109" s="148"/>
      <c r="J109" s="151"/>
      <c r="K109" s="149"/>
      <c r="L109" s="151"/>
      <c r="M109" s="151"/>
      <c r="N109" s="150"/>
      <c r="O109" s="151"/>
      <c r="P109" s="151"/>
      <c r="Q109" s="152"/>
    </row>
    <row r="110" spans="1:17" ht="24.95" customHeight="1">
      <c r="A110" s="155"/>
      <c r="B110" s="144"/>
      <c r="C110" s="156"/>
      <c r="D110" s="146"/>
      <c r="E110" s="146"/>
      <c r="F110" s="146"/>
      <c r="G110" s="147"/>
      <c r="H110" s="146"/>
      <c r="I110" s="148"/>
      <c r="J110" s="151"/>
      <c r="K110" s="149"/>
      <c r="L110" s="151"/>
      <c r="M110" s="151"/>
      <c r="N110" s="150"/>
      <c r="O110" s="151"/>
      <c r="P110" s="151"/>
      <c r="Q110" s="152"/>
    </row>
    <row r="111" spans="1:17" ht="24.95" customHeight="1">
      <c r="A111" s="155"/>
      <c r="B111" s="144"/>
      <c r="C111" s="156"/>
      <c r="D111" s="146"/>
      <c r="E111" s="146"/>
      <c r="F111" s="146"/>
      <c r="G111" s="147"/>
      <c r="H111" s="146"/>
      <c r="I111" s="148"/>
      <c r="J111" s="151"/>
      <c r="K111" s="149"/>
      <c r="L111" s="151"/>
      <c r="M111" s="151"/>
      <c r="N111" s="150"/>
      <c r="O111" s="151"/>
      <c r="P111" s="151"/>
      <c r="Q111" s="152"/>
    </row>
    <row r="112" spans="1:17" ht="24.95" customHeight="1">
      <c r="A112" s="155"/>
      <c r="B112" s="144"/>
      <c r="C112" s="156"/>
      <c r="D112" s="146"/>
      <c r="E112" s="146"/>
      <c r="F112" s="146"/>
      <c r="G112" s="147"/>
      <c r="H112" s="146"/>
      <c r="I112" s="148"/>
      <c r="J112" s="151"/>
      <c r="K112" s="149"/>
      <c r="L112" s="151"/>
      <c r="M112" s="151"/>
      <c r="N112" s="150"/>
      <c r="O112" s="151"/>
      <c r="P112" s="151"/>
      <c r="Q112" s="152"/>
    </row>
    <row r="113" spans="1:17" ht="24.95" customHeight="1">
      <c r="A113" s="155"/>
      <c r="B113" s="205"/>
      <c r="C113" s="156"/>
      <c r="D113" s="146"/>
      <c r="E113" s="146"/>
      <c r="F113" s="146"/>
      <c r="G113" s="147"/>
      <c r="H113" s="146"/>
      <c r="I113" s="148"/>
      <c r="J113" s="198"/>
      <c r="K113" s="149"/>
      <c r="L113" s="151"/>
      <c r="M113" s="151"/>
      <c r="N113" s="150"/>
      <c r="O113" s="151"/>
      <c r="P113" s="151"/>
      <c r="Q113" s="152"/>
    </row>
    <row r="114" spans="1:17" ht="24.95" customHeight="1">
      <c r="A114" s="155"/>
      <c r="B114" s="205"/>
      <c r="C114" s="156"/>
      <c r="D114" s="146"/>
      <c r="E114" s="146"/>
      <c r="F114" s="146"/>
      <c r="G114" s="147"/>
      <c r="H114" s="146"/>
      <c r="I114" s="148"/>
      <c r="J114" s="198"/>
      <c r="K114" s="149"/>
      <c r="L114" s="151"/>
      <c r="M114" s="151"/>
      <c r="N114" s="150"/>
      <c r="O114" s="151"/>
      <c r="P114" s="151"/>
      <c r="Q114" s="152"/>
    </row>
    <row r="115" spans="1:17" ht="24.95" customHeight="1">
      <c r="A115" s="155"/>
      <c r="B115" s="177"/>
      <c r="C115" s="156"/>
      <c r="D115" s="146"/>
      <c r="E115" s="146"/>
      <c r="F115" s="146"/>
      <c r="G115" s="147"/>
      <c r="H115" s="146"/>
      <c r="I115" s="148"/>
      <c r="J115" s="192"/>
      <c r="K115" s="149"/>
      <c r="L115" s="198"/>
      <c r="M115" s="151"/>
      <c r="N115" s="150"/>
      <c r="O115" s="151"/>
      <c r="P115" s="151"/>
      <c r="Q115" s="152"/>
    </row>
    <row r="116" spans="1:17" ht="24.95" customHeight="1">
      <c r="A116" s="155"/>
      <c r="B116" s="144"/>
      <c r="C116" s="156"/>
      <c r="D116" s="146"/>
      <c r="E116" s="146"/>
      <c r="F116" s="146"/>
      <c r="G116" s="147"/>
      <c r="H116" s="146"/>
      <c r="I116" s="148"/>
      <c r="J116" s="192"/>
      <c r="K116" s="149"/>
      <c r="L116" s="198"/>
      <c r="M116" s="151"/>
      <c r="N116" s="150"/>
      <c r="O116" s="151"/>
      <c r="P116" s="151"/>
      <c r="Q116" s="152"/>
    </row>
    <row r="117" spans="1:17" ht="24.95" customHeight="1">
      <c r="A117" s="155"/>
      <c r="B117" s="144"/>
      <c r="C117" s="156"/>
      <c r="D117" s="146"/>
      <c r="E117" s="146"/>
      <c r="F117" s="146"/>
      <c r="G117" s="147"/>
      <c r="H117" s="146"/>
      <c r="I117" s="148"/>
      <c r="J117" s="192"/>
      <c r="K117" s="149"/>
      <c r="L117" s="198"/>
      <c r="M117" s="151"/>
      <c r="N117" s="150"/>
      <c r="O117" s="151"/>
      <c r="P117" s="151"/>
      <c r="Q117" s="152"/>
    </row>
    <row r="118" spans="1:17" ht="24.95" customHeight="1">
      <c r="A118" s="155"/>
      <c r="B118" s="144"/>
      <c r="C118" s="156"/>
      <c r="D118" s="146"/>
      <c r="E118" s="146"/>
      <c r="F118" s="146"/>
      <c r="G118" s="147"/>
      <c r="H118" s="146"/>
      <c r="I118" s="146"/>
      <c r="J118" s="149"/>
      <c r="K118" s="149"/>
      <c r="L118" s="150"/>
      <c r="M118" s="151"/>
      <c r="N118" s="150"/>
      <c r="O118" s="151"/>
      <c r="P118" s="151"/>
      <c r="Q118" s="160"/>
    </row>
    <row r="119" spans="1:17" ht="24.95" customHeight="1">
      <c r="A119" s="161"/>
      <c r="B119" s="162"/>
      <c r="C119" s="163" t="str">
        <f>"รวมราคา  " &amp;   A97 &amp; C97</f>
        <v>รวมราคา  4งานระบบสารสนเทศ</v>
      </c>
      <c r="D119" s="164"/>
      <c r="E119" s="164"/>
      <c r="F119" s="164"/>
      <c r="G119" s="165"/>
      <c r="H119" s="164"/>
      <c r="I119" s="164"/>
      <c r="J119" s="166"/>
      <c r="K119" s="166"/>
      <c r="L119" s="167"/>
      <c r="M119" s="168"/>
      <c r="N119" s="168"/>
      <c r="O119" s="168"/>
      <c r="P119" s="168"/>
      <c r="Q119" s="169"/>
    </row>
  </sheetData>
  <mergeCells count="15">
    <mergeCell ref="B76:C76"/>
    <mergeCell ref="B9:C9"/>
    <mergeCell ref="B10:C10"/>
    <mergeCell ref="B11:C11"/>
    <mergeCell ref="B82:C82"/>
    <mergeCell ref="B12:C12"/>
    <mergeCell ref="B13:C13"/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1" manualBreakCount="1">
    <brk id="74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30">
        <v>239315</v>
      </c>
      <c r="P4" s="230"/>
    </row>
    <row r="5" spans="1:17" ht="22.5" customHeight="1">
      <c r="A5" t="s">
        <v>8</v>
      </c>
      <c r="C5" t="s">
        <v>0</v>
      </c>
      <c r="D5" s="230" t="s">
        <v>18</v>
      </c>
      <c r="E5" s="230"/>
      <c r="F5" s="230"/>
      <c r="G5" s="230"/>
      <c r="H5" s="230"/>
      <c r="J5" s="230" t="s">
        <v>10</v>
      </c>
      <c r="K5" s="230"/>
      <c r="L5" s="230" t="s">
        <v>11</v>
      </c>
      <c r="M5" s="230"/>
      <c r="N5" s="230" t="s">
        <v>5</v>
      </c>
      <c r="O5" s="230"/>
      <c r="P5" t="s">
        <v>6</v>
      </c>
      <c r="Q5" s="230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30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30" t="s">
        <v>19</v>
      </c>
      <c r="B49" s="230" t="s">
        <v>534</v>
      </c>
      <c r="C49" s="230"/>
      <c r="P49">
        <f>ROUND(P46*1.2681,2)</f>
        <v>4033.32</v>
      </c>
    </row>
    <row r="50" spans="1:16" ht="21.75" customHeight="1">
      <c r="A50" s="230"/>
      <c r="B50" s="230"/>
      <c r="C50" s="230"/>
      <c r="J50" s="230" t="str">
        <f>"("&amp;BAHTTEXT(P49)&amp;")"</f>
        <v>(สี่พันสามสิบสามบาทสามสิบสองสตางค์)</v>
      </c>
      <c r="K50" s="230"/>
      <c r="L50" s="230"/>
      <c r="M50" s="230"/>
      <c r="N50" s="230"/>
      <c r="O50" s="230"/>
      <c r="P50" s="230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#REF!</f>
        <v>#REF!</v>
      </c>
    </row>
    <row r="2" spans="1:16" ht="22.5" customHeight="1">
      <c r="A2" t="e">
        <f>#REF!</f>
        <v>#REF!</v>
      </c>
      <c r="M2" t="e">
        <f>#REF!</f>
        <v>#REF!</v>
      </c>
    </row>
    <row r="3" spans="1:16" ht="22.5" customHeight="1">
      <c r="A3" t="e">
        <f>#REF!</f>
        <v>#REF!</v>
      </c>
      <c r="M3" t="e">
        <f>#REF!</f>
        <v>#REF!</v>
      </c>
    </row>
    <row r="4" spans="1:16" ht="22.5" customHeight="1">
      <c r="A4" t="e">
        <f>#REF!</f>
        <v>#REF!</v>
      </c>
      <c r="M4" t="e">
        <f>#REF!</f>
        <v>#REF!</v>
      </c>
      <c r="O4" s="230" t="e">
        <f>#REF!</f>
        <v>#REF!</v>
      </c>
      <c r="P4" s="230"/>
    </row>
    <row r="5" spans="1:16">
      <c r="A5" t="s">
        <v>8</v>
      </c>
      <c r="B5" s="230" t="s">
        <v>0</v>
      </c>
      <c r="C5" s="230" t="s">
        <v>18</v>
      </c>
      <c r="D5" s="230"/>
      <c r="E5" s="230"/>
      <c r="F5" s="230" t="s">
        <v>1</v>
      </c>
      <c r="G5" t="s">
        <v>22</v>
      </c>
      <c r="H5" t="s">
        <v>23</v>
      </c>
      <c r="I5" t="s">
        <v>24</v>
      </c>
      <c r="J5" s="230" t="s">
        <v>25</v>
      </c>
      <c r="K5" s="230"/>
      <c r="L5" s="230" t="s">
        <v>26</v>
      </c>
      <c r="M5" s="230"/>
      <c r="N5" s="230"/>
      <c r="O5" s="230"/>
      <c r="P5" s="230" t="s">
        <v>12</v>
      </c>
    </row>
    <row r="6" spans="1:16" ht="24">
      <c r="A6" t="s">
        <v>9</v>
      </c>
      <c r="B6" s="230"/>
      <c r="C6" s="230"/>
      <c r="D6" s="230"/>
      <c r="E6" s="230"/>
      <c r="F6" s="230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30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#REF!</f>
        <v>#REF!</v>
      </c>
    </row>
    <row r="2" spans="1:9" ht="22.5" customHeight="1">
      <c r="A2" t="e">
        <f>#REF!</f>
        <v>#REF!</v>
      </c>
      <c r="G2" t="s">
        <v>84</v>
      </c>
    </row>
    <row r="3" spans="1:9" ht="22.5" customHeight="1">
      <c r="A3" t="e">
        <f>#REF!</f>
        <v>#REF!</v>
      </c>
      <c r="G3" t="s">
        <v>33</v>
      </c>
    </row>
    <row r="4" spans="1:9" ht="22.5" customHeight="1">
      <c r="A4" t="e">
        <f>#REF!</f>
        <v>#REF!</v>
      </c>
      <c r="G4" t="s">
        <v>40</v>
      </c>
      <c r="I4">
        <v>238551</v>
      </c>
    </row>
    <row r="5" spans="1:9">
      <c r="A5" t="s">
        <v>8</v>
      </c>
      <c r="B5" s="230" t="s">
        <v>0</v>
      </c>
      <c r="C5" s="230" t="s">
        <v>85</v>
      </c>
      <c r="D5" t="s">
        <v>86</v>
      </c>
      <c r="E5" t="s">
        <v>87</v>
      </c>
      <c r="F5" t="s">
        <v>21</v>
      </c>
      <c r="G5" s="230" t="s">
        <v>1</v>
      </c>
      <c r="H5" t="s">
        <v>88</v>
      </c>
      <c r="I5" s="230" t="s">
        <v>12</v>
      </c>
    </row>
    <row r="6" spans="1:9" ht="24">
      <c r="A6" t="s">
        <v>9</v>
      </c>
      <c r="B6" s="230"/>
      <c r="C6" s="230"/>
      <c r="D6" t="s">
        <v>89</v>
      </c>
      <c r="E6" t="s">
        <v>90</v>
      </c>
      <c r="F6" t="s">
        <v>7</v>
      </c>
      <c r="G6" s="230"/>
      <c r="H6" t="s">
        <v>99</v>
      </c>
      <c r="I6" s="230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30">
        <v>1</v>
      </c>
      <c r="W9" s="230"/>
      <c r="X9" s="230"/>
      <c r="Y9" s="230"/>
      <c r="Z9" s="230">
        <v>2</v>
      </c>
      <c r="AA9" s="230"/>
      <c r="AB9" s="230"/>
      <c r="AC9" s="230"/>
      <c r="AD9" s="230">
        <v>3</v>
      </c>
      <c r="AE9" s="230"/>
      <c r="AF9" s="230"/>
      <c r="AG9" s="230"/>
      <c r="AH9" s="230">
        <v>4</v>
      </c>
      <c r="AI9" s="230"/>
      <c r="AJ9" s="230"/>
      <c r="AK9" s="230"/>
      <c r="AL9" s="230">
        <v>5</v>
      </c>
      <c r="AM9" s="230"/>
      <c r="AN9" s="230"/>
      <c r="AO9" s="230"/>
      <c r="AP9" s="230">
        <v>6</v>
      </c>
      <c r="AQ9" s="230"/>
      <c r="AR9" s="230"/>
      <c r="AS9" s="230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550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551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552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553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554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555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556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553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554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554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557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558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559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554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560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561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562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554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563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564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565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566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567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568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569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570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571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572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573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574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575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576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577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578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579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580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581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582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583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584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585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586</v>
      </c>
    </row>
    <row r="149" spans="2:8">
      <c r="B149" t="s">
        <v>587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588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589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590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591</v>
      </c>
    </row>
    <row r="155" spans="2:8">
      <c r="B155" t="s">
        <v>592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593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594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595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596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#REF!</f>
        <v>#REF!</v>
      </c>
    </row>
    <row r="2" spans="1:4" ht="22.5" customHeight="1">
      <c r="A2" t="e">
        <f>#REF!</f>
        <v>#REF!</v>
      </c>
      <c r="C2" t="e">
        <f>#REF!</f>
        <v>#REF!</v>
      </c>
    </row>
    <row r="3" spans="1:4" ht="22.5" customHeight="1">
      <c r="A3" t="e">
        <f>#REF!</f>
        <v>#REF!</v>
      </c>
      <c r="C3" t="e">
        <f>#REF!</f>
        <v>#REF!</v>
      </c>
    </row>
    <row r="4" spans="1:4" ht="22.5" customHeight="1">
      <c r="A4" t="e">
        <f>#REF!</f>
        <v>#REF!</v>
      </c>
      <c r="C4" t="e">
        <f>#REF!</f>
        <v>#REF!</v>
      </c>
      <c r="D4" t="e">
        <f>#REF!</f>
        <v>#REF!</v>
      </c>
    </row>
    <row r="5" spans="1:4">
      <c r="A5" s="230" t="s">
        <v>91</v>
      </c>
      <c r="B5" s="230" t="s">
        <v>0</v>
      </c>
      <c r="C5" t="s">
        <v>92</v>
      </c>
      <c r="D5" s="230" t="s">
        <v>12</v>
      </c>
    </row>
    <row r="6" spans="1:4">
      <c r="A6" s="230"/>
      <c r="B6" s="230"/>
      <c r="C6" t="s">
        <v>93</v>
      </c>
      <c r="D6" s="230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Y1" s="230"/>
      <c r="Z1" s="230"/>
      <c r="AA1" s="230"/>
      <c r="AB1" s="230"/>
      <c r="AC1" s="230"/>
    </row>
    <row r="2" spans="1:41" ht="20.25" customHeight="1"/>
    <row r="3" spans="1:41" ht="26.25">
      <c r="A3" s="230" t="s">
        <v>48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30" t="s">
        <v>54</v>
      </c>
      <c r="L7" s="230"/>
      <c r="O7" s="230" t="s">
        <v>55</v>
      </c>
      <c r="P7" s="230"/>
      <c r="R7" t="s">
        <v>7</v>
      </c>
      <c r="V7" s="230"/>
      <c r="W7" s="230"/>
      <c r="X7" s="230"/>
      <c r="Y7" s="230"/>
      <c r="Z7" s="230"/>
      <c r="AA7" s="230"/>
      <c r="AB7" s="230"/>
      <c r="AE7" s="230"/>
      <c r="AF7" s="230"/>
      <c r="AG7" s="230"/>
      <c r="AH7" s="230"/>
      <c r="AI7" s="230"/>
    </row>
    <row r="8" spans="1:41">
      <c r="B8" t="s">
        <v>56</v>
      </c>
      <c r="K8" s="230" t="s">
        <v>54</v>
      </c>
      <c r="L8" s="230"/>
      <c r="O8" s="230" t="s">
        <v>57</v>
      </c>
      <c r="P8" s="230"/>
      <c r="R8" t="s">
        <v>7</v>
      </c>
      <c r="V8" s="230"/>
      <c r="W8" s="230"/>
      <c r="X8" s="230"/>
      <c r="Y8" s="230"/>
      <c r="Z8" s="230"/>
      <c r="AA8" s="230"/>
      <c r="AB8" s="230"/>
      <c r="AE8" s="230"/>
      <c r="AF8" s="230"/>
      <c r="AG8" s="230"/>
      <c r="AH8" s="230"/>
      <c r="AI8" s="230"/>
    </row>
    <row r="9" spans="1:41">
      <c r="B9" t="s">
        <v>58</v>
      </c>
      <c r="K9" s="230" t="s">
        <v>54</v>
      </c>
      <c r="L9" s="230"/>
      <c r="O9" s="230" t="s">
        <v>59</v>
      </c>
      <c r="P9" s="230"/>
      <c r="R9" t="s">
        <v>7</v>
      </c>
      <c r="W9" s="230" t="s">
        <v>60</v>
      </c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</row>
    <row r="10" spans="1:41">
      <c r="B10" t="s">
        <v>61</v>
      </c>
      <c r="K10" s="230" t="s">
        <v>54</v>
      </c>
      <c r="L10" s="230"/>
      <c r="O10" s="230" t="s">
        <v>62</v>
      </c>
      <c r="P10" s="230"/>
      <c r="R10" t="s">
        <v>63</v>
      </c>
      <c r="V10" s="230"/>
      <c r="W10" s="230"/>
      <c r="X10" s="230"/>
      <c r="Y10" s="230"/>
      <c r="Z10" s="230"/>
      <c r="AA10" s="230"/>
      <c r="AB10" s="230"/>
      <c r="AE10" s="230"/>
      <c r="AF10" s="230"/>
      <c r="AG10" s="230"/>
      <c r="AH10" s="230"/>
      <c r="AI10" s="230"/>
    </row>
    <row r="11" spans="1:41">
      <c r="B11" t="s">
        <v>64</v>
      </c>
      <c r="K11" s="230" t="s">
        <v>54</v>
      </c>
      <c r="L11" s="230"/>
      <c r="O11" s="230" t="s">
        <v>65</v>
      </c>
      <c r="P11" s="230"/>
      <c r="R11" t="s">
        <v>63</v>
      </c>
    </row>
    <row r="12" spans="1:41">
      <c r="B12" s="230" t="s">
        <v>66</v>
      </c>
      <c r="C12" s="230" t="s">
        <v>54</v>
      </c>
      <c r="D12" s="230" t="s">
        <v>62</v>
      </c>
      <c r="E12" s="230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30" t="s">
        <v>54</v>
      </c>
      <c r="AF12" s="230"/>
      <c r="AG12" s="230" t="e">
        <f>X5</f>
        <v>#REF!</v>
      </c>
      <c r="AH12" s="230"/>
      <c r="AI12" s="230"/>
      <c r="AL12" t="s">
        <v>7</v>
      </c>
    </row>
    <row r="13" spans="1:41">
      <c r="B13" s="230"/>
      <c r="C13" s="230"/>
      <c r="D13" s="230"/>
      <c r="E13" s="230"/>
      <c r="I13" t="s">
        <v>68</v>
      </c>
      <c r="J13" t="s">
        <v>59</v>
      </c>
      <c r="K13" s="230" t="s">
        <v>67</v>
      </c>
      <c r="L13" s="230"/>
      <c r="M13" t="s">
        <v>57</v>
      </c>
      <c r="N13" t="s">
        <v>69</v>
      </c>
      <c r="V13" t="s">
        <v>56</v>
      </c>
      <c r="AD13" t="s">
        <v>72</v>
      </c>
      <c r="AE13" s="230" t="s">
        <v>54</v>
      </c>
      <c r="AF13" s="230"/>
      <c r="AG13" s="230">
        <v>2000000</v>
      </c>
      <c r="AH13" s="230"/>
      <c r="AI13" s="230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30" t="s">
        <v>54</v>
      </c>
      <c r="AF14" s="230"/>
      <c r="AG14" s="230">
        <v>5000000</v>
      </c>
      <c r="AH14" s="230"/>
      <c r="AI14" s="230"/>
      <c r="AL14" t="s">
        <v>7</v>
      </c>
      <c r="AN14" t="s">
        <v>43</v>
      </c>
      <c r="AO14">
        <v>0</v>
      </c>
    </row>
    <row r="15" spans="1:41">
      <c r="B15" s="230"/>
      <c r="C15" s="230"/>
      <c r="D15" s="230"/>
      <c r="E15" s="230"/>
      <c r="F15" s="230"/>
      <c r="G15" s="230"/>
      <c r="H15" s="230"/>
      <c r="K15" s="230"/>
      <c r="L15" s="230"/>
      <c r="M15" s="230"/>
      <c r="N15" s="230"/>
      <c r="O15" s="230"/>
      <c r="V15" t="s">
        <v>61</v>
      </c>
      <c r="AD15" t="s">
        <v>74</v>
      </c>
      <c r="AE15" s="230" t="s">
        <v>54</v>
      </c>
      <c r="AF15" s="230"/>
      <c r="AG15" s="230">
        <v>1.2684</v>
      </c>
      <c r="AH15" s="230"/>
      <c r="AI15" s="230"/>
      <c r="AL15" t="s">
        <v>63</v>
      </c>
      <c r="AN15" t="s">
        <v>44</v>
      </c>
      <c r="AO15">
        <v>0</v>
      </c>
    </row>
    <row r="16" spans="1:41">
      <c r="B16" s="230"/>
      <c r="C16" s="230"/>
      <c r="D16" s="230"/>
      <c r="E16" s="230"/>
      <c r="F16" s="230"/>
      <c r="G16" s="230"/>
      <c r="H16" s="230"/>
      <c r="K16" s="230"/>
      <c r="L16" s="230"/>
      <c r="M16" s="230"/>
      <c r="N16" s="230"/>
      <c r="O16" s="230"/>
      <c r="V16" t="s">
        <v>64</v>
      </c>
      <c r="AD16" t="s">
        <v>75</v>
      </c>
      <c r="AE16" s="230" t="s">
        <v>54</v>
      </c>
      <c r="AF16" s="230"/>
      <c r="AG16" s="230">
        <v>1.2673000000000001</v>
      </c>
      <c r="AH16" s="230"/>
      <c r="AI16" s="230"/>
      <c r="AL16" t="s">
        <v>63</v>
      </c>
      <c r="AN16" t="s">
        <v>45</v>
      </c>
      <c r="AO16">
        <v>0.06</v>
      </c>
    </row>
    <row r="17" spans="1:41">
      <c r="B17" s="230"/>
      <c r="C17" s="230"/>
      <c r="D17" s="230"/>
      <c r="E17" s="230"/>
      <c r="F17" s="230"/>
      <c r="G17" s="230"/>
      <c r="H17" s="230"/>
      <c r="K17" s="230"/>
      <c r="L17" s="230"/>
      <c r="M17" s="230"/>
      <c r="N17" s="230"/>
      <c r="O17" s="230"/>
      <c r="AN17" t="s">
        <v>46</v>
      </c>
      <c r="AO17">
        <v>7.0000000000000007E-2</v>
      </c>
    </row>
    <row r="18" spans="1:41">
      <c r="B18" s="230"/>
      <c r="C18" s="230"/>
      <c r="D18" s="230"/>
      <c r="E18" s="230"/>
      <c r="F18" s="230"/>
      <c r="G18" s="230"/>
      <c r="H18" s="230"/>
      <c r="K18" s="230"/>
      <c r="L18" s="230"/>
      <c r="M18" s="230"/>
      <c r="N18" s="230"/>
      <c r="O18" s="230"/>
      <c r="U18" s="230" t="s">
        <v>76</v>
      </c>
      <c r="V18" s="230" t="s">
        <v>66</v>
      </c>
      <c r="W18" s="230" t="s">
        <v>54</v>
      </c>
      <c r="X18" s="230">
        <f>AG15</f>
        <v>1.2684</v>
      </c>
      <c r="Y18" s="230" t="s">
        <v>67</v>
      </c>
    </row>
    <row r="19" spans="1:41">
      <c r="U19" s="230"/>
      <c r="V19" s="230"/>
      <c r="W19" s="230"/>
      <c r="X19" s="230"/>
      <c r="Y19" s="230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30"/>
      <c r="V20" s="230"/>
      <c r="W20" s="230"/>
      <c r="X20" s="230"/>
      <c r="Y20" s="230"/>
      <c r="AC20" t="s">
        <v>68</v>
      </c>
      <c r="AD20">
        <f>AG14</f>
        <v>5000000</v>
      </c>
      <c r="AE20" s="230" t="s">
        <v>67</v>
      </c>
      <c r="AF20" s="230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30"/>
      <c r="V21" s="230"/>
      <c r="W21" s="230"/>
      <c r="X21" s="230"/>
      <c r="Y21" s="230"/>
      <c r="AN21">
        <v>2000000</v>
      </c>
      <c r="AO21">
        <v>1.2684</v>
      </c>
    </row>
    <row r="22" spans="1:41">
      <c r="U22" s="230"/>
      <c r="V22" s="230"/>
      <c r="W22" s="230"/>
      <c r="X22" s="230"/>
      <c r="Y22" s="230"/>
      <c r="AN22">
        <v>5000000</v>
      </c>
      <c r="AO22">
        <v>1.2673000000000001</v>
      </c>
    </row>
    <row r="23" spans="1:41">
      <c r="K23" s="230"/>
      <c r="L23" s="230"/>
      <c r="M23" s="230"/>
      <c r="N23" s="230"/>
      <c r="O23" s="230"/>
      <c r="AO23" t="e">
        <f>AO22-((AO22-AO21)*(AO20-AN21)/(AN22-AN21))</f>
        <v>#REF!</v>
      </c>
    </row>
    <row r="24" spans="1:41">
      <c r="K24" s="230"/>
      <c r="L24" s="230"/>
      <c r="M24" s="230"/>
      <c r="N24" s="230"/>
      <c r="O24" s="230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30"/>
      <c r="L25" s="230"/>
      <c r="M25" s="230"/>
      <c r="N25" s="230"/>
      <c r="O25" s="230"/>
      <c r="X25" t="s">
        <v>80</v>
      </c>
    </row>
    <row r="26" spans="1:41">
      <c r="K26" s="230"/>
      <c r="L26" s="230"/>
      <c r="M26" s="230"/>
      <c r="N26" s="230"/>
      <c r="O26" s="230"/>
    </row>
    <row r="27" spans="1:41">
      <c r="K27" s="230"/>
      <c r="L27" s="230"/>
      <c r="M27" s="230"/>
      <c r="N27" s="230"/>
      <c r="O27" s="230"/>
    </row>
    <row r="29" spans="1:41">
      <c r="A29" s="230"/>
      <c r="B29" s="230"/>
      <c r="C29" s="230"/>
      <c r="D29" s="230"/>
      <c r="E29" s="230"/>
    </row>
    <row r="30" spans="1:41">
      <c r="A30" s="230"/>
      <c r="B30" s="230"/>
      <c r="C30" s="230"/>
      <c r="D30" s="230"/>
      <c r="E30" s="230"/>
      <c r="K30" s="230"/>
      <c r="L30" s="230"/>
      <c r="V30" s="230"/>
      <c r="W30" s="230"/>
      <c r="X30" s="230"/>
      <c r="Y30" s="230"/>
      <c r="Z30" s="230"/>
      <c r="AA30" s="230"/>
      <c r="AB30" s="230"/>
      <c r="AE30" s="230"/>
      <c r="AF30" s="230"/>
      <c r="AG30" s="230"/>
      <c r="AH30" s="230"/>
      <c r="AI30" s="230"/>
    </row>
    <row r="32" spans="1:41">
      <c r="V32" s="230"/>
      <c r="W32" s="230"/>
      <c r="X32" s="230"/>
      <c r="Y32" s="230"/>
      <c r="Z32" s="230"/>
      <c r="AA32" s="230"/>
      <c r="AB32" s="230"/>
      <c r="AE32" s="230"/>
      <c r="AF32" s="230"/>
      <c r="AG32" s="230"/>
      <c r="AH32" s="230"/>
      <c r="AI32" s="230"/>
    </row>
    <row r="33" spans="21:35">
      <c r="V33" s="230"/>
      <c r="W33" s="230"/>
      <c r="X33" s="230"/>
      <c r="Y33" s="230"/>
      <c r="Z33" s="230"/>
      <c r="AA33" s="230"/>
      <c r="AB33" s="230"/>
      <c r="AE33" s="230"/>
      <c r="AF33" s="230"/>
      <c r="AG33" s="230"/>
      <c r="AH33" s="230"/>
      <c r="AI33" s="230"/>
    </row>
    <row r="34" spans="21:35">
      <c r="V34" s="230"/>
      <c r="W34" s="230"/>
      <c r="X34" s="230"/>
      <c r="Y34" s="230"/>
      <c r="Z34" s="230"/>
      <c r="AA34" s="230"/>
      <c r="AB34" s="230"/>
      <c r="AE34" s="230"/>
      <c r="AF34" s="230"/>
      <c r="AG34" s="230"/>
      <c r="AH34" s="230"/>
      <c r="AI34" s="230"/>
    </row>
    <row r="35" spans="21:35">
      <c r="V35" s="230"/>
      <c r="W35" s="230"/>
      <c r="X35" s="230"/>
      <c r="Y35" s="230"/>
      <c r="Z35" s="230"/>
      <c r="AA35" s="230"/>
      <c r="AB35" s="230"/>
      <c r="AE35" s="230"/>
      <c r="AF35" s="230"/>
      <c r="AG35" s="230"/>
      <c r="AH35" s="230"/>
      <c r="AI35" s="230"/>
    </row>
    <row r="37" spans="21:35">
      <c r="AE37" s="230"/>
      <c r="AF37" s="230"/>
      <c r="AG37" s="230"/>
      <c r="AH37" s="230"/>
      <c r="AI37" s="230"/>
    </row>
    <row r="38" spans="21:35">
      <c r="AE38" s="230"/>
      <c r="AF38" s="230"/>
      <c r="AG38" s="230"/>
      <c r="AH38" s="230"/>
      <c r="AI38" s="230"/>
    </row>
    <row r="39" spans="21:35">
      <c r="AE39" s="230"/>
      <c r="AF39" s="230"/>
      <c r="AG39" s="230"/>
      <c r="AH39" s="230"/>
      <c r="AI39" s="230"/>
    </row>
    <row r="40" spans="21:35">
      <c r="AE40" s="230"/>
      <c r="AF40" s="230"/>
      <c r="AG40" s="230"/>
      <c r="AH40" s="230"/>
      <c r="AI40" s="230"/>
    </row>
    <row r="41" spans="21:35" ht="21" customHeight="1">
      <c r="AE41" s="230"/>
      <c r="AF41" s="230"/>
      <c r="AG41" s="230"/>
      <c r="AH41" s="230"/>
      <c r="AI41" s="230"/>
    </row>
    <row r="42" spans="21:35" ht="21" customHeight="1"/>
    <row r="43" spans="21:35">
      <c r="U43" s="230"/>
      <c r="V43" s="230"/>
      <c r="W43" s="230"/>
      <c r="X43" s="230"/>
      <c r="Y43" s="230"/>
    </row>
    <row r="44" spans="21:35">
      <c r="U44" s="230"/>
      <c r="V44" s="230"/>
      <c r="W44" s="230"/>
      <c r="X44" s="230"/>
      <c r="Y44" s="230"/>
      <c r="AE44" s="230"/>
      <c r="AF44" s="230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ปร.1</vt:lpstr>
      <vt:lpstr>ปร.2</vt:lpstr>
      <vt:lpstr>ปร.3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แบบปร.6 C</vt:lpstr>
      <vt:lpstr>แบบปร.5.1 C</vt:lpstr>
      <vt:lpstr>แบบปร.5.2 ครุภัณฑ์ C</vt:lpstr>
      <vt:lpstr>แบบปร.4.1C</vt:lpstr>
      <vt:lpstr>แบบปร.4.2 ครุภัณฑ์ C</vt:lpstr>
      <vt:lpstr>ปรับลด Truus</vt:lpstr>
      <vt:lpstr>แบบปร.4.1C!Print_Area</vt:lpstr>
      <vt:lpstr>'แบบปร.4.2 ครุภัณฑ์ C'!Print_Area</vt:lpstr>
      <vt:lpstr>'แบบปร.5.1 C'!Print_Area</vt:lpstr>
      <vt:lpstr>'แบบปร.5.2 ครุภัณฑ์ C'!Print_Area</vt:lpstr>
      <vt:lpstr>'แบบปร.6 C'!Print_Area</vt:lpstr>
      <vt:lpstr>ปร.6!Print_Area</vt:lpstr>
      <vt:lpstr>'ปรับลด Truus'!Print_Area</vt:lpstr>
      <vt:lpstr>แบบปร.4.1C!Print_Titles</vt:lpstr>
      <vt:lpstr>'แบบปร.4.2 ครุภัณฑ์ C'!Print_Titles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2018-06-13T06:41:31Z</cp:lastPrinted>
  <dcterms:created xsi:type="dcterms:W3CDTF">2003-03-04T02:40:09Z</dcterms:created>
  <dcterms:modified xsi:type="dcterms:W3CDTF">2018-06-13T08:13:46Z</dcterms:modified>
</cp:coreProperties>
</file>